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tvault-my.sharepoint.com/personal/kcross8_gatech_edu/Documents/Desktop/"/>
    </mc:Choice>
  </mc:AlternateContent>
  <xr:revisionPtr revIDLastSave="0" documentId="8_{078B7C75-0EDF-4520-BF68-AFF210B4D922}" xr6:coauthVersionLast="47" xr6:coauthVersionMax="47" xr10:uidLastSave="{00000000-0000-0000-0000-000000000000}"/>
  <bookViews>
    <workbookView xWindow="28680" yWindow="-120" windowWidth="29040" windowHeight="17520" activeTab="2" xr2:uid="{89D25306-1D0C-4F0C-B329-8E6B9A0AE5D6}"/>
  </bookViews>
  <sheets>
    <sheet name="info" sheetId="2" r:id="rId1"/>
    <sheet name="Sheet2" sheetId="15" state="hidden" r:id="rId2"/>
    <sheet name="cs 1" sheetId="7" r:id="rId3"/>
    <sheet name="cs 2" sheetId="8" r:id="rId4"/>
    <sheet name="cs 3" sheetId="9" r:id="rId5"/>
    <sheet name="cs 4" sheetId="10" r:id="rId6"/>
    <sheet name="cs 5" sheetId="11" r:id="rId7"/>
    <sheet name="cs 6" sheetId="12" r:id="rId8"/>
    <sheet name="cs total" sheetId="13" r:id="rId9"/>
    <sheet name="tracs data" sheetId="14" r:id="rId10"/>
    <sheet name="tables" sheetId="1" r:id="rId11"/>
    <sheet name="depts" sheetId="3" r:id="rId12"/>
    <sheet name="sponsors" sheetId="4" r:id="rId13"/>
    <sheet name="rates" sheetId="5" r:id="rId14"/>
  </sheets>
  <definedNames>
    <definedName name="bases" localSheetId="3">#REF!</definedName>
    <definedName name="bases" localSheetId="4">#REF!</definedName>
    <definedName name="bases" localSheetId="5">#REF!</definedName>
    <definedName name="bases" localSheetId="6">#REF!</definedName>
    <definedName name="bases" localSheetId="7">#REF!</definedName>
    <definedName name="bases" localSheetId="8">#REF!</definedName>
    <definedName name="bases">#REF!</definedName>
    <definedName name="budcats" localSheetId="3">#REF!</definedName>
    <definedName name="budcats" localSheetId="4">#REF!</definedName>
    <definedName name="budcats" localSheetId="5">#REF!</definedName>
    <definedName name="budcats" localSheetId="6">#REF!</definedName>
    <definedName name="budcats" localSheetId="7">#REF!</definedName>
    <definedName name="budcats" localSheetId="8">#REF!</definedName>
    <definedName name="budcats">#REF!</definedName>
    <definedName name="budperiods">info!#REF!</definedName>
    <definedName name="budtypes" localSheetId="3">budgettypetable[Budget Type]</definedName>
    <definedName name="budtypes" localSheetId="4">budgettypetable[Budget Type]</definedName>
    <definedName name="budtypes" localSheetId="5">budgettypetable[Budget Type]</definedName>
    <definedName name="budtypes" localSheetId="6">budgettypetable[Budget Type]</definedName>
    <definedName name="budtypes" localSheetId="7">budgettypetable[Budget Type]</definedName>
    <definedName name="budtypes" localSheetId="8">budgettypetable[Budget Type]</definedName>
    <definedName name="budtypes">budgettypetable[Budget Type]</definedName>
    <definedName name="cats" localSheetId="3">cattable[Category
Name]</definedName>
    <definedName name="cats" localSheetId="4">cattable[Category
Name]</definedName>
    <definedName name="cats" localSheetId="5">cattable[Category
Name]</definedName>
    <definedName name="cats" localSheetId="6">cattable[Category
Name]</definedName>
    <definedName name="cats" localSheetId="7">cattable[Category
Name]</definedName>
    <definedName name="cats" localSheetId="8">cattable[Category
Name]</definedName>
    <definedName name="cats">cattable[Category
Name]</definedName>
    <definedName name="college">depts!$Q$14</definedName>
    <definedName name="costsharetype">info!$Q$21</definedName>
    <definedName name="cscats" localSheetId="3">cscattable[Category]</definedName>
    <definedName name="cscats" localSheetId="4">cscattable[Category]</definedName>
    <definedName name="cscats" localSheetId="5">cscattable[Category]</definedName>
    <definedName name="cscats" localSheetId="6">cscattable[Category]</definedName>
    <definedName name="cscats" localSheetId="7">cscattable[Category]</definedName>
    <definedName name="cscats" localSheetId="8">cscattable[Category]</definedName>
    <definedName name="cscats">cscattable[Category]</definedName>
    <definedName name="cstypes" localSheetId="3">cstypetable[Type]</definedName>
    <definedName name="cstypes" localSheetId="4">cstypetable[Type]</definedName>
    <definedName name="cstypes" localSheetId="5">cstypetable[Type]</definedName>
    <definedName name="cstypes" localSheetId="6">cstypetable[Type]</definedName>
    <definedName name="cstypes" localSheetId="7">cstypetable[Type]</definedName>
    <definedName name="cstypes" localSheetId="8">cstypetable[Type]</definedName>
    <definedName name="cstypes" localSheetId="11">#REF!</definedName>
    <definedName name="cstypes" localSheetId="13">#REF!</definedName>
    <definedName name="cstypes" localSheetId="12">#REF!</definedName>
    <definedName name="cstypes">cstypetable[Type]</definedName>
    <definedName name="currentfy">tables!$L$17</definedName>
    <definedName name="department">#REF!</definedName>
    <definedName name="departments" localSheetId="3">depttable[Report ID]</definedName>
    <definedName name="departments" localSheetId="4">depttable[Report ID]</definedName>
    <definedName name="departments" localSheetId="5">depttable[Report ID]</definedName>
    <definedName name="departments" localSheetId="6">depttable[Report ID]</definedName>
    <definedName name="departments" localSheetId="7">depttable[Report ID]</definedName>
    <definedName name="departments" localSheetId="8">depttable[Report ID]</definedName>
    <definedName name="departments" localSheetId="13">#REF!</definedName>
    <definedName name="departments" localSheetId="12">#REF!</definedName>
    <definedName name="departments">depttable[Report ID]</definedName>
    <definedName name="DEPT">info!$F$11</definedName>
    <definedName name="depts" localSheetId="3">depttable[Org Code]</definedName>
    <definedName name="depts" localSheetId="4">depttable[Org Code]</definedName>
    <definedName name="depts" localSheetId="5">depttable[Org Code]</definedName>
    <definedName name="depts" localSheetId="6">depttable[Org Code]</definedName>
    <definedName name="depts" localSheetId="7">depttable[Org Code]</definedName>
    <definedName name="depts" localSheetId="8">depttable[Org Code]</definedName>
    <definedName name="depts" localSheetId="13">#REF!</definedName>
    <definedName name="depts" localSheetId="12">#REF!</definedName>
    <definedName name="depts">depttable[Org Code]</definedName>
    <definedName name="DUDE">info!$Q$19</definedName>
    <definedName name="fizzy" localSheetId="3">ratetable[Fiscal Year]</definedName>
    <definedName name="fizzy" localSheetId="4">ratetable[Fiscal Year]</definedName>
    <definedName name="fizzy" localSheetId="5">ratetable[Fiscal Year]</definedName>
    <definedName name="fizzy" localSheetId="6">ratetable[Fiscal Year]</definedName>
    <definedName name="fizzy" localSheetId="7">ratetable[Fiscal Year]</definedName>
    <definedName name="fizzy" localSheetId="8">ratetable[Fiscal Year]</definedName>
    <definedName name="fizzy">ratetable[Fiscal Year]</definedName>
    <definedName name="fullfb">rates!$T$15</definedName>
    <definedName name="fystart">#REF!</definedName>
    <definedName name="fyttouse">tables!$L$19</definedName>
    <definedName name="grad">rates!$T$16</definedName>
    <definedName name="gradrate">info!$F$21</definedName>
    <definedName name="hellokitty" localSheetId="3">#REF!</definedName>
    <definedName name="hellokitty" localSheetId="4">#REF!</definedName>
    <definedName name="hellokitty" localSheetId="5">#REF!</definedName>
    <definedName name="hellokitty" localSheetId="6">#REF!</definedName>
    <definedName name="hellokitty" localSheetId="7">#REF!</definedName>
    <definedName name="hellokitty" localSheetId="8">#REF!</definedName>
    <definedName name="hellokitty">#REF!</definedName>
    <definedName name="months" localSheetId="3">periodtable[Month]</definedName>
    <definedName name="months" localSheetId="4">periodtable[Month]</definedName>
    <definedName name="months" localSheetId="5">periodtable[Month]</definedName>
    <definedName name="months" localSheetId="6">periodtable[Month]</definedName>
    <definedName name="months" localSheetId="7">periodtable[Month]</definedName>
    <definedName name="months" localSheetId="8">periodtable[Month]</definedName>
    <definedName name="months">periodtable[Month]</definedName>
    <definedName name="orgs" localSheetId="3">depttable[Report ID]</definedName>
    <definedName name="orgs" localSheetId="4">depttable[Report ID]</definedName>
    <definedName name="orgs" localSheetId="5">depttable[Report ID]</definedName>
    <definedName name="orgs" localSheetId="6">depttable[Report ID]</definedName>
    <definedName name="orgs" localSheetId="7">depttable[Report ID]</definedName>
    <definedName name="orgs" localSheetId="8">depttable[Report ID]</definedName>
    <definedName name="orgs">depttable[Report ID]</definedName>
    <definedName name="otherdept">info!#REF!</definedName>
    <definedName name="pdpi">#REF!</definedName>
    <definedName name="periods" localSheetId="3">#REF!</definedName>
    <definedName name="periods" localSheetId="4">#REF!</definedName>
    <definedName name="periods" localSheetId="5">#REF!</definedName>
    <definedName name="periods" localSheetId="6">#REF!</definedName>
    <definedName name="periods" localSheetId="7">#REF!</definedName>
    <definedName name="periods" localSheetId="8">#REF!</definedName>
    <definedName name="periods">#REF!</definedName>
    <definedName name="piname">#REF!</definedName>
    <definedName name="principal">info!$F$15</definedName>
    <definedName name="_xlnm.Print_Area" localSheetId="2">'cs 1'!$B$2:$U$44</definedName>
    <definedName name="_xlnm.Print_Area" localSheetId="3">'cs 2'!$B$2:$U$44</definedName>
    <definedName name="_xlnm.Print_Area" localSheetId="4">'cs 3'!$B$2:$U$44</definedName>
    <definedName name="_xlnm.Print_Area" localSheetId="5">'cs 4'!$B$2:$U$44</definedName>
    <definedName name="_xlnm.Print_Area" localSheetId="6">'cs 5'!$B$2:$U$44</definedName>
    <definedName name="_xlnm.Print_Area" localSheetId="7">'cs 6'!$B$2:$U$44</definedName>
    <definedName name="_xlnm.Print_Area" localSheetId="8">'cs total'!$B$2:$U$44</definedName>
    <definedName name="_xlnm.Print_Area" localSheetId="0">info!$B$2:$Z$62</definedName>
    <definedName name="_xlnm.Print_Area" localSheetId="9">'tracs data'!$B$2:$R$24</definedName>
    <definedName name="ratelist">rates!$U$2:$U$8</definedName>
    <definedName name="rater">info!$F$19</definedName>
    <definedName name="rates" localSheetId="3">#REF!</definedName>
    <definedName name="rates" localSheetId="4">#REF!</definedName>
    <definedName name="rates" localSheetId="5">#REF!</definedName>
    <definedName name="rates" localSheetId="6">#REF!</definedName>
    <definedName name="rates" localSheetId="7">#REF!</definedName>
    <definedName name="rates" localSheetId="8">#REF!</definedName>
    <definedName name="rates">#REF!</definedName>
    <definedName name="ratetypes" localSheetId="3">ratetypetable[Rate
Types]</definedName>
    <definedName name="ratetypes" localSheetId="4">ratetypetable[Rate
Types]</definedName>
    <definedName name="ratetypes" localSheetId="5">ratetypetable[Rate
Types]</definedName>
    <definedName name="ratetypes" localSheetId="6">ratetypetable[Rate
Types]</definedName>
    <definedName name="ratetypes" localSheetId="7">ratetypetable[Rate
Types]</definedName>
    <definedName name="ratetypes" localSheetId="8">ratetypetable[Rate
Types]</definedName>
    <definedName name="ratetypes">ratetypetable[Rate
Types]</definedName>
    <definedName name="RFP">info!$Q$15</definedName>
    <definedName name="rts" localSheetId="3">ratetypetable[Rate]</definedName>
    <definedName name="rts" localSheetId="4">ratetypetable[Rate]</definedName>
    <definedName name="rts" localSheetId="5">ratetypetable[Rate]</definedName>
    <definedName name="rts" localSheetId="6">ratetypetable[Rate]</definedName>
    <definedName name="rts" localSheetId="7">ratetypetable[Rate]</definedName>
    <definedName name="rts" localSheetId="8">ratetypetable[Rate]</definedName>
    <definedName name="rts">ratetypetable[Rate]</definedName>
    <definedName name="salesc">#REF!</definedName>
    <definedName name="selection">'tracs data'!$C$4</definedName>
    <definedName name="spon">#REF!</definedName>
    <definedName name="sponn">info!$Q$11</definedName>
    <definedName name="sponny">info!$AC$13</definedName>
    <definedName name="sponsor">#REF!</definedName>
    <definedName name="sponsorname">#REF!</definedName>
    <definedName name="sponsors" localSheetId="3">sponsortable[SPONSOR_NAME]</definedName>
    <definedName name="sponsors" localSheetId="4">sponsortable[SPONSOR_NAME]</definedName>
    <definedName name="sponsors" localSheetId="5">sponsortable[SPONSOR_NAME]</definedName>
    <definedName name="sponsors" localSheetId="6">sponsortable[SPONSOR_NAME]</definedName>
    <definedName name="sponsors" localSheetId="7">sponsortable[SPONSOR_NAME]</definedName>
    <definedName name="sponsors" localSheetId="8">sponsortable[SPONSOR_NAME]</definedName>
    <definedName name="sponsors">sponsortable[SPONSOR_NAME]</definedName>
    <definedName name="start">info!$F$17</definedName>
    <definedName name="startdt">#REF!</definedName>
    <definedName name="SUBS">info!$Q$17</definedName>
    <definedName name="title">#REF!</definedName>
    <definedName name="todd" localSheetId="11">#REF!</definedName>
    <definedName name="todd" localSheetId="13">#REF!</definedName>
    <definedName name="todd" localSheetId="12">#REF!</definedName>
    <definedName name="todd">tables!$L$15</definedName>
    <definedName name="totalperiods">#REF!</definedName>
    <definedName name="traction">cattable[Category
Name]</definedName>
    <definedName name="tresc">#REF!</definedName>
    <definedName name="trrate">rates!$T$17</definedName>
    <definedName name="ttl">info!$F$23</definedName>
    <definedName name="tyson">info!#REF!</definedName>
    <definedName name="uni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2" l="1"/>
  <c r="C15" i="11"/>
  <c r="C15" i="10"/>
  <c r="C15" i="9"/>
  <c r="C15" i="8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Q8" i="14"/>
  <c r="P8" i="14"/>
  <c r="O8" i="14"/>
  <c r="N8" i="14"/>
  <c r="M8" i="14"/>
  <c r="L8" i="14"/>
  <c r="J8" i="14"/>
  <c r="I8" i="14"/>
  <c r="H8" i="14"/>
  <c r="G8" i="14"/>
  <c r="F8" i="14"/>
  <c r="E8" i="14"/>
  <c r="D8" i="14"/>
  <c r="D7" i="14"/>
  <c r="E7" i="14"/>
  <c r="F7" i="14"/>
  <c r="G7" i="14"/>
  <c r="H7" i="14"/>
  <c r="I7" i="14"/>
  <c r="J7" i="14"/>
  <c r="L7" i="14"/>
  <c r="M7" i="14"/>
  <c r="N7" i="14"/>
  <c r="O7" i="14"/>
  <c r="P7" i="14"/>
  <c r="Q7" i="14"/>
  <c r="Q64" i="15"/>
  <c r="P64" i="15"/>
  <c r="O64" i="15"/>
  <c r="N64" i="15"/>
  <c r="M64" i="15"/>
  <c r="L64" i="15"/>
  <c r="P63" i="15"/>
  <c r="O63" i="15"/>
  <c r="N63" i="15"/>
  <c r="M63" i="15"/>
  <c r="F63" i="15"/>
  <c r="Q61" i="15"/>
  <c r="P61" i="15"/>
  <c r="O61" i="15"/>
  <c r="F61" i="15"/>
  <c r="E61" i="15"/>
  <c r="D61" i="15"/>
  <c r="C61" i="15"/>
  <c r="Q60" i="15"/>
  <c r="P60" i="15"/>
  <c r="L60" i="15"/>
  <c r="J60" i="15"/>
  <c r="I60" i="15"/>
  <c r="H60" i="15"/>
  <c r="G60" i="15"/>
  <c r="F60" i="15"/>
  <c r="J59" i="15"/>
  <c r="I59" i="15"/>
  <c r="H59" i="15"/>
  <c r="G59" i="15"/>
  <c r="F59" i="15"/>
  <c r="E59" i="15"/>
  <c r="D59" i="15"/>
  <c r="C59" i="15"/>
  <c r="H58" i="15"/>
  <c r="G58" i="15"/>
  <c r="F58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N48" i="15"/>
  <c r="M48" i="15"/>
  <c r="L48" i="15"/>
  <c r="K48" i="15"/>
  <c r="F48" i="15"/>
  <c r="D48" i="15"/>
  <c r="N47" i="15"/>
  <c r="M47" i="15"/>
  <c r="L47" i="15"/>
  <c r="K47" i="15"/>
  <c r="C47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L39" i="15"/>
  <c r="H39" i="15"/>
  <c r="G39" i="15"/>
  <c r="F39" i="15"/>
  <c r="E39" i="15"/>
  <c r="D39" i="15"/>
  <c r="N38" i="15"/>
  <c r="I38" i="15"/>
  <c r="H38" i="15"/>
  <c r="G38" i="15"/>
  <c r="F38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N30" i="15"/>
  <c r="J30" i="15"/>
  <c r="H30" i="15"/>
  <c r="F30" i="15"/>
  <c r="E30" i="15"/>
  <c r="D30" i="15"/>
  <c r="C30" i="15"/>
  <c r="H29" i="15"/>
  <c r="G29" i="15"/>
  <c r="F29" i="15"/>
  <c r="E29" i="15"/>
  <c r="C29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P21" i="15"/>
  <c r="O21" i="15"/>
  <c r="M21" i="15"/>
  <c r="L21" i="15"/>
  <c r="K21" i="15"/>
  <c r="J21" i="15"/>
  <c r="I21" i="15"/>
  <c r="H21" i="15"/>
  <c r="P20" i="15"/>
  <c r="O20" i="15"/>
  <c r="N20" i="15"/>
  <c r="M20" i="15"/>
  <c r="L20" i="15"/>
  <c r="K20" i="15"/>
  <c r="J20" i="15"/>
  <c r="H20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N12" i="15"/>
  <c r="L12" i="15"/>
  <c r="K12" i="15"/>
  <c r="D12" i="15"/>
  <c r="L11" i="15"/>
  <c r="H11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C9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C10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C8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C7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C6" i="15"/>
  <c r="G2" i="15"/>
  <c r="H2" i="15"/>
  <c r="I2" i="15"/>
  <c r="J2" i="15"/>
  <c r="O2" i="15"/>
  <c r="H3" i="15"/>
  <c r="I3" i="15"/>
  <c r="J3" i="15"/>
  <c r="L3" i="15"/>
  <c r="P3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C5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C4" i="15"/>
  <c r="Q6" i="14"/>
  <c r="Q1" i="15" s="1"/>
  <c r="P41" i="13"/>
  <c r="O41" i="13"/>
  <c r="N41" i="13"/>
  <c r="M41" i="13"/>
  <c r="L41" i="13"/>
  <c r="K41" i="13"/>
  <c r="J41" i="13"/>
  <c r="I41" i="13"/>
  <c r="H41" i="13"/>
  <c r="G41" i="13"/>
  <c r="P40" i="13"/>
  <c r="O40" i="13"/>
  <c r="N40" i="13"/>
  <c r="M40" i="13"/>
  <c r="L40" i="13"/>
  <c r="K40" i="13"/>
  <c r="J40" i="13"/>
  <c r="I40" i="13"/>
  <c r="H40" i="13"/>
  <c r="G40" i="13"/>
  <c r="P38" i="13"/>
  <c r="O38" i="13"/>
  <c r="N38" i="13"/>
  <c r="M38" i="13"/>
  <c r="L38" i="13"/>
  <c r="K64" i="15" s="1"/>
  <c r="K38" i="13"/>
  <c r="J64" i="15" s="1"/>
  <c r="J38" i="13"/>
  <c r="I64" i="15" s="1"/>
  <c r="I38" i="13"/>
  <c r="H64" i="15" s="1"/>
  <c r="H38" i="13"/>
  <c r="G64" i="15" s="1"/>
  <c r="G38" i="13"/>
  <c r="F64" i="15" s="1"/>
  <c r="P37" i="13"/>
  <c r="O37" i="13"/>
  <c r="N37" i="13"/>
  <c r="M37" i="13"/>
  <c r="L37" i="13"/>
  <c r="K37" i="13"/>
  <c r="J37" i="13"/>
  <c r="I37" i="13"/>
  <c r="H37" i="13"/>
  <c r="G37" i="13"/>
  <c r="P36" i="13"/>
  <c r="O62" i="15" s="1"/>
  <c r="O36" i="13"/>
  <c r="N62" i="15" s="1"/>
  <c r="N36" i="13"/>
  <c r="M36" i="13"/>
  <c r="L36" i="13"/>
  <c r="K36" i="13"/>
  <c r="J36" i="13"/>
  <c r="I36" i="13"/>
  <c r="H36" i="13"/>
  <c r="G36" i="13"/>
  <c r="P35" i="13"/>
  <c r="O35" i="13"/>
  <c r="N35" i="13"/>
  <c r="M35" i="13"/>
  <c r="L63" i="15" s="1"/>
  <c r="L35" i="13"/>
  <c r="K63" i="15" s="1"/>
  <c r="K35" i="13"/>
  <c r="J63" i="15" s="1"/>
  <c r="J35" i="13"/>
  <c r="I63" i="15" s="1"/>
  <c r="I35" i="13"/>
  <c r="H63" i="15" s="1"/>
  <c r="H35" i="13"/>
  <c r="G63" i="15" s="1"/>
  <c r="G35" i="13"/>
  <c r="P34" i="13"/>
  <c r="O34" i="13"/>
  <c r="N34" i="13"/>
  <c r="M34" i="13"/>
  <c r="L34" i="13"/>
  <c r="K34" i="13"/>
  <c r="J62" i="15" s="1"/>
  <c r="J34" i="13"/>
  <c r="I62" i="15" s="1"/>
  <c r="I34" i="13"/>
  <c r="H62" i="15" s="1"/>
  <c r="H34" i="13"/>
  <c r="G62" i="15" s="1"/>
  <c r="G34" i="13"/>
  <c r="F62" i="15" s="1"/>
  <c r="P33" i="13"/>
  <c r="O60" i="15" s="1"/>
  <c r="O33" i="13"/>
  <c r="N60" i="15" s="1"/>
  <c r="N33" i="13"/>
  <c r="M60" i="15" s="1"/>
  <c r="M33" i="13"/>
  <c r="L33" i="13"/>
  <c r="K60" i="15" s="1"/>
  <c r="K33" i="13"/>
  <c r="J33" i="13"/>
  <c r="I33" i="13"/>
  <c r="H33" i="13"/>
  <c r="G33" i="13"/>
  <c r="P32" i="13"/>
  <c r="O59" i="15" s="1"/>
  <c r="O32" i="13"/>
  <c r="N59" i="15" s="1"/>
  <c r="N32" i="13"/>
  <c r="M59" i="15" s="1"/>
  <c r="M32" i="13"/>
  <c r="L59" i="15" s="1"/>
  <c r="L32" i="13"/>
  <c r="K59" i="15" s="1"/>
  <c r="K32" i="13"/>
  <c r="J32" i="13"/>
  <c r="I32" i="13"/>
  <c r="H32" i="13"/>
  <c r="G32" i="13"/>
  <c r="P31" i="13"/>
  <c r="O31" i="13"/>
  <c r="N61" i="15" s="1"/>
  <c r="N31" i="13"/>
  <c r="M61" i="15" s="1"/>
  <c r="M31" i="13"/>
  <c r="L61" i="15" s="1"/>
  <c r="L31" i="13"/>
  <c r="K61" i="15" s="1"/>
  <c r="K31" i="13"/>
  <c r="J61" i="15" s="1"/>
  <c r="J31" i="13"/>
  <c r="I61" i="15" s="1"/>
  <c r="I31" i="13"/>
  <c r="H61" i="15" s="1"/>
  <c r="H31" i="13"/>
  <c r="G61" i="15" s="1"/>
  <c r="G31" i="13"/>
  <c r="P29" i="13"/>
  <c r="O29" i="13"/>
  <c r="N29" i="13"/>
  <c r="M29" i="13"/>
  <c r="L29" i="13"/>
  <c r="K29" i="13"/>
  <c r="J29" i="13"/>
  <c r="I29" i="13"/>
  <c r="H29" i="13"/>
  <c r="G29" i="13"/>
  <c r="P28" i="13"/>
  <c r="O28" i="13"/>
  <c r="N28" i="13"/>
  <c r="M28" i="13"/>
  <c r="L28" i="13"/>
  <c r="K28" i="13"/>
  <c r="J28" i="13"/>
  <c r="I28" i="13"/>
  <c r="H28" i="13"/>
  <c r="G28" i="13"/>
  <c r="P26" i="13"/>
  <c r="O58" i="15" s="1"/>
  <c r="O26" i="13"/>
  <c r="N58" i="15" s="1"/>
  <c r="N26" i="13"/>
  <c r="M58" i="15" s="1"/>
  <c r="M26" i="13"/>
  <c r="L58" i="15" s="1"/>
  <c r="L26" i="13"/>
  <c r="K58" i="15" s="1"/>
  <c r="K26" i="13"/>
  <c r="J58" i="15" s="1"/>
  <c r="J26" i="13"/>
  <c r="I58" i="15" s="1"/>
  <c r="I26" i="13"/>
  <c r="H26" i="13"/>
  <c r="G26" i="13"/>
  <c r="P25" i="13"/>
  <c r="O25" i="13"/>
  <c r="N25" i="13"/>
  <c r="M25" i="13"/>
  <c r="L25" i="13"/>
  <c r="K25" i="13"/>
  <c r="J25" i="13"/>
  <c r="I25" i="13"/>
  <c r="H25" i="13"/>
  <c r="G25" i="13"/>
  <c r="P24" i="13"/>
  <c r="O24" i="13"/>
  <c r="N24" i="13"/>
  <c r="M24" i="13"/>
  <c r="L24" i="13"/>
  <c r="K24" i="13"/>
  <c r="J24" i="13"/>
  <c r="I24" i="13"/>
  <c r="H24" i="13"/>
  <c r="G24" i="13"/>
  <c r="P23" i="13"/>
  <c r="O23" i="13"/>
  <c r="N23" i="13"/>
  <c r="M23" i="13"/>
  <c r="L23" i="13"/>
  <c r="K23" i="13"/>
  <c r="J23" i="13"/>
  <c r="I23" i="13"/>
  <c r="H23" i="13"/>
  <c r="G23" i="13"/>
  <c r="P22" i="13"/>
  <c r="O22" i="13"/>
  <c r="N22" i="13"/>
  <c r="M22" i="13"/>
  <c r="L22" i="13"/>
  <c r="K22" i="13"/>
  <c r="J22" i="13"/>
  <c r="I22" i="13"/>
  <c r="H22" i="13"/>
  <c r="G22" i="13"/>
  <c r="L27" i="8"/>
  <c r="M27" i="8"/>
  <c r="M21" i="8" s="1"/>
  <c r="N27" i="8"/>
  <c r="N21" i="8" s="1"/>
  <c r="M11" i="15" s="1"/>
  <c r="O27" i="8"/>
  <c r="O21" i="8" s="1"/>
  <c r="N11" i="15" s="1"/>
  <c r="L27" i="9"/>
  <c r="L21" i="9" s="1"/>
  <c r="M27" i="9"/>
  <c r="M21" i="9" s="1"/>
  <c r="N27" i="9"/>
  <c r="N21" i="9" s="1"/>
  <c r="O27" i="9"/>
  <c r="O21" i="9" s="1"/>
  <c r="L27" i="10"/>
  <c r="M27" i="10"/>
  <c r="N27" i="10"/>
  <c r="O27" i="10"/>
  <c r="O21" i="10" s="1"/>
  <c r="N29" i="15" s="1"/>
  <c r="L27" i="11"/>
  <c r="K39" i="15" s="1"/>
  <c r="M27" i="11"/>
  <c r="N27" i="11"/>
  <c r="M39" i="15" s="1"/>
  <c r="O27" i="11"/>
  <c r="O21" i="11" s="1"/>
  <c r="L27" i="12"/>
  <c r="L21" i="12" s="1"/>
  <c r="M27" i="12"/>
  <c r="M21" i="12" s="1"/>
  <c r="N27" i="12"/>
  <c r="N21" i="12" s="1"/>
  <c r="O27" i="12"/>
  <c r="O21" i="12" s="1"/>
  <c r="L27" i="7"/>
  <c r="L21" i="7" s="1"/>
  <c r="K2" i="15" s="1"/>
  <c r="K7" i="14" s="1"/>
  <c r="M27" i="7"/>
  <c r="M21" i="7" s="1"/>
  <c r="L2" i="15" s="1"/>
  <c r="N27" i="7"/>
  <c r="O27" i="7"/>
  <c r="S27" i="9"/>
  <c r="S21" i="9" s="1"/>
  <c r="R27" i="9"/>
  <c r="Q27" i="9"/>
  <c r="Q21" i="9" s="1"/>
  <c r="P27" i="9"/>
  <c r="P21" i="9" s="1"/>
  <c r="K27" i="9"/>
  <c r="K21" i="9" s="1"/>
  <c r="J27" i="9"/>
  <c r="J21" i="9" s="1"/>
  <c r="I20" i="15" s="1"/>
  <c r="I27" i="9"/>
  <c r="I21" i="9" s="1"/>
  <c r="H27" i="9"/>
  <c r="H21" i="9" s="1"/>
  <c r="G20" i="15" s="1"/>
  <c r="G27" i="9"/>
  <c r="G21" i="9" s="1"/>
  <c r="F20" i="15" s="1"/>
  <c r="F27" i="9"/>
  <c r="F21" i="9" s="1"/>
  <c r="E20" i="15" s="1"/>
  <c r="E27" i="9"/>
  <c r="E21" i="9" s="1"/>
  <c r="D20" i="15" s="1"/>
  <c r="D27" i="9"/>
  <c r="S27" i="10"/>
  <c r="S21" i="10" s="1"/>
  <c r="R27" i="10"/>
  <c r="R21" i="10" s="1"/>
  <c r="Q29" i="15" s="1"/>
  <c r="Q27" i="10"/>
  <c r="Q21" i="10" s="1"/>
  <c r="P29" i="15" s="1"/>
  <c r="P27" i="10"/>
  <c r="P21" i="10" s="1"/>
  <c r="O29" i="15" s="1"/>
  <c r="K27" i="10"/>
  <c r="K21" i="10" s="1"/>
  <c r="J29" i="15" s="1"/>
  <c r="J27" i="10"/>
  <c r="J21" i="10" s="1"/>
  <c r="I29" i="15" s="1"/>
  <c r="I27" i="10"/>
  <c r="H27" i="10"/>
  <c r="H21" i="10" s="1"/>
  <c r="G27" i="10"/>
  <c r="G21" i="10" s="1"/>
  <c r="F27" i="10"/>
  <c r="F21" i="10" s="1"/>
  <c r="E27" i="10"/>
  <c r="Z27" i="10" s="1"/>
  <c r="D27" i="10"/>
  <c r="D21" i="10" s="1"/>
  <c r="S27" i="11"/>
  <c r="AD27" i="11" s="1"/>
  <c r="R27" i="11"/>
  <c r="Q27" i="11"/>
  <c r="P27" i="11"/>
  <c r="K27" i="11"/>
  <c r="J27" i="11"/>
  <c r="J21" i="11" s="1"/>
  <c r="I27" i="11"/>
  <c r="I21" i="11" s="1"/>
  <c r="H27" i="11"/>
  <c r="H21" i="11" s="1"/>
  <c r="G27" i="11"/>
  <c r="G21" i="11" s="1"/>
  <c r="F27" i="11"/>
  <c r="AA27" i="11" s="1"/>
  <c r="E27" i="11"/>
  <c r="Z27" i="11" s="1"/>
  <c r="D27" i="11"/>
  <c r="Y27" i="11" s="1"/>
  <c r="S27" i="12"/>
  <c r="AD27" i="12" s="1"/>
  <c r="R27" i="12"/>
  <c r="R21" i="12" s="1"/>
  <c r="Q47" i="15" s="1"/>
  <c r="Q27" i="12"/>
  <c r="AB27" i="12" s="1"/>
  <c r="P27" i="12"/>
  <c r="K27" i="12"/>
  <c r="K21" i="12" s="1"/>
  <c r="J47" i="15" s="1"/>
  <c r="J27" i="12"/>
  <c r="I27" i="12"/>
  <c r="H27" i="12"/>
  <c r="G27" i="12"/>
  <c r="G21" i="12" s="1"/>
  <c r="F47" i="15" s="1"/>
  <c r="F27" i="12"/>
  <c r="F21" i="12" s="1"/>
  <c r="E47" i="15" s="1"/>
  <c r="E27" i="12"/>
  <c r="Z27" i="12" s="1"/>
  <c r="D27" i="12"/>
  <c r="D21" i="12" s="1"/>
  <c r="S27" i="8"/>
  <c r="AD27" i="8" s="1"/>
  <c r="R27" i="8"/>
  <c r="AC27" i="8" s="1"/>
  <c r="Q27" i="8"/>
  <c r="AB27" i="8" s="1"/>
  <c r="P27" i="8"/>
  <c r="P21" i="8" s="1"/>
  <c r="O11" i="15" s="1"/>
  <c r="K27" i="8"/>
  <c r="K21" i="8" s="1"/>
  <c r="J11" i="15" s="1"/>
  <c r="J27" i="8"/>
  <c r="I27" i="8"/>
  <c r="I21" i="8" s="1"/>
  <c r="H27" i="8"/>
  <c r="H21" i="8" s="1"/>
  <c r="G11" i="15" s="1"/>
  <c r="G27" i="8"/>
  <c r="G21" i="8" s="1"/>
  <c r="F11" i="15" s="1"/>
  <c r="F27" i="8"/>
  <c r="AA27" i="8" s="1"/>
  <c r="E27" i="8"/>
  <c r="Z27" i="8" s="1"/>
  <c r="D27" i="8"/>
  <c r="D21" i="8" s="1"/>
  <c r="C11" i="15" s="1"/>
  <c r="S27" i="7"/>
  <c r="S21" i="7" s="1"/>
  <c r="R27" i="7"/>
  <c r="R21" i="7" s="1"/>
  <c r="Q2" i="15" s="1"/>
  <c r="Q27" i="7"/>
  <c r="P27" i="7"/>
  <c r="P21" i="7" s="1"/>
  <c r="K27" i="7"/>
  <c r="K21" i="7" s="1"/>
  <c r="J27" i="7"/>
  <c r="J21" i="7" s="1"/>
  <c r="I27" i="7"/>
  <c r="I21" i="7" s="1"/>
  <c r="H27" i="7"/>
  <c r="H21" i="7" s="1"/>
  <c r="G27" i="7"/>
  <c r="F27" i="7"/>
  <c r="E3" i="15" s="1"/>
  <c r="E27" i="7"/>
  <c r="D3" i="15" s="1"/>
  <c r="D27" i="7"/>
  <c r="C3" i="15" s="1"/>
  <c r="C8" i="14" s="1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M60" i="2"/>
  <c r="C42" i="8" s="1"/>
  <c r="N60" i="2"/>
  <c r="N61" i="2" s="1"/>
  <c r="C43" i="9" s="1"/>
  <c r="O60" i="2"/>
  <c r="C42" i="10" s="1"/>
  <c r="P60" i="2"/>
  <c r="P61" i="2" s="1"/>
  <c r="P62" i="2" s="1"/>
  <c r="C44" i="11" s="1"/>
  <c r="Q60" i="2"/>
  <c r="C42" i="12" s="1"/>
  <c r="L60" i="2"/>
  <c r="L61" i="2" s="1"/>
  <c r="C43" i="7" s="1"/>
  <c r="S41" i="13"/>
  <c r="R41" i="13"/>
  <c r="Q41" i="13"/>
  <c r="F41" i="13"/>
  <c r="E41" i="13"/>
  <c r="D62" i="15" s="1"/>
  <c r="D41" i="13"/>
  <c r="C62" i="15" s="1"/>
  <c r="S40" i="13"/>
  <c r="R40" i="13"/>
  <c r="Q40" i="13"/>
  <c r="F40" i="13"/>
  <c r="E40" i="13"/>
  <c r="D40" i="13"/>
  <c r="S38" i="13"/>
  <c r="R38" i="13"/>
  <c r="Q38" i="13"/>
  <c r="F38" i="13"/>
  <c r="E64" i="15" s="1"/>
  <c r="E38" i="13"/>
  <c r="D64" i="15" s="1"/>
  <c r="D38" i="13"/>
  <c r="C64" i="15" s="1"/>
  <c r="S37" i="13"/>
  <c r="R37" i="13"/>
  <c r="Q62" i="15" s="1"/>
  <c r="Q37" i="13"/>
  <c r="P62" i="15" s="1"/>
  <c r="F37" i="13"/>
  <c r="E62" i="15" s="1"/>
  <c r="E37" i="13"/>
  <c r="D37" i="13"/>
  <c r="S36" i="13"/>
  <c r="R36" i="13"/>
  <c r="Q36" i="13"/>
  <c r="F36" i="13"/>
  <c r="E36" i="13"/>
  <c r="D36" i="13"/>
  <c r="S35" i="13"/>
  <c r="R35" i="13"/>
  <c r="Q63" i="15" s="1"/>
  <c r="Q35" i="13"/>
  <c r="F35" i="13"/>
  <c r="E63" i="15" s="1"/>
  <c r="E35" i="13"/>
  <c r="D63" i="15" s="1"/>
  <c r="D35" i="13"/>
  <c r="C63" i="15" s="1"/>
  <c r="S34" i="13"/>
  <c r="R34" i="13"/>
  <c r="Q34" i="13"/>
  <c r="F34" i="13"/>
  <c r="E34" i="13"/>
  <c r="D34" i="13"/>
  <c r="S33" i="13"/>
  <c r="R33" i="13"/>
  <c r="Q33" i="13"/>
  <c r="F33" i="13"/>
  <c r="E60" i="15" s="1"/>
  <c r="E33" i="13"/>
  <c r="D60" i="15" s="1"/>
  <c r="D33" i="13"/>
  <c r="C60" i="15" s="1"/>
  <c r="S32" i="13"/>
  <c r="R32" i="13"/>
  <c r="Q59" i="15" s="1"/>
  <c r="Q32" i="13"/>
  <c r="P59" i="15" s="1"/>
  <c r="F32" i="13"/>
  <c r="E32" i="13"/>
  <c r="D32" i="13"/>
  <c r="S31" i="13"/>
  <c r="R31" i="13"/>
  <c r="Q31" i="13"/>
  <c r="F31" i="13"/>
  <c r="E31" i="13"/>
  <c r="D31" i="13"/>
  <c r="S29" i="13"/>
  <c r="R29" i="13"/>
  <c r="Q29" i="13"/>
  <c r="F29" i="13"/>
  <c r="E29" i="13"/>
  <c r="D29" i="13"/>
  <c r="I21" i="10"/>
  <c r="F21" i="11"/>
  <c r="E38" i="15" s="1"/>
  <c r="T41" i="8"/>
  <c r="T38" i="8"/>
  <c r="T37" i="8"/>
  <c r="T36" i="8"/>
  <c r="T35" i="8"/>
  <c r="T34" i="8"/>
  <c r="T33" i="8"/>
  <c r="T32" i="8"/>
  <c r="T31" i="8"/>
  <c r="T29" i="8"/>
  <c r="T41" i="9"/>
  <c r="T38" i="9"/>
  <c r="T37" i="9"/>
  <c r="T36" i="9"/>
  <c r="T35" i="9"/>
  <c r="T34" i="9"/>
  <c r="T33" i="9"/>
  <c r="T32" i="9"/>
  <c r="T31" i="9"/>
  <c r="T29" i="9"/>
  <c r="T41" i="10"/>
  <c r="T38" i="10"/>
  <c r="T37" i="10"/>
  <c r="T36" i="10"/>
  <c r="T35" i="10"/>
  <c r="T34" i="10"/>
  <c r="T33" i="10"/>
  <c r="T32" i="10"/>
  <c r="T31" i="10"/>
  <c r="T29" i="10"/>
  <c r="T41" i="11"/>
  <c r="T38" i="11"/>
  <c r="T37" i="11"/>
  <c r="T36" i="11"/>
  <c r="T35" i="11"/>
  <c r="T34" i="11"/>
  <c r="T33" i="11"/>
  <c r="T32" i="11"/>
  <c r="T31" i="11"/>
  <c r="T29" i="11"/>
  <c r="T41" i="12"/>
  <c r="T38" i="12"/>
  <c r="T37" i="12"/>
  <c r="T36" i="12"/>
  <c r="T35" i="12"/>
  <c r="T34" i="12"/>
  <c r="T33" i="12"/>
  <c r="T32" i="12"/>
  <c r="T31" i="12"/>
  <c r="T29" i="12"/>
  <c r="T41" i="7"/>
  <c r="T38" i="7"/>
  <c r="T37" i="7"/>
  <c r="T36" i="7"/>
  <c r="T35" i="7"/>
  <c r="T34" i="7"/>
  <c r="T33" i="7"/>
  <c r="T32" i="7"/>
  <c r="T31" i="7"/>
  <c r="T29" i="7"/>
  <c r="C10" i="8"/>
  <c r="C10" i="9"/>
  <c r="C10" i="10"/>
  <c r="C10" i="11"/>
  <c r="C10" i="12"/>
  <c r="C10" i="13"/>
  <c r="C10" i="7"/>
  <c r="C9" i="8"/>
  <c r="C9" i="9"/>
  <c r="C9" i="10"/>
  <c r="C9" i="11"/>
  <c r="C9" i="12"/>
  <c r="C9" i="13"/>
  <c r="C9" i="7"/>
  <c r="C8" i="8"/>
  <c r="C8" i="9"/>
  <c r="C8" i="10"/>
  <c r="C8" i="11"/>
  <c r="C8" i="12"/>
  <c r="C8" i="13"/>
  <c r="C8" i="7"/>
  <c r="R2" i="8"/>
  <c r="R2" i="9"/>
  <c r="R2" i="10"/>
  <c r="R2" i="11"/>
  <c r="R2" i="12"/>
  <c r="R2" i="13"/>
  <c r="R2" i="7"/>
  <c r="W40" i="13"/>
  <c r="W39" i="13"/>
  <c r="W38" i="13"/>
  <c r="W37" i="13"/>
  <c r="W36" i="13"/>
  <c r="W35" i="13"/>
  <c r="W33" i="13"/>
  <c r="W32" i="13"/>
  <c r="W31" i="13"/>
  <c r="W30" i="13"/>
  <c r="W28" i="13"/>
  <c r="W27" i="13"/>
  <c r="W26" i="13"/>
  <c r="W25" i="13"/>
  <c r="W24" i="13"/>
  <c r="W23" i="13"/>
  <c r="W22" i="13"/>
  <c r="AD40" i="9"/>
  <c r="AC40" i="9"/>
  <c r="AB40" i="9"/>
  <c r="AA40" i="9"/>
  <c r="Z40" i="9"/>
  <c r="Y40" i="9"/>
  <c r="W40" i="9"/>
  <c r="W39" i="9"/>
  <c r="AD38" i="9"/>
  <c r="AC38" i="9"/>
  <c r="AB38" i="9"/>
  <c r="AA38" i="9"/>
  <c r="Z38" i="9"/>
  <c r="Y38" i="9"/>
  <c r="W38" i="9"/>
  <c r="AD37" i="9"/>
  <c r="AC37" i="9"/>
  <c r="AB37" i="9"/>
  <c r="AA37" i="9"/>
  <c r="Z37" i="9"/>
  <c r="Y37" i="9"/>
  <c r="W37" i="9"/>
  <c r="AD36" i="9"/>
  <c r="AC36" i="9"/>
  <c r="AB36" i="9"/>
  <c r="AA36" i="9"/>
  <c r="Z36" i="9"/>
  <c r="Y36" i="9"/>
  <c r="W36" i="9"/>
  <c r="AD35" i="9"/>
  <c r="AC35" i="9"/>
  <c r="AB35" i="9"/>
  <c r="AA35" i="9"/>
  <c r="Z35" i="9"/>
  <c r="Y35" i="9"/>
  <c r="W35" i="9"/>
  <c r="AD33" i="9"/>
  <c r="AC33" i="9"/>
  <c r="AB33" i="9"/>
  <c r="AA33" i="9"/>
  <c r="Z33" i="9"/>
  <c r="Y33" i="9"/>
  <c r="W33" i="9"/>
  <c r="AD32" i="9"/>
  <c r="AC32" i="9"/>
  <c r="AB32" i="9"/>
  <c r="AA32" i="9"/>
  <c r="Z32" i="9"/>
  <c r="Y32" i="9"/>
  <c r="W32" i="9"/>
  <c r="AD31" i="9"/>
  <c r="AC31" i="9"/>
  <c r="AB31" i="9"/>
  <c r="AA31" i="9"/>
  <c r="Z31" i="9"/>
  <c r="Y31" i="9"/>
  <c r="W31" i="9"/>
  <c r="W30" i="9"/>
  <c r="AD28" i="9"/>
  <c r="AC28" i="9"/>
  <c r="AB28" i="9"/>
  <c r="AA28" i="9"/>
  <c r="Z28" i="9"/>
  <c r="Y28" i="9"/>
  <c r="W28" i="9"/>
  <c r="W27" i="9"/>
  <c r="AD26" i="9"/>
  <c r="AC26" i="9"/>
  <c r="AB26" i="9"/>
  <c r="AA26" i="9"/>
  <c r="Z26" i="9"/>
  <c r="Y26" i="9"/>
  <c r="W26" i="9"/>
  <c r="AD25" i="9"/>
  <c r="AC25" i="9"/>
  <c r="AB25" i="9"/>
  <c r="AA25" i="9"/>
  <c r="Z25" i="9"/>
  <c r="Y25" i="9"/>
  <c r="W25" i="9"/>
  <c r="AD24" i="9"/>
  <c r="AC24" i="9"/>
  <c r="AB24" i="9"/>
  <c r="AA24" i="9"/>
  <c r="Z24" i="9"/>
  <c r="Y24" i="9"/>
  <c r="W24" i="9"/>
  <c r="AD23" i="9"/>
  <c r="AC23" i="9"/>
  <c r="AB23" i="9"/>
  <c r="AA23" i="9"/>
  <c r="Z23" i="9"/>
  <c r="Y23" i="9"/>
  <c r="W23" i="9"/>
  <c r="AD22" i="9"/>
  <c r="AC22" i="9"/>
  <c r="AB22" i="9"/>
  <c r="AA22" i="9"/>
  <c r="Z22" i="9"/>
  <c r="Y22" i="9"/>
  <c r="W22" i="9"/>
  <c r="AD40" i="10"/>
  <c r="AC40" i="10"/>
  <c r="AB40" i="10"/>
  <c r="AA40" i="10"/>
  <c r="Z40" i="10"/>
  <c r="Y40" i="10"/>
  <c r="W40" i="10"/>
  <c r="W39" i="10"/>
  <c r="AD38" i="10"/>
  <c r="AC38" i="10"/>
  <c r="AB38" i="10"/>
  <c r="AA38" i="10"/>
  <c r="Z38" i="10"/>
  <c r="Y38" i="10"/>
  <c r="W38" i="10"/>
  <c r="AD37" i="10"/>
  <c r="AC37" i="10"/>
  <c r="AB37" i="10"/>
  <c r="AA37" i="10"/>
  <c r="Z37" i="10"/>
  <c r="Y37" i="10"/>
  <c r="W37" i="10"/>
  <c r="AD36" i="10"/>
  <c r="AC36" i="10"/>
  <c r="AB36" i="10"/>
  <c r="AA36" i="10"/>
  <c r="Z36" i="10"/>
  <c r="Y36" i="10"/>
  <c r="W36" i="10"/>
  <c r="AD35" i="10"/>
  <c r="AC35" i="10"/>
  <c r="AB35" i="10"/>
  <c r="AA35" i="10"/>
  <c r="Z35" i="10"/>
  <c r="Y35" i="10"/>
  <c r="W35" i="10"/>
  <c r="AD33" i="10"/>
  <c r="AC33" i="10"/>
  <c r="AB33" i="10"/>
  <c r="AA33" i="10"/>
  <c r="Z33" i="10"/>
  <c r="Y33" i="10"/>
  <c r="W33" i="10"/>
  <c r="AD32" i="10"/>
  <c r="AC32" i="10"/>
  <c r="AB32" i="10"/>
  <c r="AA32" i="10"/>
  <c r="Z32" i="10"/>
  <c r="Y32" i="10"/>
  <c r="W32" i="10"/>
  <c r="AD31" i="10"/>
  <c r="AC31" i="10"/>
  <c r="AB31" i="10"/>
  <c r="AA31" i="10"/>
  <c r="Z31" i="10"/>
  <c r="Y31" i="10"/>
  <c r="W31" i="10"/>
  <c r="W30" i="10"/>
  <c r="AD28" i="10"/>
  <c r="AC28" i="10"/>
  <c r="AB28" i="10"/>
  <c r="AA28" i="10"/>
  <c r="Z28" i="10"/>
  <c r="Y28" i="10"/>
  <c r="W28" i="10"/>
  <c r="W27" i="10"/>
  <c r="AD26" i="10"/>
  <c r="AC26" i="10"/>
  <c r="AB26" i="10"/>
  <c r="AA26" i="10"/>
  <c r="Z26" i="10"/>
  <c r="Y26" i="10"/>
  <c r="W26" i="10"/>
  <c r="AD25" i="10"/>
  <c r="AC25" i="10"/>
  <c r="AB25" i="10"/>
  <c r="AA25" i="10"/>
  <c r="Z25" i="10"/>
  <c r="Y25" i="10"/>
  <c r="W25" i="10"/>
  <c r="AD24" i="10"/>
  <c r="AC24" i="10"/>
  <c r="AB24" i="10"/>
  <c r="AA24" i="10"/>
  <c r="Z24" i="10"/>
  <c r="Y24" i="10"/>
  <c r="W24" i="10"/>
  <c r="AD23" i="10"/>
  <c r="AC23" i="10"/>
  <c r="AB23" i="10"/>
  <c r="AA23" i="10"/>
  <c r="Z23" i="10"/>
  <c r="Y23" i="10"/>
  <c r="W23" i="10"/>
  <c r="AD22" i="10"/>
  <c r="AC22" i="10"/>
  <c r="AB22" i="10"/>
  <c r="AA22" i="10"/>
  <c r="Z22" i="10"/>
  <c r="Y22" i="10"/>
  <c r="W22" i="10"/>
  <c r="AD40" i="11"/>
  <c r="AC40" i="11"/>
  <c r="AB40" i="11"/>
  <c r="AA40" i="11"/>
  <c r="Z40" i="11"/>
  <c r="Y40" i="11"/>
  <c r="W40" i="11"/>
  <c r="W39" i="11"/>
  <c r="AD38" i="11"/>
  <c r="AC38" i="11"/>
  <c r="AB38" i="11"/>
  <c r="AA38" i="11"/>
  <c r="Z38" i="11"/>
  <c r="Y38" i="11"/>
  <c r="W38" i="11"/>
  <c r="AD37" i="11"/>
  <c r="AC37" i="11"/>
  <c r="AB37" i="11"/>
  <c r="AA37" i="11"/>
  <c r="Z37" i="11"/>
  <c r="Y37" i="11"/>
  <c r="W37" i="11"/>
  <c r="AD36" i="11"/>
  <c r="AC36" i="11"/>
  <c r="AB36" i="11"/>
  <c r="AA36" i="11"/>
  <c r="Z36" i="11"/>
  <c r="Y36" i="11"/>
  <c r="W36" i="11"/>
  <c r="AD35" i="11"/>
  <c r="AC35" i="11"/>
  <c r="AB35" i="11"/>
  <c r="AA35" i="11"/>
  <c r="Z35" i="11"/>
  <c r="Y35" i="11"/>
  <c r="W35" i="11"/>
  <c r="AD33" i="11"/>
  <c r="AC33" i="11"/>
  <c r="AB33" i="11"/>
  <c r="AA33" i="11"/>
  <c r="Z33" i="11"/>
  <c r="Y33" i="11"/>
  <c r="W33" i="11"/>
  <c r="AD32" i="11"/>
  <c r="AC32" i="11"/>
  <c r="AB32" i="11"/>
  <c r="AA32" i="11"/>
  <c r="Z32" i="11"/>
  <c r="Y32" i="11"/>
  <c r="W32" i="11"/>
  <c r="AD31" i="11"/>
  <c r="AC31" i="11"/>
  <c r="AB31" i="11"/>
  <c r="AA31" i="11"/>
  <c r="Z31" i="11"/>
  <c r="Y31" i="11"/>
  <c r="W31" i="11"/>
  <c r="W30" i="11"/>
  <c r="AD28" i="11"/>
  <c r="AC28" i="11"/>
  <c r="AB28" i="11"/>
  <c r="AA28" i="11"/>
  <c r="Z28" i="11"/>
  <c r="Y28" i="11"/>
  <c r="W28" i="11"/>
  <c r="W27" i="11"/>
  <c r="AD26" i="11"/>
  <c r="AC26" i="11"/>
  <c r="AB26" i="11"/>
  <c r="AA26" i="11"/>
  <c r="Z26" i="11"/>
  <c r="Y26" i="11"/>
  <c r="W26" i="11"/>
  <c r="AD25" i="11"/>
  <c r="AC25" i="11"/>
  <c r="AB25" i="11"/>
  <c r="AA25" i="11"/>
  <c r="Z25" i="11"/>
  <c r="Y25" i="11"/>
  <c r="W25" i="11"/>
  <c r="AD24" i="11"/>
  <c r="AC24" i="11"/>
  <c r="AB24" i="11"/>
  <c r="AA24" i="11"/>
  <c r="Z24" i="11"/>
  <c r="Y24" i="11"/>
  <c r="W24" i="11"/>
  <c r="AD23" i="11"/>
  <c r="AC23" i="11"/>
  <c r="AB23" i="11"/>
  <c r="AA23" i="11"/>
  <c r="Z23" i="11"/>
  <c r="Y23" i="11"/>
  <c r="W23" i="11"/>
  <c r="AD22" i="11"/>
  <c r="AC22" i="11"/>
  <c r="AB22" i="11"/>
  <c r="AA22" i="11"/>
  <c r="Z22" i="11"/>
  <c r="Y22" i="11"/>
  <c r="W22" i="11"/>
  <c r="AD40" i="12"/>
  <c r="AC40" i="12"/>
  <c r="AB40" i="12"/>
  <c r="AA40" i="12"/>
  <c r="Z40" i="12"/>
  <c r="Y40" i="12"/>
  <c r="W40" i="12"/>
  <c r="W39" i="12"/>
  <c r="AD38" i="12"/>
  <c r="AC38" i="12"/>
  <c r="AB38" i="12"/>
  <c r="AA38" i="12"/>
  <c r="Z38" i="12"/>
  <c r="Y38" i="12"/>
  <c r="W38" i="12"/>
  <c r="AD37" i="12"/>
  <c r="AC37" i="12"/>
  <c r="AB37" i="12"/>
  <c r="AA37" i="12"/>
  <c r="Z37" i="12"/>
  <c r="Y37" i="12"/>
  <c r="W37" i="12"/>
  <c r="AD36" i="12"/>
  <c r="AC36" i="12"/>
  <c r="AB36" i="12"/>
  <c r="AA36" i="12"/>
  <c r="Z36" i="12"/>
  <c r="Y36" i="12"/>
  <c r="W36" i="12"/>
  <c r="AD35" i="12"/>
  <c r="AC35" i="12"/>
  <c r="AB35" i="12"/>
  <c r="AA35" i="12"/>
  <c r="Z35" i="12"/>
  <c r="Y35" i="12"/>
  <c r="W35" i="12"/>
  <c r="AD33" i="12"/>
  <c r="AC33" i="12"/>
  <c r="AB33" i="12"/>
  <c r="AA33" i="12"/>
  <c r="Z33" i="12"/>
  <c r="Y33" i="12"/>
  <c r="W33" i="12"/>
  <c r="AD32" i="12"/>
  <c r="AC32" i="12"/>
  <c r="AB32" i="12"/>
  <c r="AA32" i="12"/>
  <c r="Z32" i="12"/>
  <c r="Y32" i="12"/>
  <c r="W32" i="12"/>
  <c r="AD31" i="12"/>
  <c r="AC31" i="12"/>
  <c r="AB31" i="12"/>
  <c r="AA31" i="12"/>
  <c r="Z31" i="12"/>
  <c r="Y31" i="12"/>
  <c r="W31" i="12"/>
  <c r="W30" i="12"/>
  <c r="AD28" i="12"/>
  <c r="AC28" i="12"/>
  <c r="AB28" i="12"/>
  <c r="AA28" i="12"/>
  <c r="Z28" i="12"/>
  <c r="Y28" i="12"/>
  <c r="W28" i="12"/>
  <c r="W27" i="12"/>
  <c r="AD26" i="12"/>
  <c r="AC26" i="12"/>
  <c r="AB26" i="12"/>
  <c r="AA26" i="12"/>
  <c r="Z26" i="12"/>
  <c r="Y26" i="12"/>
  <c r="W26" i="12"/>
  <c r="AD25" i="12"/>
  <c r="AC25" i="12"/>
  <c r="AB25" i="12"/>
  <c r="AA25" i="12"/>
  <c r="Z25" i="12"/>
  <c r="Y25" i="12"/>
  <c r="W25" i="12"/>
  <c r="AD24" i="12"/>
  <c r="AC24" i="12"/>
  <c r="AB24" i="12"/>
  <c r="AA24" i="12"/>
  <c r="Z24" i="12"/>
  <c r="Y24" i="12"/>
  <c r="W24" i="12"/>
  <c r="AD23" i="12"/>
  <c r="AC23" i="12"/>
  <c r="AB23" i="12"/>
  <c r="AA23" i="12"/>
  <c r="Z23" i="12"/>
  <c r="Y23" i="12"/>
  <c r="W23" i="12"/>
  <c r="AD22" i="12"/>
  <c r="AC22" i="12"/>
  <c r="AB22" i="12"/>
  <c r="AA22" i="12"/>
  <c r="Z22" i="12"/>
  <c r="Y22" i="12"/>
  <c r="W22" i="12"/>
  <c r="AD40" i="8"/>
  <c r="AC40" i="8"/>
  <c r="AB40" i="8"/>
  <c r="AA40" i="8"/>
  <c r="Z40" i="8"/>
  <c r="Y40" i="8"/>
  <c r="W40" i="8"/>
  <c r="W39" i="8"/>
  <c r="AD38" i="8"/>
  <c r="AC38" i="8"/>
  <c r="AB38" i="8"/>
  <c r="AA38" i="8"/>
  <c r="Z38" i="8"/>
  <c r="Y38" i="8"/>
  <c r="W38" i="8"/>
  <c r="AD37" i="8"/>
  <c r="AC37" i="8"/>
  <c r="AB37" i="8"/>
  <c r="AA37" i="8"/>
  <c r="Z37" i="8"/>
  <c r="Y37" i="8"/>
  <c r="W37" i="8"/>
  <c r="AD36" i="8"/>
  <c r="AC36" i="8"/>
  <c r="AB36" i="8"/>
  <c r="AA36" i="8"/>
  <c r="Z36" i="8"/>
  <c r="Y36" i="8"/>
  <c r="W36" i="8"/>
  <c r="AD35" i="8"/>
  <c r="AC35" i="8"/>
  <c r="AB35" i="8"/>
  <c r="AA35" i="8"/>
  <c r="Z35" i="8"/>
  <c r="Y35" i="8"/>
  <c r="W35" i="8"/>
  <c r="AD33" i="8"/>
  <c r="AC33" i="8"/>
  <c r="AB33" i="8"/>
  <c r="AA33" i="8"/>
  <c r="Z33" i="8"/>
  <c r="Y33" i="8"/>
  <c r="W33" i="8"/>
  <c r="AD32" i="8"/>
  <c r="AC32" i="8"/>
  <c r="AB32" i="8"/>
  <c r="AA32" i="8"/>
  <c r="Z32" i="8"/>
  <c r="Y32" i="8"/>
  <c r="W32" i="8"/>
  <c r="AD31" i="8"/>
  <c r="AC31" i="8"/>
  <c r="AB31" i="8"/>
  <c r="AA31" i="8"/>
  <c r="Z31" i="8"/>
  <c r="Y31" i="8"/>
  <c r="W31" i="8"/>
  <c r="W30" i="8"/>
  <c r="AD28" i="8"/>
  <c r="AC28" i="8"/>
  <c r="AB28" i="8"/>
  <c r="AA28" i="8"/>
  <c r="Z28" i="8"/>
  <c r="Y28" i="8"/>
  <c r="W28" i="8"/>
  <c r="Y27" i="8"/>
  <c r="W27" i="8"/>
  <c r="AD26" i="8"/>
  <c r="AC26" i="8"/>
  <c r="AB26" i="8"/>
  <c r="AA26" i="8"/>
  <c r="Z26" i="8"/>
  <c r="Y26" i="8"/>
  <c r="W26" i="8"/>
  <c r="AD25" i="8"/>
  <c r="AC25" i="8"/>
  <c r="AB25" i="8"/>
  <c r="AA25" i="8"/>
  <c r="Z25" i="8"/>
  <c r="Y25" i="8"/>
  <c r="W25" i="8"/>
  <c r="AD24" i="8"/>
  <c r="AC24" i="8"/>
  <c r="AB24" i="8"/>
  <c r="AA24" i="8"/>
  <c r="Z24" i="8"/>
  <c r="Y24" i="8"/>
  <c r="W24" i="8"/>
  <c r="AD23" i="8"/>
  <c r="AC23" i="8"/>
  <c r="AB23" i="8"/>
  <c r="AA23" i="8"/>
  <c r="Z23" i="8"/>
  <c r="Y23" i="8"/>
  <c r="W23" i="8"/>
  <c r="AD22" i="8"/>
  <c r="AC22" i="8"/>
  <c r="AB22" i="8"/>
  <c r="AA22" i="8"/>
  <c r="Z22" i="8"/>
  <c r="Y22" i="8"/>
  <c r="W22" i="8"/>
  <c r="D22" i="1"/>
  <c r="R21" i="9" l="1"/>
  <c r="Q20" i="15" s="1"/>
  <c r="Q21" i="15"/>
  <c r="P21" i="11"/>
  <c r="O38" i="15" s="1"/>
  <c r="O39" i="15"/>
  <c r="M21" i="10"/>
  <c r="L29" i="15" s="1"/>
  <c r="L30" i="15"/>
  <c r="J21" i="8"/>
  <c r="I11" i="15" s="1"/>
  <c r="I12" i="15"/>
  <c r="Y27" i="9"/>
  <c r="C21" i="15"/>
  <c r="L62" i="15"/>
  <c r="I39" i="15"/>
  <c r="M62" i="15"/>
  <c r="G48" i="15"/>
  <c r="H21" i="12"/>
  <c r="G47" i="15" s="1"/>
  <c r="Q21" i="11"/>
  <c r="P38" i="15" s="1"/>
  <c r="P39" i="15"/>
  <c r="O21" i="7"/>
  <c r="N2" i="15" s="1"/>
  <c r="N3" i="15"/>
  <c r="N21" i="7"/>
  <c r="M2" i="15" s="1"/>
  <c r="M3" i="15"/>
  <c r="O30" i="15"/>
  <c r="I21" i="12"/>
  <c r="H47" i="15" s="1"/>
  <c r="H48" i="15"/>
  <c r="K21" i="11"/>
  <c r="J38" i="15" s="1"/>
  <c r="J39" i="15"/>
  <c r="P30" i="15"/>
  <c r="J21" i="12"/>
  <c r="I47" i="15" s="1"/>
  <c r="I48" i="15"/>
  <c r="L21" i="11"/>
  <c r="K38" i="15" s="1"/>
  <c r="N21" i="10"/>
  <c r="M29" i="15" s="1"/>
  <c r="M30" i="15"/>
  <c r="Q30" i="15"/>
  <c r="G21" i="7"/>
  <c r="F2" i="15" s="1"/>
  <c r="F3" i="15"/>
  <c r="E12" i="15"/>
  <c r="P21" i="12"/>
  <c r="O47" i="15" s="1"/>
  <c r="O48" i="15"/>
  <c r="AC27" i="11"/>
  <c r="Q39" i="15"/>
  <c r="L21" i="10"/>
  <c r="K29" i="15" s="1"/>
  <c r="K30" i="15"/>
  <c r="F12" i="15"/>
  <c r="G12" i="15"/>
  <c r="K62" i="15"/>
  <c r="H12" i="15"/>
  <c r="J48" i="15"/>
  <c r="G3" i="15"/>
  <c r="N21" i="15"/>
  <c r="J12" i="15"/>
  <c r="P48" i="15"/>
  <c r="G30" i="15"/>
  <c r="C48" i="15"/>
  <c r="Q48" i="15"/>
  <c r="Q3" i="15"/>
  <c r="M12" i="15"/>
  <c r="D21" i="15"/>
  <c r="I30" i="15"/>
  <c r="N39" i="15"/>
  <c r="E48" i="15"/>
  <c r="E21" i="15"/>
  <c r="O3" i="15"/>
  <c r="O12" i="15"/>
  <c r="F21" i="15"/>
  <c r="P12" i="15"/>
  <c r="G21" i="15"/>
  <c r="C39" i="15"/>
  <c r="C12" i="15"/>
  <c r="Q12" i="15"/>
  <c r="K3" i="15"/>
  <c r="K8" i="14" s="1"/>
  <c r="E21" i="12"/>
  <c r="D47" i="15" s="1"/>
  <c r="K27" i="13"/>
  <c r="L27" i="13"/>
  <c r="M27" i="13"/>
  <c r="N27" i="13"/>
  <c r="O27" i="13"/>
  <c r="P27" i="13"/>
  <c r="G27" i="13"/>
  <c r="H27" i="13"/>
  <c r="I27" i="13"/>
  <c r="J27" i="13"/>
  <c r="Y27" i="12"/>
  <c r="E21" i="8"/>
  <c r="D11" i="15" s="1"/>
  <c r="F21" i="8"/>
  <c r="E11" i="15" s="1"/>
  <c r="AB27" i="9"/>
  <c r="AC27" i="9"/>
  <c r="AD27" i="9"/>
  <c r="AB27" i="10"/>
  <c r="N21" i="11"/>
  <c r="M38" i="15" s="1"/>
  <c r="L21" i="8"/>
  <c r="K11" i="15" s="1"/>
  <c r="M21" i="11"/>
  <c r="L38" i="15" s="1"/>
  <c r="S21" i="12"/>
  <c r="Q21" i="7"/>
  <c r="P2" i="15" s="1"/>
  <c r="Y27" i="10"/>
  <c r="AA27" i="10"/>
  <c r="S21" i="11"/>
  <c r="AA27" i="12"/>
  <c r="E21" i="10"/>
  <c r="D29" i="15" s="1"/>
  <c r="R21" i="11"/>
  <c r="Q38" i="15" s="1"/>
  <c r="U38" i="9"/>
  <c r="U36" i="10"/>
  <c r="U35" i="7"/>
  <c r="AC27" i="12"/>
  <c r="Z27" i="9"/>
  <c r="Y27" i="13" s="1"/>
  <c r="D21" i="11"/>
  <c r="C38" i="15" s="1"/>
  <c r="T33" i="13"/>
  <c r="T31" i="13"/>
  <c r="Q21" i="12"/>
  <c r="P47" i="15" s="1"/>
  <c r="AC22" i="13"/>
  <c r="AC24" i="13"/>
  <c r="AA27" i="9"/>
  <c r="E21" i="11"/>
  <c r="D38" i="15" s="1"/>
  <c r="T29" i="13"/>
  <c r="D21" i="9"/>
  <c r="C20" i="15" s="1"/>
  <c r="T37" i="13"/>
  <c r="AB37" i="13"/>
  <c r="Y31" i="13"/>
  <c r="U34" i="11"/>
  <c r="X24" i="13"/>
  <c r="T35" i="13"/>
  <c r="Q21" i="8"/>
  <c r="P11" i="15" s="1"/>
  <c r="AC27" i="10"/>
  <c r="R21" i="8"/>
  <c r="Q11" i="15" s="1"/>
  <c r="AD27" i="10"/>
  <c r="S21" i="8"/>
  <c r="AB27" i="11"/>
  <c r="U38" i="10"/>
  <c r="U37" i="12"/>
  <c r="F21" i="7"/>
  <c r="E2" i="15" s="1"/>
  <c r="E21" i="7"/>
  <c r="D2" i="15" s="1"/>
  <c r="D21" i="7"/>
  <c r="C2" i="15" s="1"/>
  <c r="C7" i="14" s="1"/>
  <c r="C16" i="14" s="1"/>
  <c r="U37" i="10"/>
  <c r="C42" i="11"/>
  <c r="C42" i="7"/>
  <c r="C42" i="9"/>
  <c r="U29" i="11"/>
  <c r="U34" i="10"/>
  <c r="Q61" i="2"/>
  <c r="C43" i="12" s="1"/>
  <c r="U35" i="10"/>
  <c r="U29" i="8"/>
  <c r="O61" i="2"/>
  <c r="C43" i="10" s="1"/>
  <c r="U31" i="8"/>
  <c r="M61" i="2"/>
  <c r="C43" i="8" s="1"/>
  <c r="U36" i="8"/>
  <c r="U33" i="12"/>
  <c r="U35" i="12"/>
  <c r="N62" i="2"/>
  <c r="C44" i="9" s="1"/>
  <c r="U41" i="7"/>
  <c r="U36" i="12"/>
  <c r="C21" i="7"/>
  <c r="U38" i="12"/>
  <c r="C43" i="11"/>
  <c r="C21" i="10"/>
  <c r="U36" i="7"/>
  <c r="U37" i="9"/>
  <c r="C36" i="13"/>
  <c r="C21" i="9"/>
  <c r="U32" i="8"/>
  <c r="C21" i="12"/>
  <c r="U33" i="8"/>
  <c r="C21" i="11"/>
  <c r="U29" i="7"/>
  <c r="U34" i="8"/>
  <c r="C21" i="8"/>
  <c r="U34" i="12"/>
  <c r="U35" i="8"/>
  <c r="U29" i="12"/>
  <c r="U31" i="12"/>
  <c r="C29" i="13"/>
  <c r="U32" i="12"/>
  <c r="U31" i="11"/>
  <c r="U32" i="11"/>
  <c r="U33" i="11"/>
  <c r="U41" i="11"/>
  <c r="C41" i="13"/>
  <c r="U29" i="9"/>
  <c r="C34" i="13"/>
  <c r="U38" i="8"/>
  <c r="C30" i="13"/>
  <c r="U37" i="8"/>
  <c r="U35" i="11"/>
  <c r="C35" i="13"/>
  <c r="U41" i="10"/>
  <c r="U37" i="11"/>
  <c r="C37" i="13"/>
  <c r="U38" i="11"/>
  <c r="U31" i="9"/>
  <c r="C38" i="13"/>
  <c r="U32" i="9"/>
  <c r="C39" i="13"/>
  <c r="U29" i="10"/>
  <c r="C40" i="13"/>
  <c r="U31" i="10"/>
  <c r="U34" i="9"/>
  <c r="U41" i="12"/>
  <c r="U32" i="10"/>
  <c r="U35" i="9"/>
  <c r="U33" i="9"/>
  <c r="U33" i="10"/>
  <c r="U36" i="9"/>
  <c r="U41" i="8"/>
  <c r="C32" i="13"/>
  <c r="U36" i="11"/>
  <c r="C31" i="13"/>
  <c r="U41" i="9"/>
  <c r="C33" i="13"/>
  <c r="U37" i="7"/>
  <c r="U38" i="7"/>
  <c r="U31" i="7"/>
  <c r="U32" i="7"/>
  <c r="U33" i="7"/>
  <c r="U34" i="7"/>
  <c r="L62" i="2"/>
  <c r="R60" i="2"/>
  <c r="Z26" i="13"/>
  <c r="T32" i="13"/>
  <c r="T34" i="13"/>
  <c r="T36" i="13"/>
  <c r="T38" i="13"/>
  <c r="T41" i="13"/>
  <c r="X25" i="13"/>
  <c r="AC38" i="13"/>
  <c r="AA33" i="13"/>
  <c r="AC36" i="13"/>
  <c r="Y40" i="13"/>
  <c r="AA32" i="13"/>
  <c r="AC25" i="13"/>
  <c r="AA35" i="13"/>
  <c r="AB31" i="13"/>
  <c r="Y24" i="13"/>
  <c r="X40" i="13"/>
  <c r="X36" i="13"/>
  <c r="Z35" i="13"/>
  <c r="AB26" i="13"/>
  <c r="AC23" i="13"/>
  <c r="AA22" i="13"/>
  <c r="Y33" i="13"/>
  <c r="Y38" i="13"/>
  <c r="AA31" i="13"/>
  <c r="AB22" i="13"/>
  <c r="X26" i="13"/>
  <c r="AC37" i="13"/>
  <c r="Y35" i="13"/>
  <c r="AA26" i="13"/>
  <c r="AB23" i="13"/>
  <c r="AA37" i="13"/>
  <c r="AB33" i="13"/>
  <c r="Y26" i="13"/>
  <c r="Z23" i="13"/>
  <c r="AB40" i="13"/>
  <c r="AB36" i="13"/>
  <c r="AB28" i="13"/>
  <c r="AC40" i="13"/>
  <c r="Y37" i="13"/>
  <c r="Z25" i="13"/>
  <c r="Y25" i="13"/>
  <c r="AB25" i="13"/>
  <c r="Z37" i="13"/>
  <c r="AA40" i="13"/>
  <c r="AC32" i="13"/>
  <c r="Y28" i="13"/>
  <c r="Z40" i="13"/>
  <c r="AA36" i="13"/>
  <c r="Z22" i="13"/>
  <c r="Z36" i="13"/>
  <c r="Y22" i="13"/>
  <c r="AB24" i="13"/>
  <c r="Y36" i="13"/>
  <c r="AB38" i="13"/>
  <c r="AC35" i="13"/>
  <c r="AA24" i="13"/>
  <c r="AC28" i="13"/>
  <c r="AA23" i="13"/>
  <c r="AA25" i="13"/>
  <c r="Z31" i="13"/>
  <c r="Z33" i="13"/>
  <c r="Z38" i="13"/>
  <c r="AC33" i="13"/>
  <c r="Z28" i="13"/>
  <c r="X33" i="13"/>
  <c r="X32" i="13"/>
  <c r="Y32" i="13"/>
  <c r="X28" i="13"/>
  <c r="X31" i="13"/>
  <c r="AA38" i="13"/>
  <c r="AB35" i="13"/>
  <c r="AC31" i="13"/>
  <c r="Z24" i="13"/>
  <c r="X35" i="13"/>
  <c r="X37" i="13"/>
  <c r="AC26" i="13"/>
  <c r="AA28" i="13"/>
  <c r="Z32" i="13"/>
  <c r="Y23" i="13"/>
  <c r="X38" i="13"/>
  <c r="X22" i="13"/>
  <c r="X23" i="13"/>
  <c r="AB32" i="13"/>
  <c r="AC13" i="2"/>
  <c r="S28" i="13"/>
  <c r="R28" i="13"/>
  <c r="Q28" i="13"/>
  <c r="F28" i="13"/>
  <c r="E28" i="13"/>
  <c r="D28" i="13"/>
  <c r="S27" i="13"/>
  <c r="R27" i="13"/>
  <c r="Q57" i="15" s="1"/>
  <c r="Q27" i="13"/>
  <c r="P57" i="15" s="1"/>
  <c r="F27" i="13"/>
  <c r="E57" i="15" s="1"/>
  <c r="E27" i="13"/>
  <c r="D57" i="15" s="1"/>
  <c r="D27" i="13"/>
  <c r="C57" i="15" s="1"/>
  <c r="S26" i="13"/>
  <c r="R26" i="13"/>
  <c r="Q58" i="15" s="1"/>
  <c r="Q26" i="13"/>
  <c r="P58" i="15" s="1"/>
  <c r="F26" i="13"/>
  <c r="E58" i="15" s="1"/>
  <c r="E26" i="13"/>
  <c r="D58" i="15" s="1"/>
  <c r="D26" i="13"/>
  <c r="C58" i="15" s="1"/>
  <c r="S25" i="13"/>
  <c r="R25" i="13"/>
  <c r="Q25" i="13"/>
  <c r="F25" i="13"/>
  <c r="E25" i="13"/>
  <c r="D25" i="13"/>
  <c r="S24" i="13"/>
  <c r="R24" i="13"/>
  <c r="Q24" i="13"/>
  <c r="F24" i="13"/>
  <c r="E24" i="13"/>
  <c r="D24" i="13"/>
  <c r="S23" i="13"/>
  <c r="R23" i="13"/>
  <c r="Q23" i="13"/>
  <c r="F23" i="13"/>
  <c r="E23" i="13"/>
  <c r="D23" i="13"/>
  <c r="S22" i="13"/>
  <c r="R22" i="13"/>
  <c r="Q22" i="13"/>
  <c r="F22" i="13"/>
  <c r="E22" i="13"/>
  <c r="D22" i="13"/>
  <c r="C28" i="13"/>
  <c r="C27" i="13"/>
  <c r="C26" i="13"/>
  <c r="C25" i="13"/>
  <c r="C24" i="13"/>
  <c r="C23" i="13"/>
  <c r="C22" i="13"/>
  <c r="C14" i="13"/>
  <c r="C13" i="13"/>
  <c r="C12" i="13"/>
  <c r="T40" i="12"/>
  <c r="U40" i="12" s="1"/>
  <c r="T28" i="12"/>
  <c r="U28" i="12" s="1"/>
  <c r="T27" i="12"/>
  <c r="U27" i="12" s="1"/>
  <c r="T26" i="12"/>
  <c r="U26" i="12" s="1"/>
  <c r="T25" i="12"/>
  <c r="U25" i="12" s="1"/>
  <c r="T24" i="12"/>
  <c r="U24" i="12" s="1"/>
  <c r="T23" i="12"/>
  <c r="U23" i="12" s="1"/>
  <c r="T22" i="12"/>
  <c r="U22" i="12" s="1"/>
  <c r="C14" i="12"/>
  <c r="C13" i="12"/>
  <c r="C12" i="12"/>
  <c r="T40" i="11"/>
  <c r="U40" i="11" s="1"/>
  <c r="T28" i="11"/>
  <c r="U28" i="11" s="1"/>
  <c r="T27" i="11"/>
  <c r="U27" i="11" s="1"/>
  <c r="T26" i="11"/>
  <c r="U26" i="11" s="1"/>
  <c r="T25" i="11"/>
  <c r="U25" i="11" s="1"/>
  <c r="T24" i="11"/>
  <c r="U24" i="11" s="1"/>
  <c r="T23" i="11"/>
  <c r="U23" i="11" s="1"/>
  <c r="T22" i="11"/>
  <c r="U22" i="11" s="1"/>
  <c r="C14" i="11"/>
  <c r="C13" i="11"/>
  <c r="C12" i="11"/>
  <c r="T40" i="10"/>
  <c r="U40" i="10" s="1"/>
  <c r="T28" i="10"/>
  <c r="U28" i="10" s="1"/>
  <c r="T27" i="10"/>
  <c r="U27" i="10" s="1"/>
  <c r="T26" i="10"/>
  <c r="U26" i="10" s="1"/>
  <c r="T25" i="10"/>
  <c r="U25" i="10" s="1"/>
  <c r="T24" i="10"/>
  <c r="U24" i="10" s="1"/>
  <c r="T23" i="10"/>
  <c r="U23" i="10" s="1"/>
  <c r="T22" i="10"/>
  <c r="U22" i="10" s="1"/>
  <c r="C14" i="10"/>
  <c r="C13" i="10"/>
  <c r="C12" i="10"/>
  <c r="T40" i="9"/>
  <c r="U40" i="9" s="1"/>
  <c r="T28" i="9"/>
  <c r="U28" i="9" s="1"/>
  <c r="T27" i="9"/>
  <c r="U27" i="9" s="1"/>
  <c r="T26" i="9"/>
  <c r="U26" i="9" s="1"/>
  <c r="T25" i="9"/>
  <c r="U25" i="9" s="1"/>
  <c r="T24" i="9"/>
  <c r="U24" i="9" s="1"/>
  <c r="T23" i="9"/>
  <c r="U23" i="9" s="1"/>
  <c r="T22" i="9"/>
  <c r="U22" i="9" s="1"/>
  <c r="C14" i="9"/>
  <c r="C13" i="9"/>
  <c r="C12" i="9"/>
  <c r="C14" i="8"/>
  <c r="T40" i="8"/>
  <c r="U40" i="8" s="1"/>
  <c r="T28" i="8"/>
  <c r="U28" i="8" s="1"/>
  <c r="T27" i="8"/>
  <c r="U27" i="8" s="1"/>
  <c r="T26" i="8"/>
  <c r="U26" i="8" s="1"/>
  <c r="T25" i="8"/>
  <c r="U25" i="8" s="1"/>
  <c r="T24" i="8"/>
  <c r="U24" i="8" s="1"/>
  <c r="T23" i="8"/>
  <c r="U23" i="8" s="1"/>
  <c r="T22" i="8"/>
  <c r="U22" i="8" s="1"/>
  <c r="C13" i="8"/>
  <c r="C12" i="8"/>
  <c r="C14" i="7"/>
  <c r="C13" i="7"/>
  <c r="C12" i="7"/>
  <c r="N13" i="2"/>
  <c r="T22" i="7"/>
  <c r="U22" i="7" s="1"/>
  <c r="T23" i="7"/>
  <c r="U23" i="7" s="1"/>
  <c r="T24" i="7"/>
  <c r="U24" i="7" s="1"/>
  <c r="T25" i="7"/>
  <c r="U25" i="7" s="1"/>
  <c r="T26" i="7"/>
  <c r="U26" i="7" s="1"/>
  <c r="T27" i="7"/>
  <c r="U27" i="7" s="1"/>
  <c r="T28" i="7"/>
  <c r="U28" i="7" s="1"/>
  <c r="T40" i="7"/>
  <c r="U40" i="7" s="1"/>
  <c r="C52" i="5"/>
  <c r="B52" i="5"/>
  <c r="C51" i="5"/>
  <c r="B51" i="5"/>
  <c r="C50" i="5"/>
  <c r="B50" i="5"/>
  <c r="C49" i="5"/>
  <c r="B49" i="5"/>
  <c r="C48" i="5"/>
  <c r="B48" i="5"/>
  <c r="C47" i="5"/>
  <c r="B47" i="5"/>
  <c r="C46" i="5"/>
  <c r="B46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Q28" i="5"/>
  <c r="Q29" i="5" s="1"/>
  <c r="Q30" i="5" s="1"/>
  <c r="Q31" i="5" s="1"/>
  <c r="Q32" i="5" s="1"/>
  <c r="Q33" i="5" s="1"/>
  <c r="Q34" i="5" s="1"/>
  <c r="Q35" i="5" s="1"/>
  <c r="Q36" i="5" s="1"/>
  <c r="Q37" i="5" s="1"/>
  <c r="Q38" i="5" s="1"/>
  <c r="Q39" i="5" s="1"/>
  <c r="Q40" i="5" s="1"/>
  <c r="Q41" i="5" s="1"/>
  <c r="Q42" i="5" s="1"/>
  <c r="Q43" i="5" s="1"/>
  <c r="Q44" i="5" s="1"/>
  <c r="Q45" i="5" s="1"/>
  <c r="Q46" i="5" s="1"/>
  <c r="Q47" i="5" s="1"/>
  <c r="Q48" i="5" s="1"/>
  <c r="Q49" i="5" s="1"/>
  <c r="Q50" i="5" s="1"/>
  <c r="Q51" i="5" s="1"/>
  <c r="Q52" i="5" s="1"/>
  <c r="O28" i="5"/>
  <c r="O29" i="5" s="1"/>
  <c r="O30" i="5" s="1"/>
  <c r="O31" i="5" s="1"/>
  <c r="O32" i="5" s="1"/>
  <c r="O33" i="5" s="1"/>
  <c r="O34" i="5" s="1"/>
  <c r="O35" i="5" s="1"/>
  <c r="O36" i="5" s="1"/>
  <c r="O37" i="5" s="1"/>
  <c r="O38" i="5" s="1"/>
  <c r="O39" i="5" s="1"/>
  <c r="O40" i="5" s="1"/>
  <c r="O41" i="5" s="1"/>
  <c r="O42" i="5" s="1"/>
  <c r="O43" i="5" s="1"/>
  <c r="O44" i="5" s="1"/>
  <c r="O45" i="5" s="1"/>
  <c r="O46" i="5" s="1"/>
  <c r="O47" i="5" s="1"/>
  <c r="O48" i="5" s="1"/>
  <c r="O49" i="5" s="1"/>
  <c r="O50" i="5" s="1"/>
  <c r="O51" i="5" s="1"/>
  <c r="O52" i="5" s="1"/>
  <c r="N28" i="5"/>
  <c r="N29" i="5" s="1"/>
  <c r="N30" i="5" s="1"/>
  <c r="N31" i="5" s="1"/>
  <c r="N32" i="5" s="1"/>
  <c r="N33" i="5" s="1"/>
  <c r="N34" i="5" s="1"/>
  <c r="N35" i="5" s="1"/>
  <c r="N36" i="5" s="1"/>
  <c r="N37" i="5" s="1"/>
  <c r="N38" i="5" s="1"/>
  <c r="N39" i="5" s="1"/>
  <c r="N40" i="5" s="1"/>
  <c r="N41" i="5" s="1"/>
  <c r="N42" i="5" s="1"/>
  <c r="N43" i="5" s="1"/>
  <c r="N44" i="5" s="1"/>
  <c r="N45" i="5" s="1"/>
  <c r="N46" i="5" s="1"/>
  <c r="N47" i="5" s="1"/>
  <c r="N48" i="5" s="1"/>
  <c r="N49" i="5" s="1"/>
  <c r="N50" i="5" s="1"/>
  <c r="N51" i="5" s="1"/>
  <c r="N52" i="5" s="1"/>
  <c r="M28" i="5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M50" i="5" s="1"/>
  <c r="M51" i="5" s="1"/>
  <c r="M52" i="5" s="1"/>
  <c r="L28" i="5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K28" i="5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J28" i="5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I28" i="5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G28" i="5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F28" i="5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E28" i="5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D28" i="5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C28" i="5"/>
  <c r="B28" i="5"/>
  <c r="C27" i="5"/>
  <c r="B27" i="5"/>
  <c r="O26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C9" i="5"/>
  <c r="B9" i="5"/>
  <c r="C8" i="5"/>
  <c r="B8" i="5"/>
  <c r="C7" i="5"/>
  <c r="B7" i="5"/>
  <c r="C6" i="5"/>
  <c r="B6" i="5"/>
  <c r="C5" i="5"/>
  <c r="B5" i="5"/>
  <c r="C4" i="5"/>
  <c r="B4" i="5"/>
  <c r="C3" i="5"/>
  <c r="B3" i="5"/>
  <c r="C2" i="5"/>
  <c r="B2" i="5"/>
  <c r="H19" i="3"/>
  <c r="H18" i="3"/>
  <c r="H17" i="3"/>
  <c r="H16" i="3"/>
  <c r="H15" i="3"/>
  <c r="H214" i="3"/>
  <c r="H213" i="3"/>
  <c r="H212" i="3"/>
  <c r="H56" i="3"/>
  <c r="H96" i="3"/>
  <c r="H15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51" i="3"/>
  <c r="H150" i="3"/>
  <c r="H188" i="3"/>
  <c r="H187" i="3"/>
  <c r="H186" i="3"/>
  <c r="H185" i="3"/>
  <c r="H184" i="3"/>
  <c r="H183" i="3"/>
  <c r="H149" i="3"/>
  <c r="H182" i="3"/>
  <c r="H181" i="3"/>
  <c r="H180" i="3"/>
  <c r="H179" i="3"/>
  <c r="H178" i="3"/>
  <c r="H148" i="3"/>
  <c r="H177" i="3"/>
  <c r="H176" i="3"/>
  <c r="H80" i="3"/>
  <c r="H175" i="3"/>
  <c r="H79" i="3"/>
  <c r="H174" i="3"/>
  <c r="H173" i="3"/>
  <c r="H172" i="3"/>
  <c r="H55" i="3"/>
  <c r="H165" i="3"/>
  <c r="H169" i="3"/>
  <c r="H164" i="3"/>
  <c r="H163" i="3"/>
  <c r="H162" i="3"/>
  <c r="H161" i="3"/>
  <c r="H160" i="3"/>
  <c r="H159" i="3"/>
  <c r="H158" i="3"/>
  <c r="H168" i="3"/>
  <c r="H167" i="3"/>
  <c r="H166" i="3"/>
  <c r="H147" i="3"/>
  <c r="H21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157" i="3"/>
  <c r="H156" i="3"/>
  <c r="H155" i="3"/>
  <c r="H94" i="3"/>
  <c r="H93" i="3"/>
  <c r="H92" i="3"/>
  <c r="H78" i="3"/>
  <c r="H154" i="3"/>
  <c r="H91" i="3"/>
  <c r="H14" i="3"/>
  <c r="H77" i="3"/>
  <c r="H13" i="3"/>
  <c r="H12" i="3"/>
  <c r="H11" i="3"/>
  <c r="H10" i="3"/>
  <c r="H9" i="3"/>
  <c r="H8" i="3"/>
  <c r="H7" i="3"/>
  <c r="H6" i="3"/>
  <c r="H5" i="3"/>
  <c r="H4" i="3"/>
  <c r="H3" i="3"/>
  <c r="H2" i="3"/>
  <c r="H90" i="3"/>
  <c r="H153" i="3"/>
  <c r="H89" i="3"/>
  <c r="H88" i="3"/>
  <c r="H87" i="3"/>
  <c r="H86" i="3"/>
  <c r="H171" i="3"/>
  <c r="H85" i="3"/>
  <c r="H84" i="3"/>
  <c r="H95" i="3"/>
  <c r="H100" i="3"/>
  <c r="H99" i="3"/>
  <c r="H98" i="3"/>
  <c r="H97" i="3"/>
  <c r="H146" i="3"/>
  <c r="H145" i="3"/>
  <c r="H20" i="3"/>
  <c r="H83" i="3"/>
  <c r="H54" i="3"/>
  <c r="H76" i="3"/>
  <c r="H144" i="3"/>
  <c r="H53" i="3"/>
  <c r="H52" i="3"/>
  <c r="H51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0" i="3"/>
  <c r="H49" i="3"/>
  <c r="H48" i="3"/>
  <c r="H143" i="3"/>
  <c r="H47" i="3"/>
  <c r="H46" i="3"/>
  <c r="H45" i="3"/>
  <c r="H44" i="3"/>
  <c r="H43" i="3"/>
  <c r="H42" i="3"/>
  <c r="H41" i="3"/>
  <c r="H40" i="3"/>
  <c r="H142" i="3"/>
  <c r="H39" i="3"/>
  <c r="H141" i="3"/>
  <c r="H140" i="3"/>
  <c r="H139" i="3"/>
  <c r="H38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82" i="3"/>
  <c r="H215" i="3"/>
  <c r="H125" i="3"/>
  <c r="H124" i="3"/>
  <c r="H123" i="3"/>
  <c r="H81" i="3"/>
  <c r="H122" i="3"/>
  <c r="H37" i="3"/>
  <c r="H121" i="3"/>
  <c r="H120" i="3"/>
  <c r="H119" i="3"/>
  <c r="H118" i="3"/>
  <c r="H117" i="3"/>
  <c r="H116" i="3"/>
  <c r="H36" i="3"/>
  <c r="H115" i="3"/>
  <c r="H170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J21" i="13" l="1"/>
  <c r="I56" i="15" s="1"/>
  <c r="I57" i="15"/>
  <c r="G21" i="13"/>
  <c r="F56" i="15" s="1"/>
  <c r="F57" i="15"/>
  <c r="P21" i="13"/>
  <c r="O56" i="15" s="1"/>
  <c r="O57" i="15"/>
  <c r="O21" i="13"/>
  <c r="N56" i="15" s="1"/>
  <c r="N57" i="15"/>
  <c r="N21" i="13"/>
  <c r="M56" i="15" s="1"/>
  <c r="M57" i="15"/>
  <c r="I21" i="13"/>
  <c r="H56" i="15" s="1"/>
  <c r="H57" i="15"/>
  <c r="H21" i="13"/>
  <c r="G56" i="15" s="1"/>
  <c r="G57" i="15"/>
  <c r="M21" i="13"/>
  <c r="L56" i="15" s="1"/>
  <c r="L57" i="15"/>
  <c r="K21" i="13"/>
  <c r="J56" i="15" s="1"/>
  <c r="J57" i="15"/>
  <c r="L21" i="13"/>
  <c r="K56" i="15" s="1"/>
  <c r="K57" i="15"/>
  <c r="R14" i="14"/>
  <c r="R15" i="14"/>
  <c r="R11" i="14"/>
  <c r="R12" i="14"/>
  <c r="D16" i="14"/>
  <c r="R13" i="14"/>
  <c r="R9" i="14"/>
  <c r="R10" i="14"/>
  <c r="X27" i="13"/>
  <c r="U37" i="13"/>
  <c r="AA27" i="13"/>
  <c r="AC27" i="13"/>
  <c r="U29" i="13"/>
  <c r="AB27" i="13"/>
  <c r="U35" i="13"/>
  <c r="U33" i="13"/>
  <c r="U31" i="13"/>
  <c r="Z27" i="13"/>
  <c r="Q21" i="13"/>
  <c r="P56" i="15" s="1"/>
  <c r="P2" i="3"/>
  <c r="Q2" i="3"/>
  <c r="P8" i="3"/>
  <c r="Q5" i="3"/>
  <c r="P9" i="3"/>
  <c r="Q4" i="3"/>
  <c r="Q6" i="3"/>
  <c r="Q7" i="3"/>
  <c r="Q8" i="3"/>
  <c r="Q9" i="3"/>
  <c r="Q3" i="3"/>
  <c r="P3" i="3"/>
  <c r="P4" i="3"/>
  <c r="P5" i="3"/>
  <c r="P6" i="3"/>
  <c r="P7" i="3"/>
  <c r="O62" i="2"/>
  <c r="C44" i="10" s="1"/>
  <c r="F21" i="13"/>
  <c r="E56" i="15" s="1"/>
  <c r="Q62" i="2"/>
  <c r="C44" i="12" s="1"/>
  <c r="R61" i="2"/>
  <c r="M62" i="2"/>
  <c r="C44" i="8" s="1"/>
  <c r="C43" i="13"/>
  <c r="C44" i="7"/>
  <c r="U41" i="13"/>
  <c r="U36" i="13"/>
  <c r="U34" i="13"/>
  <c r="U32" i="13"/>
  <c r="U38" i="13"/>
  <c r="R21" i="13"/>
  <c r="Q56" i="15" s="1"/>
  <c r="S21" i="13"/>
  <c r="C21" i="13"/>
  <c r="C42" i="13" s="1"/>
  <c r="D21" i="13"/>
  <c r="C56" i="15" s="1"/>
  <c r="E21" i="13"/>
  <c r="D56" i="15" s="1"/>
  <c r="C11" i="8"/>
  <c r="C11" i="9"/>
  <c r="C11" i="10"/>
  <c r="C11" i="11"/>
  <c r="C11" i="12"/>
  <c r="C11" i="13"/>
  <c r="C11" i="7"/>
  <c r="T40" i="13"/>
  <c r="U40" i="13" s="1"/>
  <c r="AE2" i="8"/>
  <c r="T28" i="13"/>
  <c r="U28" i="13" s="1"/>
  <c r="T23" i="13"/>
  <c r="U23" i="13" s="1"/>
  <c r="T24" i="13"/>
  <c r="U24" i="13" s="1"/>
  <c r="T26" i="13"/>
  <c r="U26" i="13" s="1"/>
  <c r="T27" i="13"/>
  <c r="U27" i="13" s="1"/>
  <c r="T25" i="13"/>
  <c r="U25" i="13" s="1"/>
  <c r="T22" i="13"/>
  <c r="U22" i="13" s="1"/>
  <c r="T21" i="12"/>
  <c r="U21" i="12" s="1"/>
  <c r="T21" i="11"/>
  <c r="U21" i="11" s="1"/>
  <c r="T21" i="10"/>
  <c r="U21" i="10" s="1"/>
  <c r="T21" i="9"/>
  <c r="U21" i="9" s="1"/>
  <c r="T21" i="8"/>
  <c r="U21" i="8" s="1"/>
  <c r="T21" i="7"/>
  <c r="L15" i="1"/>
  <c r="D2" i="1"/>
  <c r="D3" i="1"/>
  <c r="D4" i="1"/>
  <c r="D5" i="1"/>
  <c r="D6" i="1"/>
  <c r="D7" i="1"/>
  <c r="D8" i="1"/>
  <c r="D9" i="1"/>
  <c r="D10" i="1"/>
  <c r="D11" i="1"/>
  <c r="D12" i="1"/>
  <c r="D13" i="1"/>
  <c r="D19" i="1"/>
  <c r="D15" i="1"/>
  <c r="D16" i="1"/>
  <c r="D17" i="1"/>
  <c r="D20" i="1"/>
  <c r="D21" i="1"/>
  <c r="D18" i="1"/>
  <c r="D14" i="1"/>
  <c r="R19" i="15" l="1"/>
  <c r="R18" i="15"/>
  <c r="R17" i="15"/>
  <c r="R16" i="15"/>
  <c r="R15" i="15"/>
  <c r="R13" i="15"/>
  <c r="R12" i="15"/>
  <c r="R11" i="15"/>
  <c r="R14" i="15"/>
  <c r="E16" i="14"/>
  <c r="F17" i="2"/>
  <c r="C15" i="7" s="1"/>
  <c r="AE2" i="7" s="1"/>
  <c r="V2" i="3"/>
  <c r="V4" i="3"/>
  <c r="V5" i="3"/>
  <c r="V7" i="3"/>
  <c r="V8" i="3"/>
  <c r="V3" i="3"/>
  <c r="V6" i="3"/>
  <c r="K20" i="10"/>
  <c r="K20" i="11"/>
  <c r="K20" i="8"/>
  <c r="K20" i="9"/>
  <c r="K20" i="12"/>
  <c r="K20" i="13"/>
  <c r="J6" i="14" s="1"/>
  <c r="J1" i="15" s="1"/>
  <c r="K20" i="7"/>
  <c r="J20" i="7"/>
  <c r="J20" i="8"/>
  <c r="J20" i="9"/>
  <c r="J20" i="10"/>
  <c r="J20" i="11"/>
  <c r="J20" i="12"/>
  <c r="J20" i="13"/>
  <c r="I6" i="14" s="1"/>
  <c r="I1" i="15" s="1"/>
  <c r="I20" i="8"/>
  <c r="I20" i="9"/>
  <c r="I20" i="10"/>
  <c r="I20" i="11"/>
  <c r="I20" i="12"/>
  <c r="I20" i="13"/>
  <c r="H6" i="14" s="1"/>
  <c r="H1" i="15" s="1"/>
  <c r="I20" i="7"/>
  <c r="H20" i="7"/>
  <c r="H20" i="8"/>
  <c r="H20" i="9"/>
  <c r="H20" i="10"/>
  <c r="H20" i="11"/>
  <c r="H20" i="12"/>
  <c r="H20" i="13"/>
  <c r="G6" i="14" s="1"/>
  <c r="G1" i="15" s="1"/>
  <c r="G20" i="8"/>
  <c r="G20" i="9"/>
  <c r="G20" i="10"/>
  <c r="G20" i="11"/>
  <c r="G20" i="12"/>
  <c r="G20" i="13"/>
  <c r="F6" i="14" s="1"/>
  <c r="F1" i="15" s="1"/>
  <c r="G20" i="7"/>
  <c r="F20" i="7"/>
  <c r="F20" i="8"/>
  <c r="F20" i="9"/>
  <c r="F20" i="10"/>
  <c r="F20" i="11"/>
  <c r="F20" i="12"/>
  <c r="F20" i="13"/>
  <c r="E6" i="14" s="1"/>
  <c r="E1" i="15" s="1"/>
  <c r="E20" i="8"/>
  <c r="E20" i="9"/>
  <c r="E20" i="10"/>
  <c r="E20" i="11"/>
  <c r="E20" i="12"/>
  <c r="E20" i="13"/>
  <c r="D6" i="14" s="1"/>
  <c r="D1" i="15" s="1"/>
  <c r="E20" i="7"/>
  <c r="Q14" i="3"/>
  <c r="L20" i="11"/>
  <c r="L20" i="12"/>
  <c r="L20" i="13"/>
  <c r="K6" i="14" s="1"/>
  <c r="K1" i="15" s="1"/>
  <c r="L20" i="7"/>
  <c r="L20" i="8"/>
  <c r="L20" i="9"/>
  <c r="L20" i="10"/>
  <c r="D20" i="8"/>
  <c r="D20" i="9"/>
  <c r="D20" i="10"/>
  <c r="D20" i="11"/>
  <c r="D20" i="12"/>
  <c r="D20" i="13"/>
  <c r="C6" i="14" s="1"/>
  <c r="C1" i="15" s="1"/>
  <c r="D20" i="7"/>
  <c r="C44" i="13"/>
  <c r="R62" i="2"/>
  <c r="C16" i="8"/>
  <c r="AE2" i="9" s="1"/>
  <c r="W16" i="8"/>
  <c r="T21" i="13"/>
  <c r="U21" i="13" s="1"/>
  <c r="U21" i="7"/>
  <c r="L17" i="1"/>
  <c r="R23" i="15" l="1"/>
  <c r="R22" i="15"/>
  <c r="R21" i="15"/>
  <c r="R20" i="15"/>
  <c r="R28" i="15"/>
  <c r="R27" i="15"/>
  <c r="R25" i="15"/>
  <c r="R24" i="15"/>
  <c r="R26" i="15"/>
  <c r="R10" i="15"/>
  <c r="R2" i="15"/>
  <c r="R4" i="14" s="1"/>
  <c r="R3" i="15"/>
  <c r="R4" i="15"/>
  <c r="R5" i="15"/>
  <c r="R6" i="15"/>
  <c r="R9" i="15"/>
  <c r="R7" i="15"/>
  <c r="R8" i="15"/>
  <c r="F16" i="14"/>
  <c r="C16" i="7"/>
  <c r="W16" i="7"/>
  <c r="C15" i="13"/>
  <c r="C16" i="13" s="1"/>
  <c r="L19" i="1"/>
  <c r="Y2" i="3"/>
  <c r="Z2" i="3" s="1"/>
  <c r="AA2" i="3" s="1"/>
  <c r="Y5" i="3"/>
  <c r="Z5" i="3" s="1"/>
  <c r="Y7" i="3"/>
  <c r="Z7" i="3" s="1"/>
  <c r="AA7" i="3" s="1"/>
  <c r="Y3" i="3"/>
  <c r="Z3" i="3" s="1"/>
  <c r="Y4" i="3"/>
  <c r="Z4" i="3" s="1"/>
  <c r="AA4" i="3" s="1"/>
  <c r="Y6" i="3"/>
  <c r="Z6" i="3" s="1"/>
  <c r="AA6" i="3" s="1"/>
  <c r="Y8" i="3"/>
  <c r="Z8" i="3" s="1"/>
  <c r="AA8" i="3" s="1"/>
  <c r="C16" i="9"/>
  <c r="AE2" i="10" s="1"/>
  <c r="W16" i="9"/>
  <c r="X33" i="8"/>
  <c r="X32" i="8"/>
  <c r="X25" i="8"/>
  <c r="X36" i="8"/>
  <c r="X35" i="8"/>
  <c r="X30" i="8"/>
  <c r="X23" i="8"/>
  <c r="X37" i="8"/>
  <c r="X27" i="8"/>
  <c r="X26" i="8"/>
  <c r="X22" i="8"/>
  <c r="X40" i="8"/>
  <c r="X28" i="8"/>
  <c r="X38" i="8"/>
  <c r="X31" i="8"/>
  <c r="X39" i="8"/>
  <c r="X24" i="8"/>
  <c r="R33" i="15" l="1"/>
  <c r="R32" i="15"/>
  <c r="R37" i="15"/>
  <c r="R35" i="15"/>
  <c r="R34" i="15"/>
  <c r="R36" i="15"/>
  <c r="R29" i="15"/>
  <c r="R31" i="15"/>
  <c r="R30" i="15"/>
  <c r="G16" i="14"/>
  <c r="U3" i="5"/>
  <c r="U7" i="5"/>
  <c r="U4" i="5"/>
  <c r="U2" i="5"/>
  <c r="U11" i="5"/>
  <c r="U10" i="5"/>
  <c r="U9" i="5"/>
  <c r="T15" i="5" s="1"/>
  <c r="U5" i="5"/>
  <c r="U13" i="5"/>
  <c r="T17" i="5"/>
  <c r="U6" i="5"/>
  <c r="U12" i="5"/>
  <c r="T16" i="5" s="1"/>
  <c r="AA3" i="3"/>
  <c r="AA5" i="3"/>
  <c r="N20" i="11" s="1"/>
  <c r="M20" i="10"/>
  <c r="O20" i="11"/>
  <c r="M20" i="11"/>
  <c r="O20" i="12"/>
  <c r="X36" i="9"/>
  <c r="X35" i="9"/>
  <c r="X24" i="9"/>
  <c r="X23" i="9"/>
  <c r="X27" i="9"/>
  <c r="X39" i="9"/>
  <c r="X22" i="9"/>
  <c r="X33" i="9"/>
  <c r="X37" i="9"/>
  <c r="X25" i="9"/>
  <c r="X38" i="9"/>
  <c r="X31" i="9"/>
  <c r="X28" i="9"/>
  <c r="X32" i="9"/>
  <c r="X30" i="9"/>
  <c r="X26" i="9"/>
  <c r="X40" i="9"/>
  <c r="C16" i="10"/>
  <c r="AE2" i="11" s="1"/>
  <c r="W16" i="10"/>
  <c r="P20" i="9" l="1"/>
  <c r="N20" i="9"/>
  <c r="P20" i="10"/>
  <c r="N20" i="8"/>
  <c r="M20" i="12"/>
  <c r="P20" i="12"/>
  <c r="P20" i="11"/>
  <c r="R45" i="15"/>
  <c r="R44" i="15"/>
  <c r="R43" i="15"/>
  <c r="R42" i="15"/>
  <c r="R41" i="15"/>
  <c r="R39" i="15"/>
  <c r="R38" i="15"/>
  <c r="R40" i="15"/>
  <c r="R46" i="15"/>
  <c r="D51" i="7"/>
  <c r="H16" i="14"/>
  <c r="O30" i="11"/>
  <c r="N77" i="15" s="1"/>
  <c r="N30" i="8"/>
  <c r="M68" i="15" s="1"/>
  <c r="N30" i="10"/>
  <c r="M74" i="15" s="1"/>
  <c r="R30" i="8"/>
  <c r="Q68" i="15" s="1"/>
  <c r="J30" i="9"/>
  <c r="I71" i="15" s="1"/>
  <c r="E30" i="10"/>
  <c r="D74" i="15" s="1"/>
  <c r="E30" i="8"/>
  <c r="D68" i="15" s="1"/>
  <c r="D30" i="10"/>
  <c r="C74" i="15" s="1"/>
  <c r="L30" i="12"/>
  <c r="K80" i="15" s="1"/>
  <c r="S30" i="8"/>
  <c r="K30" i="9"/>
  <c r="J71" i="15" s="1"/>
  <c r="G30" i="10"/>
  <c r="F74" i="15" s="1"/>
  <c r="O30" i="8"/>
  <c r="N68" i="15" s="1"/>
  <c r="P30" i="9"/>
  <c r="O71" i="15" s="1"/>
  <c r="H30" i="10"/>
  <c r="G74" i="15" s="1"/>
  <c r="S30" i="12"/>
  <c r="G30" i="7"/>
  <c r="S30" i="9"/>
  <c r="D30" i="12"/>
  <c r="C80" i="15" s="1"/>
  <c r="M30" i="12"/>
  <c r="L80" i="15" s="1"/>
  <c r="I30" i="10"/>
  <c r="H74" i="15" s="1"/>
  <c r="E30" i="11"/>
  <c r="D77" i="15" s="1"/>
  <c r="I30" i="7"/>
  <c r="J30" i="8"/>
  <c r="I68" i="15" s="1"/>
  <c r="P30" i="10"/>
  <c r="O74" i="15" s="1"/>
  <c r="M30" i="9"/>
  <c r="L71" i="15" s="1"/>
  <c r="F30" i="11"/>
  <c r="E77" i="15" s="1"/>
  <c r="J30" i="7"/>
  <c r="P30" i="8"/>
  <c r="O68" i="15" s="1"/>
  <c r="G30" i="9"/>
  <c r="F71" i="15" s="1"/>
  <c r="I30" i="11"/>
  <c r="H77" i="15" s="1"/>
  <c r="O30" i="10"/>
  <c r="N74" i="15" s="1"/>
  <c r="O30" i="12"/>
  <c r="N80" i="15" s="1"/>
  <c r="K30" i="7"/>
  <c r="I30" i="9"/>
  <c r="H71" i="15" s="1"/>
  <c r="F30" i="9"/>
  <c r="E71" i="15" s="1"/>
  <c r="S30" i="11"/>
  <c r="R30" i="9"/>
  <c r="Q71" i="15" s="1"/>
  <c r="L30" i="11"/>
  <c r="K77" i="15" s="1"/>
  <c r="O30" i="9"/>
  <c r="N71" i="15" s="1"/>
  <c r="F30" i="10"/>
  <c r="E74" i="15" s="1"/>
  <c r="R30" i="11"/>
  <c r="Q77" i="15" s="1"/>
  <c r="E30" i="7"/>
  <c r="P30" i="12"/>
  <c r="O80" i="15" s="1"/>
  <c r="H30" i="11"/>
  <c r="G77" i="15" s="1"/>
  <c r="L30" i="9"/>
  <c r="K71" i="15" s="1"/>
  <c r="L30" i="10"/>
  <c r="K74" i="15" s="1"/>
  <c r="R30" i="12"/>
  <c r="Q80" i="15" s="1"/>
  <c r="E30" i="9"/>
  <c r="D71" i="15" s="1"/>
  <c r="Q30" i="11"/>
  <c r="P77" i="15" s="1"/>
  <c r="F30" i="7"/>
  <c r="E30" i="12"/>
  <c r="D80" i="15" s="1"/>
  <c r="M30" i="11"/>
  <c r="L77" i="15" s="1"/>
  <c r="H30" i="7"/>
  <c r="S30" i="7"/>
  <c r="P30" i="7"/>
  <c r="I30" i="8"/>
  <c r="H68" i="15" s="1"/>
  <c r="K30" i="10"/>
  <c r="J74" i="15" s="1"/>
  <c r="D30" i="8"/>
  <c r="C68" i="15" s="1"/>
  <c r="J30" i="12"/>
  <c r="I80" i="15" s="1"/>
  <c r="K30" i="8"/>
  <c r="J68" i="15" s="1"/>
  <c r="D30" i="7"/>
  <c r="Q30" i="10"/>
  <c r="P74" i="15" s="1"/>
  <c r="H30" i="9"/>
  <c r="G71" i="15" s="1"/>
  <c r="D30" i="9"/>
  <c r="C71" i="15" s="1"/>
  <c r="L30" i="8"/>
  <c r="K68" i="15" s="1"/>
  <c r="R30" i="7"/>
  <c r="Q30" i="12"/>
  <c r="P80" i="15" s="1"/>
  <c r="D30" i="11"/>
  <c r="C77" i="15" s="1"/>
  <c r="N30" i="11"/>
  <c r="M77" i="15" s="1"/>
  <c r="J30" i="10"/>
  <c r="I74" i="15" s="1"/>
  <c r="K30" i="12"/>
  <c r="J80" i="15" s="1"/>
  <c r="M30" i="8"/>
  <c r="L68" i="15" s="1"/>
  <c r="S30" i="10"/>
  <c r="H30" i="8"/>
  <c r="G68" i="15" s="1"/>
  <c r="N30" i="12"/>
  <c r="M80" i="15" s="1"/>
  <c r="R30" i="10"/>
  <c r="Q74" i="15" s="1"/>
  <c r="G30" i="8"/>
  <c r="F68" i="15" s="1"/>
  <c r="N30" i="7"/>
  <c r="J30" i="11"/>
  <c r="I77" i="15" s="1"/>
  <c r="I30" i="12"/>
  <c r="H80" i="15" s="1"/>
  <c r="N30" i="9"/>
  <c r="M71" i="15" s="1"/>
  <c r="F30" i="12"/>
  <c r="E80" i="15" s="1"/>
  <c r="F30" i="8"/>
  <c r="E68" i="15" s="1"/>
  <c r="L30" i="7"/>
  <c r="G30" i="11"/>
  <c r="F77" i="15" s="1"/>
  <c r="K30" i="11"/>
  <c r="J77" i="15" s="1"/>
  <c r="M30" i="7"/>
  <c r="Q30" i="8"/>
  <c r="P68" i="15" s="1"/>
  <c r="G30" i="12"/>
  <c r="F80" i="15" s="1"/>
  <c r="M30" i="10"/>
  <c r="L74" i="15" s="1"/>
  <c r="P30" i="11"/>
  <c r="O77" i="15" s="1"/>
  <c r="Q30" i="7"/>
  <c r="O30" i="7"/>
  <c r="H30" i="12"/>
  <c r="G80" i="15" s="1"/>
  <c r="Q30" i="9"/>
  <c r="P71" i="15" s="1"/>
  <c r="Q20" i="11"/>
  <c r="O20" i="10"/>
  <c r="Q20" i="13"/>
  <c r="P6" i="14" s="1"/>
  <c r="P1" i="15" s="1"/>
  <c r="P20" i="8"/>
  <c r="M20" i="9"/>
  <c r="M20" i="7"/>
  <c r="O20" i="9"/>
  <c r="O20" i="7"/>
  <c r="Q20" i="9"/>
  <c r="P20" i="7"/>
  <c r="Q20" i="7"/>
  <c r="M20" i="8"/>
  <c r="N20" i="13"/>
  <c r="M6" i="14" s="1"/>
  <c r="M1" i="15" s="1"/>
  <c r="M20" i="13"/>
  <c r="L6" i="14" s="1"/>
  <c r="L1" i="15" s="1"/>
  <c r="O20" i="8"/>
  <c r="P20" i="13"/>
  <c r="O6" i="14" s="1"/>
  <c r="O1" i="15" s="1"/>
  <c r="O20" i="13"/>
  <c r="N6" i="14" s="1"/>
  <c r="N1" i="15" s="1"/>
  <c r="Q20" i="8"/>
  <c r="N20" i="12"/>
  <c r="Q20" i="12"/>
  <c r="N20" i="7"/>
  <c r="Q20" i="10"/>
  <c r="N20" i="10"/>
  <c r="W16" i="11"/>
  <c r="C16" i="11"/>
  <c r="AE2" i="12" s="1"/>
  <c r="X37" i="10"/>
  <c r="X26" i="10"/>
  <c r="X24" i="10"/>
  <c r="X22" i="10"/>
  <c r="X31" i="10"/>
  <c r="X36" i="10"/>
  <c r="X32" i="10"/>
  <c r="X40" i="10"/>
  <c r="X35" i="10"/>
  <c r="X30" i="10"/>
  <c r="X23" i="10"/>
  <c r="X38" i="10"/>
  <c r="X28" i="10"/>
  <c r="X27" i="10"/>
  <c r="X39" i="10"/>
  <c r="X25" i="10"/>
  <c r="X33" i="10"/>
  <c r="R49" i="15" l="1"/>
  <c r="R48" i="15"/>
  <c r="R47" i="15"/>
  <c r="R55" i="15"/>
  <c r="R54" i="15"/>
  <c r="R53" i="15"/>
  <c r="R51" i="15"/>
  <c r="R50" i="15"/>
  <c r="R52" i="15"/>
  <c r="P65" i="15"/>
  <c r="P83" i="15" s="1"/>
  <c r="P20" i="14" s="1"/>
  <c r="M65" i="15"/>
  <c r="M83" i="15" s="1"/>
  <c r="M20" i="14" s="1"/>
  <c r="E65" i="15"/>
  <c r="E83" i="15" s="1"/>
  <c r="E20" i="14" s="1"/>
  <c r="H65" i="15"/>
  <c r="H83" i="15" s="1"/>
  <c r="H20" i="14" s="1"/>
  <c r="G65" i="15"/>
  <c r="G83" i="15" s="1"/>
  <c r="G20" i="14" s="1"/>
  <c r="Q65" i="15"/>
  <c r="Q83" i="15" s="1"/>
  <c r="Q20" i="14" s="1"/>
  <c r="N65" i="15"/>
  <c r="N83" i="15" s="1"/>
  <c r="N20" i="14" s="1"/>
  <c r="J65" i="15"/>
  <c r="J83" i="15" s="1"/>
  <c r="J20" i="14" s="1"/>
  <c r="F65" i="15"/>
  <c r="F83" i="15" s="1"/>
  <c r="F20" i="14" s="1"/>
  <c r="L65" i="15"/>
  <c r="L83" i="15" s="1"/>
  <c r="L20" i="14" s="1"/>
  <c r="C65" i="15"/>
  <c r="C83" i="15" s="1"/>
  <c r="C20" i="14" s="1"/>
  <c r="K65" i="15"/>
  <c r="K83" i="15" s="1"/>
  <c r="K20" i="14" s="1"/>
  <c r="D65" i="15"/>
  <c r="D83" i="15" s="1"/>
  <c r="D20" i="14" s="1"/>
  <c r="O65" i="15"/>
  <c r="O83" i="15" s="1"/>
  <c r="O20" i="14" s="1"/>
  <c r="I65" i="15"/>
  <c r="I83" i="15" s="1"/>
  <c r="I20" i="14" s="1"/>
  <c r="D39" i="7"/>
  <c r="S39" i="7"/>
  <c r="S42" i="7" s="1"/>
  <c r="S43" i="7" s="1"/>
  <c r="S44" i="7" s="1"/>
  <c r="E39" i="7"/>
  <c r="R39" i="7"/>
  <c r="Q39" i="7"/>
  <c r="P39" i="7"/>
  <c r="O39" i="7"/>
  <c r="N39" i="7"/>
  <c r="M39" i="7"/>
  <c r="L39" i="7"/>
  <c r="K39" i="7"/>
  <c r="J39" i="7"/>
  <c r="G39" i="7"/>
  <c r="F39" i="7"/>
  <c r="I39" i="7"/>
  <c r="H39" i="7"/>
  <c r="D51" i="8"/>
  <c r="I16" i="14"/>
  <c r="AD30" i="12"/>
  <c r="P30" i="13"/>
  <c r="AC30" i="11"/>
  <c r="J30" i="13"/>
  <c r="AA30" i="12"/>
  <c r="Y30" i="11"/>
  <c r="T30" i="11"/>
  <c r="U30" i="11" s="1"/>
  <c r="S30" i="13"/>
  <c r="AA30" i="10"/>
  <c r="AA30" i="11"/>
  <c r="AB30" i="12"/>
  <c r="H30" i="13"/>
  <c r="O30" i="13"/>
  <c r="Z30" i="12"/>
  <c r="AC30" i="9"/>
  <c r="AD30" i="8"/>
  <c r="Q30" i="13"/>
  <c r="N30" i="13"/>
  <c r="T30" i="9"/>
  <c r="U30" i="9" s="1"/>
  <c r="Y30" i="9"/>
  <c r="F30" i="13"/>
  <c r="AD30" i="11"/>
  <c r="I30" i="13"/>
  <c r="AB30" i="11"/>
  <c r="AA30" i="9"/>
  <c r="Z30" i="11"/>
  <c r="T30" i="10"/>
  <c r="U30" i="10" s="1"/>
  <c r="Y30" i="10"/>
  <c r="AC30" i="10"/>
  <c r="AB30" i="10"/>
  <c r="Z30" i="9"/>
  <c r="Z30" i="8"/>
  <c r="T30" i="7"/>
  <c r="U30" i="7" s="1"/>
  <c r="D30" i="13"/>
  <c r="AC30" i="12"/>
  <c r="K30" i="13"/>
  <c r="Z30" i="10"/>
  <c r="L30" i="13"/>
  <c r="E30" i="13"/>
  <c r="AA30" i="8"/>
  <c r="R30" i="13"/>
  <c r="AB30" i="8"/>
  <c r="Y30" i="12"/>
  <c r="T30" i="12"/>
  <c r="U30" i="12" s="1"/>
  <c r="AB30" i="9"/>
  <c r="M30" i="13"/>
  <c r="AD30" i="10"/>
  <c r="AD30" i="9"/>
  <c r="AC30" i="8"/>
  <c r="T30" i="8"/>
  <c r="U30" i="8" s="1"/>
  <c r="Y30" i="8"/>
  <c r="G30" i="13"/>
  <c r="X32" i="11"/>
  <c r="X40" i="11"/>
  <c r="X38" i="11"/>
  <c r="X35" i="11"/>
  <c r="X27" i="11"/>
  <c r="X36" i="11"/>
  <c r="X24" i="11"/>
  <c r="X22" i="11"/>
  <c r="X23" i="11"/>
  <c r="X30" i="11"/>
  <c r="X37" i="11"/>
  <c r="X33" i="11"/>
  <c r="X26" i="11"/>
  <c r="X39" i="11"/>
  <c r="X25" i="11"/>
  <c r="X31" i="11"/>
  <c r="X28" i="11"/>
  <c r="C16" i="12"/>
  <c r="W16" i="12"/>
  <c r="R20" i="14" l="1"/>
  <c r="F66" i="15"/>
  <c r="J66" i="15"/>
  <c r="I66" i="15"/>
  <c r="K66" i="15"/>
  <c r="L66" i="15"/>
  <c r="I42" i="7"/>
  <c r="I43" i="7" s="1"/>
  <c r="H66" i="15"/>
  <c r="F42" i="7"/>
  <c r="F43" i="7" s="1"/>
  <c r="E66" i="15"/>
  <c r="N42" i="7"/>
  <c r="N43" i="7" s="1"/>
  <c r="M66" i="15"/>
  <c r="O42" i="7"/>
  <c r="O43" i="7" s="1"/>
  <c r="N66" i="15"/>
  <c r="P42" i="7"/>
  <c r="P43" i="7" s="1"/>
  <c r="O66" i="15"/>
  <c r="Q42" i="7"/>
  <c r="Q43" i="7" s="1"/>
  <c r="P66" i="15"/>
  <c r="R42" i="7"/>
  <c r="R43" i="7" s="1"/>
  <c r="Q66" i="15"/>
  <c r="E42" i="7"/>
  <c r="E43" i="7" s="1"/>
  <c r="D66" i="15"/>
  <c r="H42" i="7"/>
  <c r="H43" i="7" s="1"/>
  <c r="G66" i="15"/>
  <c r="D42" i="7"/>
  <c r="D43" i="7" s="1"/>
  <c r="C66" i="15"/>
  <c r="D51" i="9"/>
  <c r="M39" i="8"/>
  <c r="L39" i="8"/>
  <c r="K39" i="8"/>
  <c r="J39" i="8"/>
  <c r="E39" i="8"/>
  <c r="D69" i="15" s="1"/>
  <c r="D39" i="8"/>
  <c r="C69" i="15" s="1"/>
  <c r="P39" i="8"/>
  <c r="O69" i="15" s="1"/>
  <c r="N39" i="8"/>
  <c r="M69" i="15" s="1"/>
  <c r="I39" i="8"/>
  <c r="H69" i="15" s="1"/>
  <c r="H39" i="8"/>
  <c r="G69" i="15" s="1"/>
  <c r="G39" i="8"/>
  <c r="F39" i="8"/>
  <c r="E69" i="15" s="1"/>
  <c r="S39" i="8"/>
  <c r="R39" i="8"/>
  <c r="Q69" i="15" s="1"/>
  <c r="Q39" i="8"/>
  <c r="P69" i="15" s="1"/>
  <c r="O39" i="8"/>
  <c r="K42" i="7"/>
  <c r="K43" i="7" s="1"/>
  <c r="M42" i="7"/>
  <c r="M43" i="7" s="1"/>
  <c r="T39" i="7"/>
  <c r="U39" i="7" s="1"/>
  <c r="G42" i="7"/>
  <c r="G43" i="7" s="1"/>
  <c r="J42" i="7"/>
  <c r="J43" i="7" s="1"/>
  <c r="L42" i="7"/>
  <c r="L43" i="7" s="1"/>
  <c r="J16" i="14"/>
  <c r="AA30" i="13"/>
  <c r="Z30" i="13"/>
  <c r="T30" i="13"/>
  <c r="U30" i="13" s="1"/>
  <c r="AC30" i="13"/>
  <c r="Y30" i="13"/>
  <c r="AB30" i="13"/>
  <c r="X30" i="13"/>
  <c r="X33" i="12"/>
  <c r="X39" i="12"/>
  <c r="X30" i="12"/>
  <c r="X31" i="12"/>
  <c r="X28" i="12"/>
  <c r="X32" i="12"/>
  <c r="X37" i="12"/>
  <c r="X25" i="12"/>
  <c r="X26" i="12"/>
  <c r="X35" i="12"/>
  <c r="X24" i="12"/>
  <c r="X36" i="12"/>
  <c r="X22" i="12"/>
  <c r="X23" i="12"/>
  <c r="X38" i="12"/>
  <c r="X40" i="12"/>
  <c r="X27" i="12"/>
  <c r="G42" i="8" l="1"/>
  <c r="G43" i="8" s="1"/>
  <c r="F69" i="15"/>
  <c r="J42" i="8"/>
  <c r="J43" i="8" s="1"/>
  <c r="I69" i="15"/>
  <c r="K42" i="8"/>
  <c r="K43" i="8" s="1"/>
  <c r="J69" i="15"/>
  <c r="O42" i="8"/>
  <c r="O43" i="8" s="1"/>
  <c r="N69" i="15"/>
  <c r="L42" i="8"/>
  <c r="L43" i="8" s="1"/>
  <c r="K69" i="15"/>
  <c r="M42" i="8"/>
  <c r="M43" i="8" s="1"/>
  <c r="L69" i="15"/>
  <c r="J67" i="15"/>
  <c r="C67" i="15"/>
  <c r="L44" i="7"/>
  <c r="K67" i="15"/>
  <c r="G44" i="7"/>
  <c r="F67" i="15"/>
  <c r="M44" i="7"/>
  <c r="L67" i="15"/>
  <c r="P44" i="7"/>
  <c r="O67" i="15"/>
  <c r="R44" i="7"/>
  <c r="Q67" i="15"/>
  <c r="N44" i="7"/>
  <c r="M67" i="15"/>
  <c r="J44" i="7"/>
  <c r="I67" i="15"/>
  <c r="O44" i="7"/>
  <c r="N67" i="15"/>
  <c r="H44" i="7"/>
  <c r="G67" i="15"/>
  <c r="F44" i="7"/>
  <c r="E67" i="15"/>
  <c r="Q44" i="7"/>
  <c r="P67" i="15"/>
  <c r="E44" i="7"/>
  <c r="D67" i="15"/>
  <c r="I44" i="7"/>
  <c r="H67" i="15"/>
  <c r="P42" i="8"/>
  <c r="P43" i="8" s="1"/>
  <c r="AA39" i="8"/>
  <c r="F42" i="8"/>
  <c r="F43" i="8" s="1"/>
  <c r="N42" i="8"/>
  <c r="N43" i="8" s="1"/>
  <c r="D42" i="8"/>
  <c r="Y39" i="8"/>
  <c r="T39" i="8"/>
  <c r="U39" i="8" s="1"/>
  <c r="Z39" i="8"/>
  <c r="E42" i="8"/>
  <c r="E43" i="8" s="1"/>
  <c r="K44" i="7"/>
  <c r="I42" i="8"/>
  <c r="T42" i="7"/>
  <c r="U42" i="7" s="1"/>
  <c r="AB39" i="8"/>
  <c r="Q42" i="8"/>
  <c r="Q43" i="8" s="1"/>
  <c r="AC39" i="8"/>
  <c r="R42" i="8"/>
  <c r="R43" i="8" s="1"/>
  <c r="D51" i="10"/>
  <c r="S39" i="9"/>
  <c r="E39" i="9"/>
  <c r="D72" i="15" s="1"/>
  <c r="R39" i="9"/>
  <c r="Q72" i="15" s="1"/>
  <c r="D39" i="9"/>
  <c r="C72" i="15" s="1"/>
  <c r="Q39" i="9"/>
  <c r="P72" i="15" s="1"/>
  <c r="P39" i="9"/>
  <c r="K39" i="9"/>
  <c r="J72" i="15" s="1"/>
  <c r="J39" i="9"/>
  <c r="I39" i="9"/>
  <c r="G39" i="9"/>
  <c r="O39" i="9"/>
  <c r="N72" i="15" s="1"/>
  <c r="N39" i="9"/>
  <c r="M39" i="9"/>
  <c r="L39" i="9"/>
  <c r="H39" i="9"/>
  <c r="F39" i="9"/>
  <c r="E72" i="15" s="1"/>
  <c r="H42" i="8"/>
  <c r="H43" i="8" s="1"/>
  <c r="T43" i="7"/>
  <c r="U43" i="7" s="1"/>
  <c r="AD39" i="8"/>
  <c r="S42" i="8"/>
  <c r="S43" i="8" s="1"/>
  <c r="S44" i="8" s="1"/>
  <c r="K16" i="14"/>
  <c r="D44" i="7"/>
  <c r="J42" i="9" l="1"/>
  <c r="J43" i="9" s="1"/>
  <c r="I72" i="15"/>
  <c r="P42" i="9"/>
  <c r="P43" i="9" s="1"/>
  <c r="O72" i="15"/>
  <c r="G42" i="9"/>
  <c r="G43" i="9" s="1"/>
  <c r="F72" i="15"/>
  <c r="I42" i="9"/>
  <c r="I43" i="9" s="1"/>
  <c r="H72" i="15"/>
  <c r="M42" i="9"/>
  <c r="M43" i="9" s="1"/>
  <c r="L72" i="15"/>
  <c r="L42" i="9"/>
  <c r="L43" i="9" s="1"/>
  <c r="K72" i="15"/>
  <c r="N42" i="9"/>
  <c r="N43" i="9" s="1"/>
  <c r="M72" i="15"/>
  <c r="H42" i="9"/>
  <c r="H43" i="9" s="1"/>
  <c r="G72" i="15"/>
  <c r="E44" i="8"/>
  <c r="D70" i="15"/>
  <c r="M44" i="8"/>
  <c r="L70" i="15"/>
  <c r="H44" i="8"/>
  <c r="G70" i="15"/>
  <c r="L44" i="8"/>
  <c r="K70" i="15"/>
  <c r="O44" i="8"/>
  <c r="N70" i="15"/>
  <c r="P44" i="8"/>
  <c r="O70" i="15"/>
  <c r="J44" i="8"/>
  <c r="I70" i="15"/>
  <c r="F44" i="8"/>
  <c r="E70" i="15"/>
  <c r="R44" i="8"/>
  <c r="Q70" i="15"/>
  <c r="Q44" i="8"/>
  <c r="P70" i="15"/>
  <c r="N44" i="8"/>
  <c r="M70" i="15"/>
  <c r="K44" i="8"/>
  <c r="J70" i="15"/>
  <c r="G44" i="8"/>
  <c r="F70" i="15"/>
  <c r="U44" i="7"/>
  <c r="C46" i="7" s="1"/>
  <c r="I43" i="8"/>
  <c r="AD39" i="9"/>
  <c r="S42" i="9"/>
  <c r="S43" i="9" s="1"/>
  <c r="S44" i="9" s="1"/>
  <c r="D51" i="11"/>
  <c r="G39" i="10"/>
  <c r="F39" i="10"/>
  <c r="E75" i="15" s="1"/>
  <c r="S39" i="10"/>
  <c r="E39" i="10"/>
  <c r="D75" i="15" s="1"/>
  <c r="R39" i="10"/>
  <c r="Q75" i="15" s="1"/>
  <c r="D39" i="10"/>
  <c r="C75" i="15" s="1"/>
  <c r="J39" i="10"/>
  <c r="I75" i="15" s="1"/>
  <c r="H39" i="10"/>
  <c r="Q39" i="10"/>
  <c r="P75" i="15" s="1"/>
  <c r="P39" i="10"/>
  <c r="O39" i="10"/>
  <c r="N39" i="10"/>
  <c r="M39" i="10"/>
  <c r="L39" i="10"/>
  <c r="K39" i="10"/>
  <c r="I39" i="10"/>
  <c r="K42" i="9"/>
  <c r="K43" i="9" s="1"/>
  <c r="AB39" i="9"/>
  <c r="Q42" i="9"/>
  <c r="Q43" i="9" s="1"/>
  <c r="Y39" i="9"/>
  <c r="D42" i="9"/>
  <c r="T39" i="9"/>
  <c r="U39" i="9" s="1"/>
  <c r="O42" i="9"/>
  <c r="O43" i="9" s="1"/>
  <c r="D43" i="8"/>
  <c r="C70" i="15" s="1"/>
  <c r="T42" i="8"/>
  <c r="AC39" i="9"/>
  <c r="R42" i="9"/>
  <c r="R43" i="9" s="1"/>
  <c r="T44" i="7"/>
  <c r="AA39" i="9"/>
  <c r="F42" i="9"/>
  <c r="F43" i="9" s="1"/>
  <c r="Z39" i="9"/>
  <c r="E42" i="9"/>
  <c r="E43" i="9" s="1"/>
  <c r="L16" i="14"/>
  <c r="P42" i="10" l="1"/>
  <c r="P43" i="10" s="1"/>
  <c r="O75" i="15"/>
  <c r="H42" i="10"/>
  <c r="H43" i="10" s="1"/>
  <c r="G75" i="15"/>
  <c r="G42" i="10"/>
  <c r="G43" i="10" s="1"/>
  <c r="F75" i="15"/>
  <c r="I42" i="10"/>
  <c r="I43" i="10" s="1"/>
  <c r="H75" i="15"/>
  <c r="K42" i="10"/>
  <c r="K43" i="10" s="1"/>
  <c r="J75" i="15"/>
  <c r="L42" i="10"/>
  <c r="L43" i="10" s="1"/>
  <c r="K75" i="15"/>
  <c r="N42" i="10"/>
  <c r="N43" i="10" s="1"/>
  <c r="M75" i="15"/>
  <c r="M42" i="10"/>
  <c r="M43" i="10" s="1"/>
  <c r="L75" i="15"/>
  <c r="O42" i="10"/>
  <c r="O43" i="10" s="1"/>
  <c r="N75" i="15"/>
  <c r="N44" i="9"/>
  <c r="M73" i="15"/>
  <c r="Q44" i="9"/>
  <c r="P73" i="15"/>
  <c r="L44" i="9"/>
  <c r="K73" i="15"/>
  <c r="K44" i="9"/>
  <c r="J73" i="15"/>
  <c r="M44" i="9"/>
  <c r="L73" i="15"/>
  <c r="G44" i="9"/>
  <c r="F73" i="15"/>
  <c r="I44" i="9"/>
  <c r="H73" i="15"/>
  <c r="R44" i="9"/>
  <c r="Q73" i="15"/>
  <c r="E44" i="9"/>
  <c r="D73" i="15"/>
  <c r="P44" i="9"/>
  <c r="O73" i="15"/>
  <c r="F44" i="9"/>
  <c r="E73" i="15"/>
  <c r="O44" i="9"/>
  <c r="N73" i="15"/>
  <c r="H44" i="9"/>
  <c r="G73" i="15"/>
  <c r="J44" i="9"/>
  <c r="I73" i="15"/>
  <c r="I44" i="8"/>
  <c r="H70" i="15"/>
  <c r="T46" i="7"/>
  <c r="U46" i="7"/>
  <c r="AA39" i="10"/>
  <c r="F42" i="10"/>
  <c r="F43" i="10" s="1"/>
  <c r="D51" i="12"/>
  <c r="I39" i="11"/>
  <c r="H78" i="15" s="1"/>
  <c r="H39" i="11"/>
  <c r="G39" i="11"/>
  <c r="F39" i="11"/>
  <c r="E78" i="15" s="1"/>
  <c r="S39" i="11"/>
  <c r="E39" i="11"/>
  <c r="D78" i="15" s="1"/>
  <c r="R39" i="11"/>
  <c r="Q78" i="15" s="1"/>
  <c r="D39" i="11"/>
  <c r="C78" i="15" s="1"/>
  <c r="Q39" i="11"/>
  <c r="P78" i="15" s="1"/>
  <c r="P39" i="11"/>
  <c r="O78" i="15" s="1"/>
  <c r="O39" i="11"/>
  <c r="N78" i="15" s="1"/>
  <c r="N39" i="11"/>
  <c r="M39" i="11"/>
  <c r="L78" i="15" s="1"/>
  <c r="L39" i="11"/>
  <c r="K78" i="15" s="1"/>
  <c r="K39" i="11"/>
  <c r="J78" i="15" s="1"/>
  <c r="J39" i="11"/>
  <c r="T39" i="10"/>
  <c r="U39" i="10" s="1"/>
  <c r="D42" i="10"/>
  <c r="Y39" i="10"/>
  <c r="AC39" i="10"/>
  <c r="R42" i="10"/>
  <c r="R43" i="10" s="1"/>
  <c r="T43" i="8"/>
  <c r="U43" i="8" s="1"/>
  <c r="D44" i="8"/>
  <c r="U42" i="8"/>
  <c r="Z39" i="10"/>
  <c r="E42" i="10"/>
  <c r="E43" i="10" s="1"/>
  <c r="AD39" i="10"/>
  <c r="S42" i="10"/>
  <c r="S43" i="10" s="1"/>
  <c r="S44" i="10" s="1"/>
  <c r="J42" i="10"/>
  <c r="J43" i="10" s="1"/>
  <c r="T42" i="9"/>
  <c r="D43" i="9"/>
  <c r="AB39" i="10"/>
  <c r="Q42" i="10"/>
  <c r="Q43" i="10" s="1"/>
  <c r="M16" i="14"/>
  <c r="H42" i="11" l="1"/>
  <c r="H43" i="11" s="1"/>
  <c r="G78" i="15"/>
  <c r="G42" i="11"/>
  <c r="G43" i="11" s="1"/>
  <c r="F78" i="15"/>
  <c r="J42" i="11"/>
  <c r="J43" i="11" s="1"/>
  <c r="I78" i="15"/>
  <c r="N42" i="11"/>
  <c r="N43" i="11" s="1"/>
  <c r="M78" i="15"/>
  <c r="L44" i="10"/>
  <c r="K76" i="15"/>
  <c r="E44" i="10"/>
  <c r="D76" i="15"/>
  <c r="K44" i="10"/>
  <c r="J76" i="15"/>
  <c r="I44" i="10"/>
  <c r="H76" i="15"/>
  <c r="G44" i="10"/>
  <c r="F76" i="15"/>
  <c r="R44" i="10"/>
  <c r="Q76" i="15"/>
  <c r="J44" i="10"/>
  <c r="I76" i="15"/>
  <c r="F44" i="10"/>
  <c r="E76" i="15"/>
  <c r="O44" i="10"/>
  <c r="N76" i="15"/>
  <c r="H44" i="10"/>
  <c r="G76" i="15"/>
  <c r="Q44" i="10"/>
  <c r="P76" i="15"/>
  <c r="N44" i="10"/>
  <c r="M76" i="15"/>
  <c r="M44" i="10"/>
  <c r="L76" i="15"/>
  <c r="P44" i="10"/>
  <c r="O76" i="15"/>
  <c r="T43" i="9"/>
  <c r="U43" i="9" s="1"/>
  <c r="C73" i="15"/>
  <c r="T44" i="8"/>
  <c r="U44" i="8"/>
  <c r="C46" i="8" s="1"/>
  <c r="D44" i="9"/>
  <c r="T42" i="10"/>
  <c r="D43" i="10"/>
  <c r="K42" i="11"/>
  <c r="K43" i="11" s="1"/>
  <c r="L42" i="11"/>
  <c r="L43" i="11" s="1"/>
  <c r="K39" i="12"/>
  <c r="J39" i="12"/>
  <c r="I39" i="12"/>
  <c r="H39" i="12"/>
  <c r="G81" i="15" s="1"/>
  <c r="Q39" i="12"/>
  <c r="P81" i="15" s="1"/>
  <c r="P84" i="15" s="1"/>
  <c r="P21" i="14" s="1"/>
  <c r="P39" i="12"/>
  <c r="O39" i="12"/>
  <c r="N39" i="12"/>
  <c r="M81" i="15" s="1"/>
  <c r="M39" i="12"/>
  <c r="G39" i="12"/>
  <c r="F39" i="12"/>
  <c r="E81" i="15" s="1"/>
  <c r="E84" i="15" s="1"/>
  <c r="E21" i="14" s="1"/>
  <c r="S39" i="12"/>
  <c r="S39" i="13" s="1"/>
  <c r="S42" i="13" s="1"/>
  <c r="S43" i="13" s="1"/>
  <c r="S44" i="13" s="1"/>
  <c r="E39" i="12"/>
  <c r="R39" i="12"/>
  <c r="D39" i="12"/>
  <c r="C81" i="15" s="1"/>
  <c r="C84" i="15" s="1"/>
  <c r="C21" i="14" s="1"/>
  <c r="L39" i="12"/>
  <c r="AC39" i="11"/>
  <c r="R42" i="11"/>
  <c r="R43" i="11" s="1"/>
  <c r="AD39" i="11"/>
  <c r="S42" i="11"/>
  <c r="S43" i="11" s="1"/>
  <c r="S44" i="11" s="1"/>
  <c r="O42" i="11"/>
  <c r="O43" i="11" s="1"/>
  <c r="P42" i="11"/>
  <c r="P43" i="11" s="1"/>
  <c r="U42" i="9"/>
  <c r="AB39" i="11"/>
  <c r="Q42" i="11"/>
  <c r="Q43" i="11" s="1"/>
  <c r="Z39" i="11"/>
  <c r="E42" i="11"/>
  <c r="E43" i="11" s="1"/>
  <c r="AA39" i="11"/>
  <c r="F42" i="11"/>
  <c r="F43" i="11" s="1"/>
  <c r="I42" i="11"/>
  <c r="I43" i="11" s="1"/>
  <c r="M42" i="11"/>
  <c r="M43" i="11" s="1"/>
  <c r="D42" i="11"/>
  <c r="T39" i="11"/>
  <c r="U39" i="11" s="1"/>
  <c r="Y39" i="11"/>
  <c r="N16" i="14"/>
  <c r="R7" i="14"/>
  <c r="G84" i="15" l="1"/>
  <c r="G21" i="14" s="1"/>
  <c r="M84" i="15"/>
  <c r="M21" i="14" s="1"/>
  <c r="U44" i="9"/>
  <c r="C46" i="9" s="1"/>
  <c r="T44" i="9"/>
  <c r="O42" i="12"/>
  <c r="O43" i="12" s="1"/>
  <c r="N81" i="15"/>
  <c r="N84" i="15" s="1"/>
  <c r="N21" i="14" s="1"/>
  <c r="P42" i="12"/>
  <c r="P43" i="12" s="1"/>
  <c r="O81" i="15"/>
  <c r="O84" i="15" s="1"/>
  <c r="O21" i="14" s="1"/>
  <c r="M42" i="12"/>
  <c r="M43" i="12" s="1"/>
  <c r="L81" i="15"/>
  <c r="L84" i="15" s="1"/>
  <c r="L21" i="14" s="1"/>
  <c r="I42" i="12"/>
  <c r="I43" i="12" s="1"/>
  <c r="H81" i="15"/>
  <c r="H84" i="15" s="1"/>
  <c r="H21" i="14" s="1"/>
  <c r="L42" i="12"/>
  <c r="L43" i="12" s="1"/>
  <c r="K81" i="15"/>
  <c r="K84" i="15" s="1"/>
  <c r="K21" i="14" s="1"/>
  <c r="K42" i="12"/>
  <c r="K43" i="12" s="1"/>
  <c r="J81" i="15"/>
  <c r="J84" i="15" s="1"/>
  <c r="J21" i="14" s="1"/>
  <c r="R39" i="13"/>
  <c r="R42" i="13" s="1"/>
  <c r="R43" i="13" s="1"/>
  <c r="R44" i="13" s="1"/>
  <c r="Q81" i="15"/>
  <c r="Q84" i="15" s="1"/>
  <c r="Q21" i="14" s="1"/>
  <c r="E39" i="13"/>
  <c r="E42" i="13" s="1"/>
  <c r="E43" i="13" s="1"/>
  <c r="E44" i="13" s="1"/>
  <c r="D81" i="15"/>
  <c r="D84" i="15" s="1"/>
  <c r="D21" i="14" s="1"/>
  <c r="G42" i="12"/>
  <c r="G43" i="12" s="1"/>
  <c r="F81" i="15"/>
  <c r="F84" i="15" s="1"/>
  <c r="F21" i="14" s="1"/>
  <c r="J42" i="12"/>
  <c r="J43" i="12" s="1"/>
  <c r="I81" i="15"/>
  <c r="I84" i="15" s="1"/>
  <c r="I21" i="14" s="1"/>
  <c r="N44" i="11"/>
  <c r="M79" i="15"/>
  <c r="R44" i="11"/>
  <c r="Q79" i="15"/>
  <c r="P44" i="11"/>
  <c r="O79" i="15"/>
  <c r="M44" i="11"/>
  <c r="L79" i="15"/>
  <c r="J44" i="11"/>
  <c r="I79" i="15"/>
  <c r="F44" i="11"/>
  <c r="E79" i="15"/>
  <c r="L44" i="11"/>
  <c r="K79" i="15"/>
  <c r="G44" i="11"/>
  <c r="F79" i="15"/>
  <c r="I44" i="11"/>
  <c r="H79" i="15"/>
  <c r="E44" i="11"/>
  <c r="D79" i="15"/>
  <c r="K44" i="11"/>
  <c r="J79" i="15"/>
  <c r="O44" i="11"/>
  <c r="N79" i="15"/>
  <c r="Q44" i="11"/>
  <c r="P79" i="15"/>
  <c r="H44" i="11"/>
  <c r="G79" i="15"/>
  <c r="T43" i="10"/>
  <c r="U43" i="10" s="1"/>
  <c r="C76" i="15"/>
  <c r="U46" i="8"/>
  <c r="T46" i="8"/>
  <c r="G39" i="13"/>
  <c r="G42" i="13" s="1"/>
  <c r="G43" i="13" s="1"/>
  <c r="G44" i="13" s="1"/>
  <c r="O39" i="13"/>
  <c r="O42" i="13" s="1"/>
  <c r="O43" i="13" s="1"/>
  <c r="O44" i="13" s="1"/>
  <c r="L39" i="13"/>
  <c r="L42" i="13" s="1"/>
  <c r="L43" i="13" s="1"/>
  <c r="L44" i="13" s="1"/>
  <c r="D44" i="10"/>
  <c r="J39" i="13"/>
  <c r="J42" i="13" s="1"/>
  <c r="J43" i="13" s="1"/>
  <c r="J44" i="13" s="1"/>
  <c r="I39" i="13"/>
  <c r="I42" i="13" s="1"/>
  <c r="I43" i="13" s="1"/>
  <c r="I44" i="13" s="1"/>
  <c r="K39" i="13"/>
  <c r="K42" i="13" s="1"/>
  <c r="K43" i="13" s="1"/>
  <c r="K44" i="13" s="1"/>
  <c r="AB39" i="12"/>
  <c r="AA39" i="13" s="1"/>
  <c r="Q42" i="12"/>
  <c r="Q43" i="12" s="1"/>
  <c r="Q39" i="13"/>
  <c r="Q42" i="13" s="1"/>
  <c r="Q43" i="13" s="1"/>
  <c r="Q44" i="13" s="1"/>
  <c r="U42" i="10"/>
  <c r="N42" i="12"/>
  <c r="N43" i="12" s="1"/>
  <c r="N39" i="13"/>
  <c r="N42" i="13" s="1"/>
  <c r="N43" i="13" s="1"/>
  <c r="N44" i="13" s="1"/>
  <c r="AA39" i="12"/>
  <c r="Z39" i="13" s="1"/>
  <c r="F42" i="12"/>
  <c r="F43" i="12" s="1"/>
  <c r="H42" i="12"/>
  <c r="H43" i="12" s="1"/>
  <c r="H39" i="13"/>
  <c r="H42" i="13" s="1"/>
  <c r="H43" i="13" s="1"/>
  <c r="H44" i="13" s="1"/>
  <c r="D43" i="11"/>
  <c r="T42" i="11"/>
  <c r="F39" i="13"/>
  <c r="F42" i="13" s="1"/>
  <c r="F43" i="13" s="1"/>
  <c r="F44" i="13" s="1"/>
  <c r="M39" i="13"/>
  <c r="M42" i="13" s="1"/>
  <c r="M43" i="13" s="1"/>
  <c r="M44" i="13" s="1"/>
  <c r="D42" i="12"/>
  <c r="Y39" i="12"/>
  <c r="X39" i="13" s="1"/>
  <c r="T39" i="12"/>
  <c r="U39" i="12" s="1"/>
  <c r="D39" i="13"/>
  <c r="AC39" i="12"/>
  <c r="AB39" i="13" s="1"/>
  <c r="R42" i="12"/>
  <c r="R43" i="12" s="1"/>
  <c r="AD39" i="12"/>
  <c r="AC39" i="13" s="1"/>
  <c r="S42" i="12"/>
  <c r="S43" i="12" s="1"/>
  <c r="S44" i="12" s="1"/>
  <c r="P39" i="13"/>
  <c r="P42" i="13" s="1"/>
  <c r="P43" i="13" s="1"/>
  <c r="P44" i="13" s="1"/>
  <c r="Z39" i="12"/>
  <c r="Y39" i="13" s="1"/>
  <c r="E42" i="12"/>
  <c r="E43" i="12" s="1"/>
  <c r="O16" i="14"/>
  <c r="R21" i="14" l="1"/>
  <c r="T44" i="10"/>
  <c r="T46" i="9"/>
  <c r="U46" i="9"/>
  <c r="U44" i="10"/>
  <c r="U46" i="10" s="1"/>
  <c r="N44" i="12"/>
  <c r="M82" i="15"/>
  <c r="M85" i="15" s="1"/>
  <c r="M22" i="14" s="1"/>
  <c r="M24" i="14" s="1"/>
  <c r="K44" i="12"/>
  <c r="J82" i="15"/>
  <c r="J85" i="15" s="1"/>
  <c r="J22" i="14" s="1"/>
  <c r="J24" i="14" s="1"/>
  <c r="I44" i="12"/>
  <c r="H82" i="15"/>
  <c r="H85" i="15" s="1"/>
  <c r="H22" i="14" s="1"/>
  <c r="H24" i="14" s="1"/>
  <c r="M44" i="12"/>
  <c r="L82" i="15"/>
  <c r="L85" i="15" s="1"/>
  <c r="L22" i="14" s="1"/>
  <c r="L24" i="14" s="1"/>
  <c r="R44" i="12"/>
  <c r="Q82" i="15"/>
  <c r="Q85" i="15" s="1"/>
  <c r="Q22" i="14" s="1"/>
  <c r="L44" i="12"/>
  <c r="K82" i="15"/>
  <c r="K85" i="15" s="1"/>
  <c r="K22" i="14" s="1"/>
  <c r="K24" i="14" s="1"/>
  <c r="J44" i="12"/>
  <c r="I82" i="15"/>
  <c r="I85" i="15" s="1"/>
  <c r="I22" i="14" s="1"/>
  <c r="I24" i="14" s="1"/>
  <c r="E44" i="12"/>
  <c r="D82" i="15"/>
  <c r="D85" i="15" s="1"/>
  <c r="D22" i="14" s="1"/>
  <c r="D24" i="14" s="1"/>
  <c r="G44" i="12"/>
  <c r="F82" i="15"/>
  <c r="F85" i="15" s="1"/>
  <c r="F22" i="14" s="1"/>
  <c r="F24" i="14" s="1"/>
  <c r="H44" i="12"/>
  <c r="G82" i="15"/>
  <c r="G85" i="15" s="1"/>
  <c r="G22" i="14" s="1"/>
  <c r="G24" i="14" s="1"/>
  <c r="Q44" i="12"/>
  <c r="P82" i="15"/>
  <c r="P85" i="15" s="1"/>
  <c r="P22" i="14" s="1"/>
  <c r="P44" i="12"/>
  <c r="O82" i="15"/>
  <c r="O85" i="15" s="1"/>
  <c r="O22" i="14" s="1"/>
  <c r="O24" i="14" s="1"/>
  <c r="F44" i="12"/>
  <c r="E82" i="15"/>
  <c r="E85" i="15" s="1"/>
  <c r="E22" i="14" s="1"/>
  <c r="E24" i="14" s="1"/>
  <c r="O44" i="12"/>
  <c r="N82" i="15"/>
  <c r="N85" i="15" s="1"/>
  <c r="N22" i="14" s="1"/>
  <c r="N24" i="14" s="1"/>
  <c r="T43" i="11"/>
  <c r="U43" i="11" s="1"/>
  <c r="C79" i="15"/>
  <c r="D44" i="11"/>
  <c r="T42" i="12"/>
  <c r="D43" i="12"/>
  <c r="U42" i="11"/>
  <c r="T39" i="13"/>
  <c r="U39" i="13" s="1"/>
  <c r="D42" i="13"/>
  <c r="P16" i="14"/>
  <c r="P24" i="14" l="1"/>
  <c r="U44" i="11"/>
  <c r="U46" i="11" s="1"/>
  <c r="T44" i="11"/>
  <c r="T46" i="10"/>
  <c r="C46" i="10"/>
  <c r="T43" i="12"/>
  <c r="U43" i="12" s="1"/>
  <c r="C82" i="15"/>
  <c r="C85" i="15" s="1"/>
  <c r="C22" i="14" s="1"/>
  <c r="D44" i="12"/>
  <c r="T42" i="13"/>
  <c r="D43" i="13"/>
  <c r="T43" i="13" s="1"/>
  <c r="U43" i="13" s="1"/>
  <c r="U42" i="12"/>
  <c r="R8" i="14"/>
  <c r="Q16" i="14"/>
  <c r="R16" i="14" s="1"/>
  <c r="T46" i="11" l="1"/>
  <c r="T44" i="12"/>
  <c r="U44" i="12"/>
  <c r="C46" i="12" s="1"/>
  <c r="C46" i="11"/>
  <c r="Q24" i="14"/>
  <c r="R22" i="14"/>
  <c r="C24" i="14"/>
  <c r="R24" i="14" s="1"/>
  <c r="D44" i="13"/>
  <c r="T44" i="13"/>
  <c r="U42" i="13"/>
  <c r="U44" i="13" s="1"/>
  <c r="T46" i="12" l="1"/>
  <c r="U46" i="12"/>
  <c r="T46" i="13"/>
  <c r="C46" i="13"/>
  <c r="U46" i="13"/>
</calcChain>
</file>

<file path=xl/sharedStrings.xml><?xml version="1.0" encoding="utf-8"?>
<sst xmlns="http://schemas.openxmlformats.org/spreadsheetml/2006/main" count="30863" uniqueCount="20967">
  <si>
    <t>Category</t>
  </si>
  <si>
    <t>PD/PI</t>
  </si>
  <si>
    <t>Co-PI</t>
  </si>
  <si>
    <t>Grouping</t>
  </si>
  <si>
    <t>Senior Personnel</t>
  </si>
  <si>
    <t>Budget Type</t>
  </si>
  <si>
    <t>Research Faculty</t>
  </si>
  <si>
    <t>Administrative Staff</t>
  </si>
  <si>
    <t>Other Personnel</t>
  </si>
  <si>
    <t>Postdoctoral Fellows</t>
  </si>
  <si>
    <t>Graduate Research Assistants</t>
  </si>
  <si>
    <t>Graduate Research Assistants (GRAs)</t>
  </si>
  <si>
    <t>Student Assistants</t>
  </si>
  <si>
    <t>Fringe Benefits</t>
  </si>
  <si>
    <t>Benefits</t>
  </si>
  <si>
    <t>Domestic Travel</t>
  </si>
  <si>
    <t>Travel Costs</t>
  </si>
  <si>
    <t>International Travel</t>
  </si>
  <si>
    <t>Travel</t>
  </si>
  <si>
    <t>Equipment</t>
  </si>
  <si>
    <t>Materials &amp; Supplies</t>
  </si>
  <si>
    <t>Personnel</t>
  </si>
  <si>
    <t>Supplies</t>
  </si>
  <si>
    <t>Tuition Remission</t>
  </si>
  <si>
    <t>Other Direct Costs</t>
  </si>
  <si>
    <t>Contractual</t>
  </si>
  <si>
    <t>Sub-Agreements (Burdened)</t>
  </si>
  <si>
    <t>Sub-Agreements (Unburdened)</t>
  </si>
  <si>
    <t>FFRDC</t>
  </si>
  <si>
    <t>External to GT</t>
  </si>
  <si>
    <t>GRA Costs</t>
  </si>
  <si>
    <t>M &amp; S Costs</t>
  </si>
  <si>
    <t>Equipment Costs</t>
  </si>
  <si>
    <t>Participant Support</t>
  </si>
  <si>
    <t>Other Costs</t>
  </si>
  <si>
    <t>Indirect Charges</t>
  </si>
  <si>
    <t>F &amp; A (Indirect / Overhead)</t>
  </si>
  <si>
    <t>F&amp;A Costs</t>
  </si>
  <si>
    <t>Order</t>
  </si>
  <si>
    <t>Renovation  / Fitup</t>
  </si>
  <si>
    <t>Renovation Costs</t>
  </si>
  <si>
    <t>Construction</t>
  </si>
  <si>
    <t>High Performance Computing (HPC)</t>
  </si>
  <si>
    <t>Month</t>
  </si>
  <si>
    <t>GT Period</t>
  </si>
  <si>
    <t>Gov Period</t>
  </si>
  <si>
    <t>Mth Abbrev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</si>
  <si>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</si>
  <si>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</si>
  <si>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</si>
  <si>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</si>
  <si>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</si>
  <si>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</si>
  <si>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</si>
  <si>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</si>
  <si>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</si>
  <si>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</si>
  <si>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</si>
  <si>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</si>
  <si>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today:</t>
  </si>
  <si>
    <t>Type</t>
  </si>
  <si>
    <t>Cost Share</t>
  </si>
  <si>
    <t>Institutional Support</t>
  </si>
  <si>
    <t>Description</t>
  </si>
  <si>
    <t>Mandatory contractual cost share that will be reported back to the sponsor.</t>
  </si>
  <si>
    <t>Voluntary support that is deemed necessary for the reseach being performed, but not reported to the sponsor.</t>
  </si>
  <si>
    <t>Org Code</t>
  </si>
  <si>
    <t>Org Descr</t>
  </si>
  <si>
    <t>Div Code</t>
  </si>
  <si>
    <t>Div Descr</t>
  </si>
  <si>
    <t>Entity Code</t>
  </si>
  <si>
    <t>Entity Descr</t>
  </si>
  <si>
    <t>Report ID</t>
  </si>
  <si>
    <t>VP Interdisciplinary Research</t>
  </si>
  <si>
    <t>EVP Research</t>
  </si>
  <si>
    <t>Resident Instruction</t>
  </si>
  <si>
    <t>Chief Res Ops Officer</t>
  </si>
  <si>
    <t>VP-RIA Rsch Integrity Assur</t>
  </si>
  <si>
    <t>Advanced Research Institute</t>
  </si>
  <si>
    <t>Tech AI</t>
  </si>
  <si>
    <t>Inst-Neurosci Neurotech &amp; Soc</t>
  </si>
  <si>
    <t>VP-Commercialization</t>
  </si>
  <si>
    <t>Corporate Engagement</t>
  </si>
  <si>
    <t>Inst for Data Science and Eng</t>
  </si>
  <si>
    <t>Pediatric Technology Center</t>
  </si>
  <si>
    <t>IPST - Museum</t>
  </si>
  <si>
    <t>Institute Paper Science and Technology</t>
  </si>
  <si>
    <t>Renewable Bioproducts Institute</t>
  </si>
  <si>
    <t>Interdisciplinary Programs - Directors Office</t>
  </si>
  <si>
    <t>Georgia Research Alliance</t>
  </si>
  <si>
    <t>Provost</t>
  </si>
  <si>
    <t>Ga Ctr For Advanced Telecomm Technology</t>
  </si>
  <si>
    <t>Computational Mechanics Ctr</t>
  </si>
  <si>
    <t>College of Engineering</t>
  </si>
  <si>
    <t>Interactive Media Technology Center</t>
  </si>
  <si>
    <t>Executive Vice President of Research</t>
  </si>
  <si>
    <t>Instit - Bioengineering/Bioscience Seed</t>
  </si>
  <si>
    <t>Biomedical Interactive Tech Center</t>
  </si>
  <si>
    <t>Broadband Telecommunications Center</t>
  </si>
  <si>
    <t>Institute Bioengineering &amp; Bioscience</t>
  </si>
  <si>
    <t>GT/Emory Biomedical Engineering</t>
  </si>
  <si>
    <t>Sustainable Technology And Development</t>
  </si>
  <si>
    <t>Center For Dynamical Systems</t>
  </si>
  <si>
    <t>College of Sciences</t>
  </si>
  <si>
    <t>Center for Advanced Brain Imaging</t>
  </si>
  <si>
    <t>Georgia Tech Manufacturing Institute</t>
  </si>
  <si>
    <t>Nanotechnology Research Center</t>
  </si>
  <si>
    <t>Inst Leadership Social Impact</t>
  </si>
  <si>
    <t>Scheller College of Business</t>
  </si>
  <si>
    <t>Ctr for Computational Materials Science</t>
  </si>
  <si>
    <t>Strategic Energy Institute</t>
  </si>
  <si>
    <t>Department of Animal Resources</t>
  </si>
  <si>
    <t>Tennenbaum Institute</t>
  </si>
  <si>
    <t>Institute of Sustainable Systems</t>
  </si>
  <si>
    <t>Nanomedicine Research Institute</t>
  </si>
  <si>
    <t>Institute for Matter &amp; Systems</t>
  </si>
  <si>
    <t>Center for MEMS and Microsystems Technologies</t>
  </si>
  <si>
    <t>Institute for People and Technology</t>
  </si>
  <si>
    <t>Center for Regenerative Engineering &amp; Medicine</t>
  </si>
  <si>
    <t>Office of Industry Collaboration</t>
  </si>
  <si>
    <t>Institute for Robotics and Intelligent Machines</t>
  </si>
  <si>
    <t>Materials Institute</t>
  </si>
  <si>
    <t>Research Operations</t>
  </si>
  <si>
    <t>BME TEP CORE FACL</t>
  </si>
  <si>
    <t>CTO-Research</t>
  </si>
  <si>
    <t>Engineered Biosystems</t>
  </si>
  <si>
    <t>Institute for Information Security &amp; Privacy</t>
  </si>
  <si>
    <t>Engineering College - Deans Office</t>
  </si>
  <si>
    <t>Smart Communities</t>
  </si>
  <si>
    <t>Aerospace Engineering</t>
  </si>
  <si>
    <t>Aerospace Systems Design Laboratory</t>
  </si>
  <si>
    <t>Materials Science And Engineering</t>
  </si>
  <si>
    <t>Chemical And Biomolecular Engineering</t>
  </si>
  <si>
    <t>MRSEC-GT Lab New Electronic Materials</t>
  </si>
  <si>
    <t>Nuclear Engineering</t>
  </si>
  <si>
    <t>Civil And Environmental Engineering</t>
  </si>
  <si>
    <t>Electrical And Computer Engineering</t>
  </si>
  <si>
    <t>IEN-Packaging Research Center</t>
  </si>
  <si>
    <t>Electrical And Computer Engineering-CC3</t>
  </si>
  <si>
    <t>Shanghai Graduate Program</t>
  </si>
  <si>
    <t>Electrical And Computer Engineering-CC6</t>
  </si>
  <si>
    <t>GTPE - Academic Services</t>
  </si>
  <si>
    <t>College of Lifetime Learning</t>
  </si>
  <si>
    <t>GTPE - Professional Masters Prog</t>
  </si>
  <si>
    <t>GTPE - Registrar Team</t>
  </si>
  <si>
    <t>GTPE - PE Programs</t>
  </si>
  <si>
    <t>GTPE - Online MS Programs</t>
  </si>
  <si>
    <t>GTPE - Language Institute</t>
  </si>
  <si>
    <t>GTPE - Administration</t>
  </si>
  <si>
    <t>GTPE - Education Logistics</t>
  </si>
  <si>
    <t>GTPE - Global Learning Center</t>
  </si>
  <si>
    <t>GTPE - Marketing</t>
  </si>
  <si>
    <t>GTPE-Business Administration and Finance</t>
  </si>
  <si>
    <t>GTPE - Business Operations - GLC</t>
  </si>
  <si>
    <t>GTPE - Information Technology</t>
  </si>
  <si>
    <t>OMS</t>
  </si>
  <si>
    <t>GTPE - Decision Support</t>
  </si>
  <si>
    <t>OMS Cyber</t>
  </si>
  <si>
    <t>GTPE - Learning Design</t>
  </si>
  <si>
    <t>GTPE - Online Operations</t>
  </si>
  <si>
    <t>OMS Analytics</t>
  </si>
  <si>
    <t>Industrial And Systems Engineering</t>
  </si>
  <si>
    <t>Mechanical Engineering</t>
  </si>
  <si>
    <t>Polymer, Textile And Fiber Engineering</t>
  </si>
  <si>
    <t>Health Systems Institute</t>
  </si>
  <si>
    <t>Georgia Tech Savannah</t>
  </si>
  <si>
    <t>GT/Emory Ctr Engr of Liv Tissue</t>
  </si>
  <si>
    <t>Molecular Design Institute</t>
  </si>
  <si>
    <t>AMAC Accessibility</t>
  </si>
  <si>
    <t>College of Design</t>
  </si>
  <si>
    <t>EI2 - Enterprise Innovation Institute</t>
  </si>
  <si>
    <t>Global Center for Medical Innovation</t>
  </si>
  <si>
    <t>EII - General</t>
  </si>
  <si>
    <t>Enterprise Innovation Institute</t>
  </si>
  <si>
    <t>EII - Business &amp; Industry</t>
  </si>
  <si>
    <t>EII - Industrial Outreach</t>
  </si>
  <si>
    <t>EII - CPRS</t>
  </si>
  <si>
    <t>EII - ATDC / VL</t>
  </si>
  <si>
    <t>EII (ATDC) - Public Service</t>
  </si>
  <si>
    <t>Advanced Technology Development Ctr</t>
  </si>
  <si>
    <t>College of Sciences - Deans Office</t>
  </si>
  <si>
    <t>Nuclear Magnetic Resonance Laboratory</t>
  </si>
  <si>
    <t>Tech Applications Group</t>
  </si>
  <si>
    <t>Academic and Research Computing Services</t>
  </si>
  <si>
    <t>Neurological Sciences</t>
  </si>
  <si>
    <t>Biological Sciences</t>
  </si>
  <si>
    <t>Chemistry And Biochemistry</t>
  </si>
  <si>
    <t>IAC-Literature, Media and Communication</t>
  </si>
  <si>
    <t>Ivan Allen College</t>
  </si>
  <si>
    <t>Earth And Atmospheric Sciences</t>
  </si>
  <si>
    <t>CoC - CARE</t>
  </si>
  <si>
    <t>College of Computing</t>
  </si>
  <si>
    <t>Computing and Society</t>
  </si>
  <si>
    <t>CoC - Spark Center</t>
  </si>
  <si>
    <t>Scientific Software Eng.</t>
  </si>
  <si>
    <t>The College of Computing (CoC)</t>
  </si>
  <si>
    <t>CoC - Graphics Visual &amp; Usability Lab</t>
  </si>
  <si>
    <t>School of Cybersecurity &amp; Privacy (SCP)</t>
  </si>
  <si>
    <t>Ctr-Experimental Res-Comp Systems</t>
  </si>
  <si>
    <t>School of Interactive Computing</t>
  </si>
  <si>
    <t>School of Computer Science</t>
  </si>
  <si>
    <t>Ctr: Machine Learning(ML@GT)</t>
  </si>
  <si>
    <t>Computational Science &amp; Engr</t>
  </si>
  <si>
    <t>Center for 21st Century Universities</t>
  </si>
  <si>
    <t>Center for Deliberate Innovation</t>
  </si>
  <si>
    <t>Mathematics</t>
  </si>
  <si>
    <t>IAC-Modern Languages</t>
  </si>
  <si>
    <t>Ctr - Educ Intrg Science Math Computers</t>
  </si>
  <si>
    <t>Applied Physiology</t>
  </si>
  <si>
    <t>Physics</t>
  </si>
  <si>
    <t>Psychology</t>
  </si>
  <si>
    <t>IAC-Air Force Aerospace Studies</t>
  </si>
  <si>
    <t>IAC-Military Science</t>
  </si>
  <si>
    <t>IAC-Naval Science</t>
  </si>
  <si>
    <t>College of Architecture</t>
  </si>
  <si>
    <t>Advanced Wood Products Laboratory - RI</t>
  </si>
  <si>
    <t>Geographic Information Systems Center</t>
  </si>
  <si>
    <t>Center for Asst Tech &amp; Environ Access -RI</t>
  </si>
  <si>
    <t>Construction Resource Center</t>
  </si>
  <si>
    <t>Center for Music Technology</t>
  </si>
  <si>
    <t>Center for Regional Development</t>
  </si>
  <si>
    <t>Digital Building Lab</t>
  </si>
  <si>
    <t>SimTigrate</t>
  </si>
  <si>
    <t>School of Industrial Design</t>
  </si>
  <si>
    <t>School of Architecture</t>
  </si>
  <si>
    <t>School of Music</t>
  </si>
  <si>
    <t>School of City and Regional Planning</t>
  </si>
  <si>
    <t>School of Building Construction</t>
  </si>
  <si>
    <t>Sust Comm Research &amp; Education</t>
  </si>
  <si>
    <t>Georgia Tech Library Collection</t>
  </si>
  <si>
    <t>Libraries and Information Center</t>
  </si>
  <si>
    <t>Library Service Center</t>
  </si>
  <si>
    <t>Library and Information Center</t>
  </si>
  <si>
    <t>Ivan Allen College - Deans Office</t>
  </si>
  <si>
    <t>IAC-School of Economics</t>
  </si>
  <si>
    <t>IAC-School of Public Policy</t>
  </si>
  <si>
    <t>History &amp; Sociology</t>
  </si>
  <si>
    <t>IAC-International Affairs</t>
  </si>
  <si>
    <t>State Data - Research Center</t>
  </si>
  <si>
    <t>Center for the Study of Urban Environments</t>
  </si>
  <si>
    <t>Archives</t>
  </si>
  <si>
    <t>IAC-Ctr for Adv Comm Policy</t>
  </si>
  <si>
    <t>Neely Nuclear Research Ctr</t>
  </si>
  <si>
    <t>Office of Graduate Education</t>
  </si>
  <si>
    <t>Division of Professional Practice</t>
  </si>
  <si>
    <t>Academic Effectiveness</t>
  </si>
  <si>
    <t>Office of Educational Technology</t>
  </si>
  <si>
    <t>Office of Assessment</t>
  </si>
  <si>
    <t>Lifetime Learning</t>
  </si>
  <si>
    <t>Provost and Exec VP for Academic Affairs</t>
  </si>
  <si>
    <t>GT-Europe</t>
  </si>
  <si>
    <t>GTRC</t>
  </si>
  <si>
    <t>VP for Undergraduate Education</t>
  </si>
  <si>
    <t>Center for Teaching and Learning</t>
  </si>
  <si>
    <t>Center for Academic Success</t>
  </si>
  <si>
    <t>Center for Academic Success - SAF</t>
  </si>
  <si>
    <t>Student Activities</t>
  </si>
  <si>
    <t>Vice Provost/Grad Ed &amp; Fac Dev</t>
  </si>
  <si>
    <t>VP Research Administration</t>
  </si>
  <si>
    <t>Vice Provost for International Initiatives</t>
  </si>
  <si>
    <t>Career Center</t>
  </si>
  <si>
    <t>Center for Academic Enrichment</t>
  </si>
  <si>
    <t>Honors Program</t>
  </si>
  <si>
    <t>Faculty Affairs</t>
  </si>
  <si>
    <t>Summer Session Initiatives</t>
  </si>
  <si>
    <t>GT-RNOC Center</t>
  </si>
  <si>
    <t>GCMI and T3 Labs</t>
  </si>
  <si>
    <t>International Education</t>
  </si>
  <si>
    <t>Sr. VP of Education &amp; Learning</t>
  </si>
  <si>
    <t>First-Year Semester Abroad (FYSA)</t>
  </si>
  <si>
    <t>Academic Success &amp; Advising</t>
  </si>
  <si>
    <t>QEP-Lead Progress and Service</t>
  </si>
  <si>
    <t>OMED: Educational Services</t>
  </si>
  <si>
    <t>AVP - Arts at Tech</t>
  </si>
  <si>
    <t>Graduate Senate</t>
  </si>
  <si>
    <t>Success Center</t>
  </si>
  <si>
    <t>Career Services/Career Fair</t>
  </si>
  <si>
    <t>Pre-Graduate and Pre-Professional Programs</t>
  </si>
  <si>
    <t>Experiential &amp; Engaged Learning</t>
  </si>
  <si>
    <t>Tutoring &amp; Academic Support</t>
  </si>
  <si>
    <t>CCG &amp; Retention</t>
  </si>
  <si>
    <t>Undergraduate Advising &amp; Transition</t>
  </si>
  <si>
    <t>Curricular Academic Analytics</t>
  </si>
  <si>
    <t>GT Shenzhen</t>
  </si>
  <si>
    <t>Registrar's Office</t>
  </si>
  <si>
    <t>Office of Scholarships and Financial Aid</t>
  </si>
  <si>
    <t>Office of Undergraduate Admission</t>
  </si>
  <si>
    <t>Special Scholarship Programs</t>
  </si>
  <si>
    <t>Enrollment Management</t>
  </si>
  <si>
    <t>Summer Programs-EM</t>
  </si>
  <si>
    <t>Georgia Electronic Design Center</t>
  </si>
  <si>
    <t>EII - ATDC Affiliate</t>
  </si>
  <si>
    <t>Development-Devt Info Systems</t>
  </si>
  <si>
    <t>Career Services</t>
  </si>
  <si>
    <t>EDI/ICAPP - (Resident Instruction)</t>
  </si>
  <si>
    <t>Quality Improvements</t>
  </si>
  <si>
    <t>Novel Comp Hierarchies(CRNCH)</t>
  </si>
  <si>
    <t>Computational Health Analytics</t>
  </si>
  <si>
    <t>Constellations</t>
  </si>
  <si>
    <t>School of Computing Instruction</t>
  </si>
  <si>
    <t>OMS CS Personnel</t>
  </si>
  <si>
    <t>WORKDAY_ID</t>
  </si>
  <si>
    <t>REF_ID</t>
  </si>
  <si>
    <t>SPONSOR_ID</t>
  </si>
  <si>
    <t>SPONSOR_NAME</t>
  </si>
  <si>
    <t>SPONSOR_TYPE</t>
  </si>
  <si>
    <t>BILL_TO_ADDRESS</t>
  </si>
  <si>
    <t>ADDRESS_USAGE</t>
  </si>
  <si>
    <t>CUSTOMER_CONTRACTS</t>
  </si>
  <si>
    <t>SPONSOR_EMAIL_ADDRESS</t>
  </si>
  <si>
    <t>BILL_TO_CONTACTS</t>
  </si>
  <si>
    <t>PRIMARY_BILL_TO_CONTACT</t>
  </si>
  <si>
    <t>SPN-00000</t>
  </si>
  <si>
    <t>NOT LISTED</t>
  </si>
  <si>
    <t>085ea9d3d99a010a07d6a974011128d0</t>
  </si>
  <si>
    <t>67351</t>
  </si>
  <si>
    <t>SPN-10001</t>
  </si>
  <si>
    <t>2M RESEARCH SERVICES LLC./ARLINGTON, TX</t>
  </si>
  <si>
    <t>Industry</t>
  </si>
  <si>
    <t>1521 NORTH COOPER STREET&amp;#xa;SUITE 600&amp;#xa;ARLINGTON, TX 76011&amp;#xa;United States of America</t>
  </si>
  <si>
    <t>Billing</t>
  </si>
  <si>
    <t>MARCUS MARTIN</t>
  </si>
  <si>
    <t>ad89c86cbfcd10019bd621fe57a50000</t>
  </si>
  <si>
    <t>75779</t>
  </si>
  <si>
    <t>SPN-14169</t>
  </si>
  <si>
    <t>3D GLASS SOLUTIONS INC/ALBUQUERQUE, NM</t>
  </si>
  <si>
    <t>5601 BALLOON FIESTA PARKWAY NE, SUITE B&amp;#xa;ALBUQUERQUE, NM 87113&amp;#xa;United States of America</t>
  </si>
  <si>
    <t>Remit To</t>
  </si>
  <si>
    <t>babu.mandava@3dgsinc.com</t>
  </si>
  <si>
    <t>BABU MANDAVA</t>
  </si>
  <si>
    <t>085ea9d3d99a012cf7df74a80111ee18</t>
  </si>
  <si>
    <t>39889</t>
  </si>
  <si>
    <t>SPN-00027</t>
  </si>
  <si>
    <t>3D SYSTEMS INC/VALENCIA, CA</t>
  </si>
  <si>
    <t>3D PRINETER TECHNOLOGY&amp;#xa;1995 NORTH PARK PLACE,SUITE 310U&amp;#xa;ATLANTA, GA 30339&amp;#xa;United States of America</t>
  </si>
  <si>
    <t>941fb274468a016c4f4ab97267116ba1</t>
  </si>
  <si>
    <t>69200</t>
  </si>
  <si>
    <t>SPN-13148</t>
  </si>
  <si>
    <t>3M ADVANCED MATERIALS DIVISION/ST. PAUL, MN</t>
  </si>
  <si>
    <t>085ea9d3d99a0195b5bd1b75011188d0</t>
  </si>
  <si>
    <t>4735</t>
  </si>
  <si>
    <t>SPN-10002</t>
  </si>
  <si>
    <t>3M CO</t>
  </si>
  <si>
    <t>MS 141-3N-01&amp;#xa;6801 RIVER PLACE BLVD&amp;#xa;AUSTIN, TX 78726-9000&amp;#xa;United States of America</t>
  </si>
  <si>
    <t>085ea9d3d99a018cd75929a90111c919</t>
  </si>
  <si>
    <t>8000002</t>
  </si>
  <si>
    <t>SPN-00060</t>
  </si>
  <si>
    <t>4 CATALYZER CORPORATION</t>
  </si>
  <si>
    <t>530 WHITFIELD STREET&amp;#xa;GUILFORD, CT 06437&amp;#xa;United States of America</t>
  </si>
  <si>
    <t>dallen@quantum-si.com</t>
  </si>
  <si>
    <t>ACCOUNTS PAYABLE</t>
  </si>
  <si>
    <t>085ea9d3d99a01f5408e2ea90111d019</t>
  </si>
  <si>
    <t>8000003</t>
  </si>
  <si>
    <t>SPN-00061</t>
  </si>
  <si>
    <t>4P THERAPEUTICS</t>
  </si>
  <si>
    <t>680 ENGINEERING DR&amp;#xa;SUITE 150&amp;#xa;NORCROSS, GA 30092&amp;#xa;United States of America</t>
  </si>
  <si>
    <t>085ea9d3d99a01167a63c677011162d4</t>
  </si>
  <si>
    <t>63316</t>
  </si>
  <si>
    <t>SPN-10003</t>
  </si>
  <si>
    <t>7X24 EXCHANGE INTERNATIONAL/NEW YORK, NY</t>
  </si>
  <si>
    <t>322 8TH AVE, SUITE 202&amp;#xa;NEW YORK, NY 10001&amp;#xa;United States of America</t>
  </si>
  <si>
    <t>941fb274468a014974ac377567116da4</t>
  </si>
  <si>
    <t>70465</t>
  </si>
  <si>
    <t>SPN-13253</t>
  </si>
  <si>
    <t>AARHUS JAZZ ORCHESTRA/DK, DENMARK</t>
  </si>
  <si>
    <t>Foreign</t>
  </si>
  <si>
    <t>085ea9d3d99a01c33eef867a0111f7d7</t>
  </si>
  <si>
    <t>68858</t>
  </si>
  <si>
    <t>SPN-10004</t>
  </si>
  <si>
    <t>AB INBEV/ST. LOUIS, MO</t>
  </si>
  <si>
    <t>1 BUSCH PLACE&amp;#xa;ST. LOUIS, MO 63118&amp;#xa;United States of America</t>
  </si>
  <si>
    <t>RAVI SAJJA</t>
  </si>
  <si>
    <t>085ea9d3d99a01e4de42927d011192dc</t>
  </si>
  <si>
    <t>67688</t>
  </si>
  <si>
    <t>SPN-10005</t>
  </si>
  <si>
    <t>ABB INC/PINETOPS,NC</t>
  </si>
  <si>
    <t>3022 NC 43 NORTH&amp;#xa;PINETOPS, NC 27864&amp;#xa;United States of America</t>
  </si>
  <si>
    <t>HOSSEIN NABI-BIDHENDI</t>
  </si>
  <si>
    <t>085ea9d3d99a01c78b55008101111be2</t>
  </si>
  <si>
    <t>12248</t>
  </si>
  <si>
    <t>SPN-10006</t>
  </si>
  <si>
    <t>ABB POWER T&amp;D POWER/RALEIGH, NC</t>
  </si>
  <si>
    <t>12331 COMMERCE STATION DR&amp;#xa;HUNTERSVILLE, NC 28078&amp;#xa;United States of America</t>
  </si>
  <si>
    <t>085ea9d3d99a01006db22f840111d4e6</t>
  </si>
  <si>
    <t>60614</t>
  </si>
  <si>
    <t>SPN-10007</t>
  </si>
  <si>
    <t>ABBVIE CORP/NORTH CHICAGO, IL</t>
  </si>
  <si>
    <t>1401 SHERIDAN RD, NCR 13-2&amp;#xa;NORTH CHICAGO, IL 60064-6292&amp;#xa;United States of America</t>
  </si>
  <si>
    <t>085ea9d3d99a016843edeb890111d6ee</t>
  </si>
  <si>
    <t>57453</t>
  </si>
  <si>
    <t>SPN-10008</t>
  </si>
  <si>
    <t>ABRAHAM BALDWIN AGRICULTURAL COLLEGE/TIFTON, GA</t>
  </si>
  <si>
    <t>Colleges &amp; Universities</t>
  </si>
  <si>
    <t>2802 MOORE HIGHWAY, ABAC 32&amp;#xa;TIFTON, GA 31793&amp;#xa;United States of America</t>
  </si>
  <si>
    <t>f464aa822d290100ae676dc1acb30000</t>
  </si>
  <si>
    <t>75040</t>
  </si>
  <si>
    <t>SPN-14092</t>
  </si>
  <si>
    <t>ABSOLICS INC/COVINGTON, GA</t>
  </si>
  <si>
    <t>3000 SKC DR&amp;#xa;COVINGTON, GA 30014&amp;#xa;United States of America</t>
  </si>
  <si>
    <t>jhoh1@sk.com</t>
  </si>
  <si>
    <t>AIDEN OH</t>
  </si>
  <si>
    <t>3af9eff2c8f81000ff93aaae82ce0000</t>
  </si>
  <si>
    <t>76364</t>
  </si>
  <si>
    <t>SPN-14286</t>
  </si>
  <si>
    <t>ACADEMIC VETERINARY SOLUTIONS LLC/WEST CHESTER, PA</t>
  </si>
  <si>
    <t>41 OAKLAND RD&amp;#xa;WEST CHESTER, PA 19382&amp;#xa;United States of America</t>
  </si>
  <si>
    <t>dramybrentz@gmail.com</t>
  </si>
  <si>
    <t>AMY BENTZ</t>
  </si>
  <si>
    <t>3bead167639b1001f02508c31c040000</t>
  </si>
  <si>
    <t>77404</t>
  </si>
  <si>
    <t>SPN-14569</t>
  </si>
  <si>
    <t>AcademyHealth/Washington DC</t>
  </si>
  <si>
    <t>Non-Profits &amp; Foundations</t>
  </si>
  <si>
    <t>1666 K Street NW Suite 1100&amp;#xa;Washington, DC 20006&amp;#xa;United States of America</t>
  </si>
  <si>
    <t>085ea9d3d99a01ac2345e58c01114ef2</t>
  </si>
  <si>
    <t>68861</t>
  </si>
  <si>
    <t>SPN-10009</t>
  </si>
  <si>
    <t>ACCESS 2 INDEPENDENCE/COLUMBUS, GA</t>
  </si>
  <si>
    <t>1315 DELAUNEY AVENUE&amp;#xa;SUITE 201&amp;#xa;COLUMBUS, GA 31901&amp;#xa;United States of America</t>
  </si>
  <si>
    <t>085ea9d3d99a0134d8432990011111f6</t>
  </si>
  <si>
    <t>67766</t>
  </si>
  <si>
    <t>SPN-10010</t>
  </si>
  <si>
    <t>ACCESSIBILITYOZ/NEW YORK, NY</t>
  </si>
  <si>
    <t>228 E 45TH STREET&amp;#xa;SUITE 9E&amp;#xa;NEW YORK, NY 10017&amp;#xa;United States of America</t>
  </si>
  <si>
    <t>GIAN WILD</t>
  </si>
  <si>
    <t>085ea9d3d99a01f57950e674011143d0</t>
  </si>
  <si>
    <t>3659</t>
  </si>
  <si>
    <t>SPN-10011</t>
  </si>
  <si>
    <t>ACCURATE AUTOMATION/CHATTANOOGA, TN</t>
  </si>
  <si>
    <t>7001 SHALLOWFORD ROAD&amp;#xa;CHATTANOOGA, TN 37421&amp;#xa;United States of America</t>
  </si>
  <si>
    <t>REBA PAP</t>
  </si>
  <si>
    <t>085ea9d3d99a0191b234839001117af6</t>
  </si>
  <si>
    <t>66861</t>
  </si>
  <si>
    <t>SPN-10012</t>
  </si>
  <si>
    <t>ACCURAY/SUNNYVALE, CA</t>
  </si>
  <si>
    <t>1310 CHESAPEAKE TERRACE&amp;#xa;SUNNYVALE, CA 94089&amp;#xa;United States of America</t>
  </si>
  <si>
    <t>941fb274468a01c00edb46726711c2a0</t>
  </si>
  <si>
    <t>68779</t>
  </si>
  <si>
    <t>SPN-13128</t>
  </si>
  <si>
    <t>ACEA BIOSCIENCES/SAN DIEGO, CA</t>
  </si>
  <si>
    <t>085ea9d3d99a019951fafe94011141fc</t>
  </si>
  <si>
    <t>66110</t>
  </si>
  <si>
    <t>SPN-10013</t>
  </si>
  <si>
    <t>ACT INC/IOWA CITY, IA</t>
  </si>
  <si>
    <t>500 ACT DRIVE&amp;#xa;PO BOX 4072&amp;#xa;IOWA CITY, IA 52243&amp;#xa;United States of America</t>
  </si>
  <si>
    <t>0bb0e0ca56e901f230eb121b1501e547</t>
  </si>
  <si>
    <t>70614</t>
  </si>
  <si>
    <t>SPN-13543</t>
  </si>
  <si>
    <t>ACUITAS THERAPEUTICS/VANCOUVER BC CANADA</t>
  </si>
  <si>
    <t>402-6190 AGRONOMY ROAD&amp;#xa;VANCOUVER, BC V6T 1Z3&amp;#xa;Canada</t>
  </si>
  <si>
    <t>ec235cae102e019e3e93a2d8bb0357da</t>
  </si>
  <si>
    <t>70706</t>
  </si>
  <si>
    <t>SPN-13412</t>
  </si>
  <si>
    <t>ADEDGE WATER TECHNOLOGIES/DULUTH, GA</t>
  </si>
  <si>
    <t>2055 Boggs Rd NW, Suite 4690&amp;#xa;Duluth, GA 30096&amp;#xa;United States of America</t>
  </si>
  <si>
    <t>jvillena@adedgetechnologies.com</t>
  </si>
  <si>
    <t>JOSE VILLENA</t>
  </si>
  <si>
    <t>b586baebc77f01fa1ef88e51af003518</t>
  </si>
  <si>
    <t>71143</t>
  </si>
  <si>
    <t>SPN-13635</t>
  </si>
  <si>
    <t>ADOBE SYSTEMS INC/ SAN JOSE, CA</t>
  </si>
  <si>
    <t>345 PARK AVE&amp;#xa;SAN JOSE, CA 95110-2704&amp;#xa;United States of America</t>
  </si>
  <si>
    <t>JNGUYEN@ADOBE.COM</t>
  </si>
  <si>
    <t>JACLYN NGUYEN</t>
  </si>
  <si>
    <t>085ea9d3d99a012c04cf28980111f300</t>
  </si>
  <si>
    <t>68862</t>
  </si>
  <si>
    <t>SPN-10014</t>
  </si>
  <si>
    <t>ADTALEM GLOBAL EDUCATION/DOWNES GROVE, IL</t>
  </si>
  <si>
    <t>3005 HIGHLAND AVENUE&amp;#xa;DOWNERS GROVE, IL 60540&amp;#xa;United States of America</t>
  </si>
  <si>
    <t>085ea9d3d99a01594e32f59a01112905</t>
  </si>
  <si>
    <t>46408</t>
  </si>
  <si>
    <t>SPN-10015</t>
  </si>
  <si>
    <t>ADVA/NORCROSS, GA</t>
  </si>
  <si>
    <t>5755 PEACHTREE INDUSTRIAL BLVD&amp;#xa;NORCROSS, GA 30092&amp;#xa;United States of America</t>
  </si>
  <si>
    <t>SORIN TIBULEAC</t>
  </si>
  <si>
    <t>085ea9d3d99a01b46c1c0e9e0111c608</t>
  </si>
  <si>
    <t>67620</t>
  </si>
  <si>
    <t>SPN-10016</t>
  </si>
  <si>
    <t>ADVANCED CONDUCTOR TECHNOLOGIES/BOULDER, CO</t>
  </si>
  <si>
    <t>3082 STERLING CIRCLE, UNIT B&amp;#xa;BOULDER, CO 80301&amp;#xa;United States of America</t>
  </si>
  <si>
    <t>Danko Van Der�� Laan</t>
  </si>
  <si>
    <t>0ccea21e61a810019abdc390a78a0000</t>
  </si>
  <si>
    <t>75529</t>
  </si>
  <si>
    <t>SPN-14233</t>
  </si>
  <si>
    <t>ADVANCED MATERIALS SCIENTIA LLC/BOTHEL, WA</t>
  </si>
  <si>
    <t>22722 29TH DRIVE SOUTHEAST SUITE 100&amp;#xa;BOTHELL, WA 98021&amp;#xa;United States of America</t>
  </si>
  <si>
    <t>ejeon8@advmatersci.com</t>
  </si>
  <si>
    <t>Kyu Han</t>
  </si>
  <si>
    <t>EUNJIN JEON</t>
  </si>
  <si>
    <t>085ea9d3d99a01c3dea792a10111b60d</t>
  </si>
  <si>
    <t>67797</t>
  </si>
  <si>
    <t>SPN-10017</t>
  </si>
  <si>
    <t>ADVANCED REGENERATIVE MANUFACTURING INSTITUTE/MANCHESTER, NH</t>
  </si>
  <si>
    <t>BIOFABUSA&amp;#xa;400 COMMERCIAL STRET&amp;#xa;MANCHESTER, NH 03101&amp;#xa;United States of America</t>
  </si>
  <si>
    <t>9164d648b7161001ac2965640eed0000</t>
  </si>
  <si>
    <t>76645</t>
  </si>
  <si>
    <t>SPN-14410</t>
  </si>
  <si>
    <t>Advanced Research Projects Agency for Health (ARPA-H)</t>
  </si>
  <si>
    <t>Federal</t>
  </si>
  <si>
    <t>085ea9d3d99a01cf850ec0a401118613</t>
  </si>
  <si>
    <t>65768</t>
  </si>
  <si>
    <t>SPN-10018</t>
  </si>
  <si>
    <t>ADVANCED ROTORCRAFT TECHNOLOGY INC./SUNNYVALE, CA</t>
  </si>
  <si>
    <t>635 VAQUEROS AVENUE&amp;#xa;SUNNYVALE, CA 94085&amp;#xa;United States of America</t>
  </si>
  <si>
    <t>DONNA CARRIG</t>
  </si>
  <si>
    <t>085ea9d3d99a0143f732237501119ed0</t>
  </si>
  <si>
    <t>3627</t>
  </si>
  <si>
    <t>SPN-10019</t>
  </si>
  <si>
    <t>ADVANCED ROTORCRAFT TECHNOLOGY INC/MOUNTAINVIEW, CA</t>
  </si>
  <si>
    <t>1330 CHARLESTON ROAD&amp;#xa;US DEPT OF TRANSPORTATIONS&amp;#xa;MOUNTAIN VIEW, CA 94043&amp;#xa;United States of America</t>
  </si>
  <si>
    <t>085ea9d3d99a01faa46029750111a8d0</t>
  </si>
  <si>
    <t>54830</t>
  </si>
  <si>
    <t>SPN-10020</t>
  </si>
  <si>
    <t>ADVANCED STORAGE TECHNOLOGY CONSORTIUM/SAN JOSE, CA</t>
  </si>
  <si>
    <t>1226 LINCOLN AVENUE, SUITE 100&amp;#xa;SAN JOSE, CA 95125&amp;#xa;United States of America</t>
  </si>
  <si>
    <t>085ea9d3d99a014e5eaa2f750111afd0</t>
  </si>
  <si>
    <t>63601</t>
  </si>
  <si>
    <t>SPN-10021</t>
  </si>
  <si>
    <t>ADVANCED SYSTEMS &amp; TECHNOLOGIES INC./IRVINE, CA</t>
  </si>
  <si>
    <t>12H MAUCHLY&amp;#xa;IRVINE, CA 92618&amp;#xa;United States of America</t>
  </si>
  <si>
    <t>74e2a6d94ad7019a2e0207364a013b37</t>
  </si>
  <si>
    <t>70536</t>
  </si>
  <si>
    <t>SPN-13919</t>
  </si>
  <si>
    <t>ADVANCED TACTICS INC/TORRANCE,CA</t>
  </si>
  <si>
    <t>3339 AIRPORT DRIVE&amp;#xa;TORRANCE, CA 90505&amp;#xa;United States of America</t>
  </si>
  <si>
    <t>DON SHAW</t>
  </si>
  <si>
    <t>085ea9d3d99a01eef31036750111b6d0</t>
  </si>
  <si>
    <t>17832</t>
  </si>
  <si>
    <t>SPN-10022</t>
  </si>
  <si>
    <t>ADVANCED TECHNOLOGY INTERNATIONAL/SUMMERVILLE, SC</t>
  </si>
  <si>
    <t>315 SIGMA DRIVE&amp;#xa;SUMMERVILLE, SC 29486&amp;#xa;United States of America</t>
  </si>
  <si>
    <t>INVOICE CONTACT</t>
  </si>
  <si>
    <t>941fb274468a0158b29af87267119ba1</t>
  </si>
  <si>
    <t>69339</t>
  </si>
  <si>
    <t>SPN-13157</t>
  </si>
  <si>
    <t>ADVANCING TECHNOLOGIES/OCOEE, FL</t>
  </si>
  <si>
    <t>085ea9d3d99a01259e0c0277011171d3</t>
  </si>
  <si>
    <t>70584</t>
  </si>
  <si>
    <t>SPN-00092</t>
  </si>
  <si>
    <t>ADVANTAGE ANALYTICAL, LLC</t>
  </si>
  <si>
    <t>1590 N Roberts Road NW, Suite 206&amp;#xa;Kennesaw, GA 30144&amp;#xa;United States of America</t>
  </si>
  <si>
    <t>Carolyn@FAI.US</t>
  </si>
  <si>
    <t>CAROLYN CLEMENT</t>
  </si>
  <si>
    <t>c8fd7a6eec6c01e7b2db11e5e801551a</t>
  </si>
  <si>
    <t>71559</t>
  </si>
  <si>
    <t>SPN-13585</t>
  </si>
  <si>
    <t>ADVANTAGE CAPITALS PARTNERS/NEW ORLEANS, LA</t>
  </si>
  <si>
    <t>909 POYDRAS STREET&amp;#xa;SUITE 2230&amp;#xa;NEW ORLEANS, LA 70112&amp;#xa;United States of America</t>
  </si>
  <si>
    <t>ttoups@advantagecap.com</t>
  </si>
  <si>
    <t>TONY TOUPS</t>
  </si>
  <si>
    <t>085ea9d3d99a01c8d9593b750111bdd0</t>
  </si>
  <si>
    <t>66013</t>
  </si>
  <si>
    <t>SPN-10023</t>
  </si>
  <si>
    <t>ADVANTECH US/PITTSBURG, PA</t>
  </si>
  <si>
    <t>106 INDUSTRY DR, RIDC PARK WEST&amp;#xa;PITTSBURGH, PA 15275&amp;#xa;United States of America</t>
  </si>
  <si>
    <t>085ea9d3d99a016214f240750111c4d0</t>
  </si>
  <si>
    <t>58253</t>
  </si>
  <si>
    <t>SPN-10024</t>
  </si>
  <si>
    <t>ADVANTEST AMERICA INC./BALDWIN PARK, CA</t>
  </si>
  <si>
    <t>5160 COMMERCE DR&amp;#xa;BALDWIN PARK, CA 91706&amp;#xa;United States of America</t>
  </si>
  <si>
    <t>e68476a3ca390100a903d2101e330000</t>
  </si>
  <si>
    <t>71699</t>
  </si>
  <si>
    <t>SPN-13993</t>
  </si>
  <si>
    <t>ADVENTHEALTH RESEARCH INSTITUTE/ORLANDO, FL</t>
  </si>
  <si>
    <t>601 EAST ROLLINS STREET, BOX 37&amp;#xa;ORLANDO, FL 32803&amp;#xa;United States of America</t>
  </si>
  <si>
    <t>AH.OSP@AdventHealth.com</t>
  </si>
  <si>
    <t>ROSSITZA KASSABOVA</t>
  </si>
  <si>
    <t>085ea9d3d99a0162aaf594480211c51a</t>
  </si>
  <si>
    <t>36428</t>
  </si>
  <si>
    <t>SPN-10025</t>
  </si>
  <si>
    <t>AECOM CONSULT INC</t>
  </si>
  <si>
    <t>1360 PEACHTREE ST&amp;#xa;SUITE 500&amp;#xa;ATLANTA, GA 30309&amp;#xa;United States of America</t>
  </si>
  <si>
    <t>085ea9d3d99a019f1306cc77011169d4</t>
  </si>
  <si>
    <t>67537</t>
  </si>
  <si>
    <t>SPN-10026</t>
  </si>
  <si>
    <t>AECOM E&amp;C INC./MORGANTOWN, WV</t>
  </si>
  <si>
    <t>3610 COLLINS FERRY ROAD, M/S I-03&amp;#xa;MORGANTOWN, WV 26505-2353&amp;#xa;United States of America</t>
  </si>
  <si>
    <t>5d4c6dae86ec1001ae6cb02fa6650000</t>
  </si>
  <si>
    <t>66601</t>
  </si>
  <si>
    <t>SPN-14500</t>
  </si>
  <si>
    <t>AECOM/ATLANTA,GA</t>
  </si>
  <si>
    <t>1360 PEACHTREE STREET, NE&amp;#xa;SUITE 300&amp;#xa;ATLANTA, GA 30309&amp;#xa;United States of America</t>
  </si>
  <si>
    <t>ZACHARIAH.COHOON@AECOM.COM</t>
  </si>
  <si>
    <t>ZACHARIAH COHOON</t>
  </si>
  <si>
    <t>f5ce22afdd69100104d127cbc59c0000</t>
  </si>
  <si>
    <t>76879</t>
  </si>
  <si>
    <t>SPN-14395</t>
  </si>
  <si>
    <t>AEM Educational Services</t>
  </si>
  <si>
    <t>Fred Edora</t>
  </si>
  <si>
    <t>085ea9d3d99a011ae1d2d277011170d4</t>
  </si>
  <si>
    <t>60773</t>
  </si>
  <si>
    <t>SPN-10027</t>
  </si>
  <si>
    <t>AEROJET ROCKETDYNE/CANOGA PARK, CA</t>
  </si>
  <si>
    <t>PO BOX 13820&amp;#xa;SACRAMENTO, CA 95813-6000&amp;#xa;United States of America</t>
  </si>
  <si>
    <t>GREG SHELTON</t>
  </si>
  <si>
    <t>MAUREEN BRAIN</t>
  </si>
  <si>
    <t>085ea9d3d99a01d369d3d87701117dd4</t>
  </si>
  <si>
    <t>64096</t>
  </si>
  <si>
    <t>SPN-10028</t>
  </si>
  <si>
    <t>AEROSONIC/CLEARWATER, FL</t>
  </si>
  <si>
    <t>1212 N HERCULES AVE&amp;#xa;CLEARWATER, FL 33758&amp;#xa;United States of America</t>
  </si>
  <si>
    <t>085ea9d3d99a0142b405df77011184d4</t>
  </si>
  <si>
    <t>3539</t>
  </si>
  <si>
    <t>SPN-10029</t>
  </si>
  <si>
    <t>AEROSPACE CORP</t>
  </si>
  <si>
    <t>THE AEROSPACE CORPORATION&amp;#xa;PO BOX 91055&amp;#xa;LOS ANGELES, CA 90009-1055&amp;#xa;United States of America</t>
  </si>
  <si>
    <t>DISBURSEMENTS SECTION</t>
  </si>
  <si>
    <t>085ea9d3d99a012a8ce1e47701118bd4</t>
  </si>
  <si>
    <t>33548</t>
  </si>
  <si>
    <t>SPN-10030</t>
  </si>
  <si>
    <t>AEROSPACE ENGINEERING SPECTRUM LLC/OGDEN, UT</t>
  </si>
  <si>
    <t>1307 WEST 2550 SOUTH&amp;#xa;OGDEN, UT 84401&amp;#xa;United States of America</t>
  </si>
  <si>
    <t>MAX WINTER</t>
  </si>
  <si>
    <t>f7aecf165c0c01fd85fca0b102012e82</t>
  </si>
  <si>
    <t>69418</t>
  </si>
  <si>
    <t>SPN-13979</t>
  </si>
  <si>
    <t>AFL TELECOMMUNICATIONS/DUNCAN, SC</t>
  </si>
  <si>
    <t>170 RIDGEVIEW CENTER DRIVE&amp;#xa;DUNCAN, SC 29334&amp;#xa;United States of America</t>
  </si>
  <si>
    <t>damien.laverty@aflglobal.com</t>
  </si>
  <si>
    <t>DAMIEN LAVERTY</t>
  </si>
  <si>
    <t>085ea9d3d99a0138381bea77011192d4</t>
  </si>
  <si>
    <t>67825</t>
  </si>
  <si>
    <t>SPN-10031</t>
  </si>
  <si>
    <t>AFRICAN FIELD EPIDEMIOLOGY NETWORK (AFENET)/KAMPALA, UGANDA</t>
  </si>
  <si>
    <t>PLOT 42, LUGOGO BY-PADD LUGOGO&amp;#xa;PO BOX 12874&amp;#xa;KAMPALA&amp;#xa;Uganda</t>
  </si>
  <si>
    <t>941fb274468a01b983b361716711cd9f</t>
  </si>
  <si>
    <t>61634</t>
  </si>
  <si>
    <t>SPN-13089</t>
  </si>
  <si>
    <t>AGC EDUCATION AND RESEARCH FOUNDATION/ARLINGTON,VA</t>
  </si>
  <si>
    <t>085ea9d3d99a01047b4bef77011199d4</t>
  </si>
  <si>
    <t>67938</t>
  </si>
  <si>
    <t>SPN-10032</t>
  </si>
  <si>
    <t>AGILITECH SOLUTIONS LLC./CLAYTON, NC</t>
  </si>
  <si>
    <t>76 FEATHER FALLS CT&amp;#xa;CLAYTON, NC 27527&amp;#xa;United States of America</t>
  </si>
  <si>
    <t>085ea9d3d99a016d8537f5770111a0d4</t>
  </si>
  <si>
    <t>68538</t>
  </si>
  <si>
    <t>SPN-10033</t>
  </si>
  <si>
    <t>AGILITY POWER SYSTEMS LLC./</t>
  </si>
  <si>
    <t>1249 BECKET DR NE&amp;#xa;BROOKHAVEN, GA 30319&amp;#xa;United States of America</t>
  </si>
  <si>
    <t>085ea9d3d99a018997ecfa770111a7d4</t>
  </si>
  <si>
    <t>66315</t>
  </si>
  <si>
    <t>SPN-10034</t>
  </si>
  <si>
    <t>AGING AIRCRAFT CONSULTING LLC/WARNER ROBINS, GA</t>
  </si>
  <si>
    <t>64 GREEN STREET&amp;#xa;AGING AIRCRAFT CONSULTING, LLC&amp;#xa;WARNER ROBBINS, GA 31093-2606&amp;#xa;United States of America</t>
  </si>
  <si>
    <t>JAMES HILL</t>
  </si>
  <si>
    <t>8ed22079b492015272069577e901700f</t>
  </si>
  <si>
    <t>73743</t>
  </si>
  <si>
    <t>SPN-13838</t>
  </si>
  <si>
    <t>AGK MUSIC LLC/LOS ANGELES, CA</t>
  </si>
  <si>
    <t>2102 N. BRONSON AVE&amp;#xa;LOS ANGELES, CA 90068&amp;#xa;United States of America</t>
  </si>
  <si>
    <t>anthony@psychicmusic.com</t>
  </si>
  <si>
    <t>ANTHONY SPECTER</t>
  </si>
  <si>
    <t>085ea9d3d99a0160e23c8c7a0111fed7</t>
  </si>
  <si>
    <t>24822</t>
  </si>
  <si>
    <t>SPN-10035</t>
  </si>
  <si>
    <t>AGNES SCOTT COLLEGE/DECATUR, GA</t>
  </si>
  <si>
    <t>141 E COLLEGE AVE&amp;#xa;AGNES SCOTT COLLEGE&amp;#xa;DECATUR, GA 30030&amp;#xa;United States of America</t>
  </si>
  <si>
    <t>EMILY KANDETZKI</t>
  </si>
  <si>
    <t>5e02f29172721001e9b6bbb8deb70000</t>
  </si>
  <si>
    <t>76378</t>
  </si>
  <si>
    <t>SPN-14294</t>
  </si>
  <si>
    <t>AGPRO/THOMASVILLE, GA</t>
  </si>
  <si>
    <t>102 AIRPORT ROAD&amp;#xa;THOMASVILLE, GA 31757&amp;#xa;United States of America</t>
  </si>
  <si>
    <t>krosenlund@agproco.com</t>
  </si>
  <si>
    <t>KIRK ROSENLUND</t>
  </si>
  <si>
    <t>bde5b4f92311010144ff4897ce4a0000</t>
  </si>
  <si>
    <t>74639</t>
  </si>
  <si>
    <t>SPN-14017</t>
  </si>
  <si>
    <t>AGY HOLDING CORPORATION/AIKEN, SC</t>
  </si>
  <si>
    <t>2556 WAGENER ROAD&amp;#xa;AIKEN, SC 29801&amp;#xa;United States of America</t>
  </si>
  <si>
    <t>Tim.Collins@agy.com</t>
  </si>
  <si>
    <t>TIM COLLINS</t>
  </si>
  <si>
    <t>b4124a60678a01cb63a680a8fb1fc3b8</t>
  </si>
  <si>
    <t>70818</t>
  </si>
  <si>
    <t>SPN-13491</t>
  </si>
  <si>
    <t>AI4ALL-GA TECH/ATLANTA,GA</t>
  </si>
  <si>
    <t>Tess@ai-4-all.org</t>
  </si>
  <si>
    <t>TIFFANY SHUMATE</t>
  </si>
  <si>
    <t>085ea9d3d99a01e7c90b917a011105d8</t>
  </si>
  <si>
    <t>32973</t>
  </si>
  <si>
    <t>SPN-10036</t>
  </si>
  <si>
    <t>AI-ES AERONAUTICS/LEXINGTON PARK, MD</t>
  </si>
  <si>
    <t>085ea9d3d99a01abc376997a011109d8</t>
  </si>
  <si>
    <t>3346</t>
  </si>
  <si>
    <t>SPN-10037</t>
  </si>
  <si>
    <t>AIR FORCE OFFICE OF SCIENTIFIC RES/AFOSR/ARLINGTON, VA</t>
  </si>
  <si>
    <t>6000 LIVE OAK PARKWAY&amp;#xa;SUITE 107&amp;#xa;NORCROSS, GA 30093&amp;#xa;United States of America</t>
  </si>
  <si>
    <t>KAREN THOMAS</t>
  </si>
  <si>
    <t>bc1b497cbc430101e98159ab96190000</t>
  </si>
  <si>
    <t>18332</t>
  </si>
  <si>
    <t>SPN-14109</t>
  </si>
  <si>
    <t>AIR FORCE/11TH WING - VA</t>
  </si>
  <si>
    <t>085ea9d3d99a0146f8daa07a01111fd8</t>
  </si>
  <si>
    <t>18133</t>
  </si>
  <si>
    <t>SPN-10038</t>
  </si>
  <si>
    <t>AIR FORCE/ACADEMY AFB/COLORADO</t>
  </si>
  <si>
    <t>2354 FAIRCHILD DRIVE&amp;#xa;ATTN: IPA# 1406&amp;#xa;USAF ACADEMY, CO 80840-6200&amp;#xa;United States of America</t>
  </si>
  <si>
    <t>JAMES SOLTI</t>
  </si>
  <si>
    <t>085ea9d3d99a01423bc0a77a011129d8</t>
  </si>
  <si>
    <t>67102</t>
  </si>
  <si>
    <t>SPN-10039</t>
  </si>
  <si>
    <t>AIR FORCE/AIR FORCE RESH LAB/ROME, NY</t>
  </si>
  <si>
    <t>PO BOX 369024&amp;#xa;CODE F03000&amp;#xa;COLUMBUS, OH 43218-9024&amp;#xa;United States of America</t>
  </si>
  <si>
    <t>DFAS-BVFD DY</t>
  </si>
  <si>
    <t>DFAS_IN_VP_DARPA HQ0685</t>
  </si>
  <si>
    <t>085ea9d3d99a01d7a7a1b07a011139d8</t>
  </si>
  <si>
    <t>68571</t>
  </si>
  <si>
    <t>SPN-10040</t>
  </si>
  <si>
    <t>AIR FORCE/AIR FORCE/LACKLAND AFB, TX</t>
  </si>
  <si>
    <t>3990 E BROAD ST BLDG 21 RM 6C 240&amp;#xa;COLUMBUS, OH 43213-1152&amp;#xa;United States of America</t>
  </si>
  <si>
    <t>13dd7eaa24861000fec0a4f42da30000</t>
  </si>
  <si>
    <t>75635</t>
  </si>
  <si>
    <t>SPN-14188</t>
  </si>
  <si>
    <t>AIR FORCE/AIR WAR COLLEGE/MAXWELL AFB, AL</t>
  </si>
  <si>
    <t>ANDERSON HALL, BUILDING 1401&amp;#xa;325 CHENNAULT CIRCLE&amp;#xa;MAXWELL AFB,, AL 36112&amp;#xa;United States of America</t>
  </si>
  <si>
    <t>af.a3.awc.af.fellows.org@us.af.mil</t>
  </si>
  <si>
    <t>af.a3.awc.af.fellows.org us.af.mil</t>
  </si>
  <si>
    <t>f4079b0e4c1d016296c71f1316216601</t>
  </si>
  <si>
    <t>3362</t>
  </si>
  <si>
    <t>SPN-13348</t>
  </si>
  <si>
    <t>AIR FORCE/ARNOLD AFB, TN</t>
  </si>
  <si>
    <t>1476 N. HAP ARNOLD DRIVE&amp;#xa;ARNOLD AFB, TN 37389&amp;#xa;United States of America</t>
  </si>
  <si>
    <t>account.pay@nas-llc.us</t>
  </si>
  <si>
    <t>085ea9d3d99a0173483bb87a011149d8</t>
  </si>
  <si>
    <t>63418</t>
  </si>
  <si>
    <t>SPN-10041</t>
  </si>
  <si>
    <t>AIR FORCE/ASIAN OFFICE OF AEROSPACE R&amp;D</t>
  </si>
  <si>
    <t>AFOSR&amp;#xa;875 NORTH RANDOLPH STREET&amp;#xa;ARLINGTON, VA 22203&amp;#xa;United States of America</t>
  </si>
  <si>
    <t>PAYMENTS MADE BY EFT .</t>
  </si>
  <si>
    <t>085ea9d3d99a01eecd8ac07a011150d8</t>
  </si>
  <si>
    <t>3354</t>
  </si>
  <si>
    <t>SPN-10042</t>
  </si>
  <si>
    <t>AIR FORCE/EDWARDS AFB/ CA</t>
  </si>
  <si>
    <t>307 EAST POPSON AVENUE 412 TW/ENT&amp;#xa;RESOURCE ADVISOR&amp;#xa;EDWARDS AFB, CA 93524&amp;#xa;United States of America</t>
  </si>
  <si>
    <t>CATHERINE CLUM</t>
  </si>
  <si>
    <t>DWANA BROUSSARD</t>
  </si>
  <si>
    <t>085ea9d3d99a01c283a461730211b51c</t>
  </si>
  <si>
    <t>3348</t>
  </si>
  <si>
    <t>SPN-10043</t>
  </si>
  <si>
    <t>AIR FORCE/EGLIN AFB/FL</t>
  </si>
  <si>
    <t>AIR FORCE ENTITLEMENT&amp;#xa;PO BOX 369024&amp;#xa;COLUMBUS, OH 43218-9024&amp;#xa;United States of America</t>
  </si>
  <si>
    <t>085ea9d3d99a011a048a977d011199dc</t>
  </si>
  <si>
    <t>3345</t>
  </si>
  <si>
    <t>SPN-10044</t>
  </si>
  <si>
    <t>AIR FORCE/GENERAL</t>
  </si>
  <si>
    <t>1080 AIR FORCE PENTAGON&amp;#xa;WASHINGTON, DC 20330-1080&amp;#xa;United States of America</t>
  </si>
  <si>
    <t>085ea9d3d99a01e2d5bda07d0111a0dc</t>
  </si>
  <si>
    <t>3368</t>
  </si>
  <si>
    <t>SPN-10045</t>
  </si>
  <si>
    <t>AIR FORCE/GRIFFISS AFB, NY</t>
  </si>
  <si>
    <t>100 ALABAMA ST&amp;#xa;SUITE 4R15&amp;#xa;ATLANTA, GA 30303-3104&amp;#xa;United States of America</t>
  </si>
  <si>
    <t>ADAM ALLRED</t>
  </si>
  <si>
    <t>CARL THOMAS</t>
  </si>
  <si>
    <t>085ea9d3d99a01bdcf96aa7d0111b6dc</t>
  </si>
  <si>
    <t>3352</t>
  </si>
  <si>
    <t>SPN-10046</t>
  </si>
  <si>
    <t>AIR FORCE/HANSCOM AFB/ MA</t>
  </si>
  <si>
    <t>DFAS COLUMBUS - AIR FORCE ACQ&amp;#xa;3990 E BROAD STREET&amp;#xa;COLUMBUS, OH 43218-1152&amp;#xa;United States of America</t>
  </si>
  <si>
    <t>085ea9d3d99a010d30edb57d0111c9dc</t>
  </si>
  <si>
    <t>3351</t>
  </si>
  <si>
    <t>SPN-10047</t>
  </si>
  <si>
    <t>AIR FORCE/KIRTLAND AFB/ NM</t>
  </si>
  <si>
    <t>2251 MAXWELL AVENUE, SE&amp;#xa;BUILDING 424, ROOM 202&amp;#xa;KIRTLAND AFB, NM 87117-5773&amp;#xa;United States of America</t>
  </si>
  <si>
    <t>085ea9d3d99a01e40334c17d0111e5dc</t>
  </si>
  <si>
    <t>3363</t>
  </si>
  <si>
    <t>SPN-10048</t>
  </si>
  <si>
    <t>AIR FORCE/LOS ANGELES AF STATION, CA</t>
  </si>
  <si>
    <t>3990 E BROAD STREET&amp;#xa;BUILDING 21&amp;#xa;COLUMBUS, OH 43213&amp;#xa;United States of America</t>
  </si>
  <si>
    <t>KATHLEEN SCHOLEFIELD</t>
  </si>
  <si>
    <t>085ea9d3d99a01865b87c77d0111efdc</t>
  </si>
  <si>
    <t>13366</t>
  </si>
  <si>
    <t>SPN-10049</t>
  </si>
  <si>
    <t>AIR FORCE/MAXWELL AIR FORCE BASE/ AL</t>
  </si>
  <si>
    <t>325 CHENNAULT CIRCLE&amp;#xa;MAXWELL AFB, AL 36112&amp;#xa;United States of America</t>
  </si>
  <si>
    <t>085ea9d3d99a0154a182d07d0111f6dc</t>
  </si>
  <si>
    <t>3375</t>
  </si>
  <si>
    <t>SPN-10050</t>
  </si>
  <si>
    <t>AIR FORCE/OFFUTT/ NE</t>
  </si>
  <si>
    <t>27 ARKANSAS ROAD&amp;#xa;LIMESTONE, ME 04751-1500&amp;#xa;United States of America</t>
  </si>
  <si>
    <t>fcc2e9fd8cc61000aea42bc4a4d10000</t>
  </si>
  <si>
    <t>3373</t>
  </si>
  <si>
    <t>SPN-14127</t>
  </si>
  <si>
    <t>AIR FORCE/PETERSON AFB/ CO</t>
  </si>
  <si>
    <t>085ea9d3d99a01cfe7acd77d011109dd</t>
  </si>
  <si>
    <t>3350</t>
  </si>
  <si>
    <t>SPN-10051</t>
  </si>
  <si>
    <t>AIR FORCE/ROBINS AFB/ GA</t>
  </si>
  <si>
    <t>1000 MARCHBANKS RD&amp;#xa;BLDG 1400&amp;#xa;ROBINS AFB, GA 31098-2300&amp;#xa;United States of America</t>
  </si>
  <si>
    <t>085ea9d3d99a01fc3840de7d011110dd</t>
  </si>
  <si>
    <t>3347</t>
  </si>
  <si>
    <t>SPN-10052</t>
  </si>
  <si>
    <t>AIR FORCE/WRIGHT-PATTERSON AFB/ OH</t>
  </si>
  <si>
    <t>P.O. BOX 182317&amp;#xa;COLUMBUS, OH 43218-2317&amp;#xa;United States of America</t>
  </si>
  <si>
    <t>RYAN DURSHER</t>
  </si>
  <si>
    <t>085ea9d3d99a019e9df10581011125e2</t>
  </si>
  <si>
    <t>54173</t>
  </si>
  <si>
    <t>SPN-10053</t>
  </si>
  <si>
    <t>AIRBUS / FILTON BRISTONL, UK</t>
  </si>
  <si>
    <t>AG 34289091, 316 ROUTE DE BAYONNE&amp;#xa;TSA 50058&amp;#xa;CEDEX 9&amp;#xa;31060 TOULOUSE&amp;#xa;France</t>
  </si>
  <si>
    <t>DAVID HILLS</t>
  </si>
  <si>
    <t>085ea9d3d99a01398dd90b8101112ce2</t>
  </si>
  <si>
    <t>65974</t>
  </si>
  <si>
    <t>SPN-10054</t>
  </si>
  <si>
    <t>AIRBUS AMERICAS INC/HERNDON, VA</t>
  </si>
  <si>
    <t>SERVICE COURRIER - P11&amp;#xa;ROUTE DE VERNEUIL - BP 410109&amp;#xa;78133 LES MUREAUX CEDEX&amp;#xa;France</t>
  </si>
  <si>
    <t>TIFFANY BAUGHMAN</t>
  </si>
  <si>
    <t>EX SATELLITES</t>
  </si>
  <si>
    <t>085ea9d3d99a010dada11181011133e2</t>
  </si>
  <si>
    <t>66679</t>
  </si>
  <si>
    <t>SPN-10055</t>
  </si>
  <si>
    <t>AIRBUS GROUP HQ INC/SAN JOSE, CA</t>
  </si>
  <si>
    <t>225 W SANTA CLARA STREET&amp;#xa;SUITE 1550&amp;#xa;SAN JOSE, CA 95113&amp;#xa;United States of America</t>
  </si>
  <si>
    <t>085ea9d3d99a01f67307188101113ae2</t>
  </si>
  <si>
    <t>31176</t>
  </si>
  <si>
    <t>SPN-10056</t>
  </si>
  <si>
    <t>AIRBUS OPERATIONS LTD/HAMBURG, GERMANY</t>
  </si>
  <si>
    <t>POSTFACH&amp;#xa;28183 BREMEN&amp;#xa;Germany</t>
  </si>
  <si>
    <t>085ea9d3d99a0135e8341e81011141e2</t>
  </si>
  <si>
    <t>53210</t>
  </si>
  <si>
    <t>SPN-10057</t>
  </si>
  <si>
    <t>AIRBUS OPERATIONS SAS / TOULOUSE, FRANCE</t>
  </si>
  <si>
    <t>SERVICE COURRIER - P11 AIRBUS AMERICAS INC/HERNDON, VA&amp;#xa;ROUTE DE VERNEUIL - BP 410109&amp;#xa;78133 LES MUREAUX CEDEX&amp;#xa;France</t>
  </si>
  <si>
    <t>085ea9d3d99a01843906248101114be2</t>
  </si>
  <si>
    <t>59573</t>
  </si>
  <si>
    <t>SPN-10058</t>
  </si>
  <si>
    <t>AIRLINES REPORTING CORPORATION (ARC)/ARLINGTON, VA</t>
  </si>
  <si>
    <t>3000 WILSON BLVD, SUITE 300&amp;#xa;ARLINGTON, VA 22201&amp;#xa;United States of America</t>
  </si>
  <si>
    <t>941fb274468a0199aeba5b7567118ba4</t>
  </si>
  <si>
    <t>70398</t>
  </si>
  <si>
    <t>SPN-13259</t>
  </si>
  <si>
    <t>AISTHESIS PRODUCTS, INC.</t>
  </si>
  <si>
    <t>PO Box 1950&amp;#xa;Clyde, NC 28721-1900&amp;#xa;United States of America</t>
  </si>
  <si>
    <t>Dudley.Finch@AISthesisProducts.com</t>
  </si>
  <si>
    <t>DUDLEY FINCH</t>
  </si>
  <si>
    <t>085ea9d3d99a01807e422a81011152e2</t>
  </si>
  <si>
    <t>65703</t>
  </si>
  <si>
    <t>SPN-10059</t>
  </si>
  <si>
    <t>AIXTRON SE/HERZOGENRATH, GERMANY</t>
  </si>
  <si>
    <t>AIXTRON SE DORNKAULSTR 2&amp;#xa;52134 HERZOGENRATH&amp;#xa;Germany</t>
  </si>
  <si>
    <t>941fb274468a01f94c76fb6f6711049e</t>
  </si>
  <si>
    <t>6332</t>
  </si>
  <si>
    <t>SPN-13026</t>
  </si>
  <si>
    <t>AJINOMOTO COMPANY INC/KAWASAKI, JAPAN</t>
  </si>
  <si>
    <t>973520ccd0380150085ae6e2ff009e62</t>
  </si>
  <si>
    <t>72140</t>
  </si>
  <si>
    <t>SPN-13677</t>
  </si>
  <si>
    <t>AJOU UNIVERSITY/SUWON,KOREA</t>
  </si>
  <si>
    <t>YEON-AM BUILDING&amp;#xa;WORLD CUP-RO 206&amp;#xa;YEONGTONG-GU&amp;#xa;SUWON&amp;#xa;Korea, Republic of</t>
  </si>
  <si>
    <t>KWANYONG LEE</t>
  </si>
  <si>
    <t>6d33ad44960b010057f53600b000530e</t>
  </si>
  <si>
    <t>22142</t>
  </si>
  <si>
    <t>SPN-13616</t>
  </si>
  <si>
    <t>AKROMETRIX LLC/ATLANTA, GA</t>
  </si>
  <si>
    <t>2700 NE EXPRESSWAY&amp;#xa;BUILDING B, SUITE 500&amp;#xa;ATLANTA, GA 30345&amp;#xa;United States of America</t>
  </si>
  <si>
    <t>NHubble@akrometrix.com</t>
  </si>
  <si>
    <t>NEIL HUBBLE</t>
  </si>
  <si>
    <t>085ea9d3d99a010085badba801116a19</t>
  </si>
  <si>
    <t>32562</t>
  </si>
  <si>
    <t>SPN-00046</t>
  </si>
  <si>
    <t>AKZONOBEL-EKA CHEMICALS/MARIETTA, GA</t>
  </si>
  <si>
    <t>1850 PARKWAY PLACE&amp;#xa;SUITE 1200&amp;#xa;MARIETTA, GA 30067&amp;#xa;United States of America</t>
  </si>
  <si>
    <t>f10b2ab948a6012e5b676deb9835a9ac</t>
  </si>
  <si>
    <t>5730</t>
  </si>
  <si>
    <t>SPN-13396</t>
  </si>
  <si>
    <t>AL - GEOLOGICAL SURVEY/</t>
  </si>
  <si>
    <t>State Government</t>
  </si>
  <si>
    <t>085ea9d3d99a01997dce18a801116c18</t>
  </si>
  <si>
    <t>20098</t>
  </si>
  <si>
    <t>SPN-00019</t>
  </si>
  <si>
    <t>ALABAMA A&amp;M UNIVERSITY RESEARCH INSTITUTE/NORMAL, AL</t>
  </si>
  <si>
    <t>ALABAMA A&amp;M UNIVERSITY&amp;#xa;4900 MERDIAN STREET&amp;#xa;NORMAL, AL 35762&amp;#xa;United States of America</t>
  </si>
  <si>
    <t>ZHIGANG XIAO</t>
  </si>
  <si>
    <t>085ea9d3d99a016e5afa33a90111d719</t>
  </si>
  <si>
    <t>8000004</t>
  </si>
  <si>
    <t>SPN-00062</t>
  </si>
  <si>
    <t>ALACRITY SEMICONDUCTORS, INC.</t>
  </si>
  <si>
    <t>4 PIN OAK DR.&amp;#xa;SUITE B&amp;#xa;BRANFORD, CT 06405&amp;#xa;United States of America</t>
  </si>
  <si>
    <t>085ea9d3d99a011003763081011159e2</t>
  </si>
  <si>
    <t>66981</t>
  </si>
  <si>
    <t>SPN-10060</t>
  </si>
  <si>
    <t>ALAMO COLLEGES/SAN ANTONIO, TX</t>
  </si>
  <si>
    <t>201 W SHERIDAN&amp;#xa;SAN ANTONIO, TX 78204&amp;#xa;United States of America</t>
  </si>
  <si>
    <t>085ea9d3d99a013af1a83681011163e2</t>
  </si>
  <si>
    <t>30779</t>
  </si>
  <si>
    <t>SPN-10061</t>
  </si>
  <si>
    <t>ALBANY STATE UNIVERSITY/ALBANY, GA</t>
  </si>
  <si>
    <t>504 COLLEGE DRIVE&amp;#xa;ALBANY, GA 31703&amp;#xa;United States of America</t>
  </si>
  <si>
    <t>Sharon Smith</t>
  </si>
  <si>
    <t>AMIR SAHEB</t>
  </si>
  <si>
    <t>085ea9d3d99a014e68c136840111dbe6</t>
  </si>
  <si>
    <t>49890</t>
  </si>
  <si>
    <t>SPN-10062</t>
  </si>
  <si>
    <t>ALBANY TECHNICAL COLLEGE/ALBANY, GA</t>
  </si>
  <si>
    <t>1704 S SLAPPEY BLVD&amp;#xa;ALBANY, GA 31701&amp;#xa;United States of America</t>
  </si>
  <si>
    <t>409ef745730a013526ae1f55f6010adb</t>
  </si>
  <si>
    <t>71641</t>
  </si>
  <si>
    <t>SPN-13659</t>
  </si>
  <si>
    <t>ALBERTA INNOVATES/ALBERTA,CANADA</t>
  </si>
  <si>
    <t>801 6 AVENUE SW&amp;#xa;SUITE 2540&amp;#xa;CALGARY, AB T2P 3W2&amp;#xa;Canada</t>
  </si>
  <si>
    <t>ISABEL SALCEDO</t>
  </si>
  <si>
    <t>c321475544cf100112b1cda38b010000</t>
  </si>
  <si>
    <t>77342</t>
  </si>
  <si>
    <t>SPN-14590</t>
  </si>
  <si>
    <t>ALBERTINE FOUNDATION/NEW YORK, NY</t>
  </si>
  <si>
    <t>972 Fifth Avenue&amp;#xa;New York, NY 10075&amp;#xa;United States of America</t>
  </si>
  <si>
    <t>elisa.alvarez@frenchculture.org</t>
  </si>
  <si>
    <t>Elisa Alvarez</t>
  </si>
  <si>
    <t>18ec650688f8010919ef2dd54b01ea87</t>
  </si>
  <si>
    <t>70784</t>
  </si>
  <si>
    <t>SPN-13667</t>
  </si>
  <si>
    <t>ALCATERA/LOS ANGELES,CA</t>
  </si>
  <si>
    <t>1401 WESTOOD BLVD #280&amp;#xa;LOS ANGELES, CA 90024&amp;#xa;United States of America</t>
  </si>
  <si>
    <t>dmitriy@alcatera.com</t>
  </si>
  <si>
    <t>085ea9d3d99a01a64a173d840111e2e6</t>
  </si>
  <si>
    <t>67080</t>
  </si>
  <si>
    <t>SPN-10063</t>
  </si>
  <si>
    <t>ALCOA/NEW KENSINGTON, PA</t>
  </si>
  <si>
    <t>100 TECHNICAL DR&amp;#xa;ALCOA CENTER, PA 15069&amp;#xa;United States of America</t>
  </si>
  <si>
    <t>085ea9d3d99a01862a1942840111e9e6</t>
  </si>
  <si>
    <t>61873</t>
  </si>
  <si>
    <t>SPN-10064</t>
  </si>
  <si>
    <t>ALCON LABORATORIES INC/FORT WORTH, TX</t>
  </si>
  <si>
    <t>6201 SFREEWAY&amp;#xa;FORT WORTH, TX 76107&amp;#xa;United States of America</t>
  </si>
  <si>
    <t>ALI AKINAY</t>
  </si>
  <si>
    <t>NEWTON SAMUEL</t>
  </si>
  <si>
    <t>085ea9d3d99a01fd6b9247840111f0e6</t>
  </si>
  <si>
    <t>65681</t>
  </si>
  <si>
    <t>SPN-10065</t>
  </si>
  <si>
    <t>ALCON TECHNOLOGIES INC./JOHNS CREEK, GA</t>
  </si>
  <si>
    <t>11460 JOHNS CREEK PARKWAY&amp;#xa;JOHNS CREEK, GA 30097&amp;#xa;United States of America</t>
  </si>
  <si>
    <t>BOB TUCKER</t>
  </si>
  <si>
    <t>085ea9d3d99a01815f7a39a90111de19</t>
  </si>
  <si>
    <t>71262</t>
  </si>
  <si>
    <t>SPN-00063</t>
  </si>
  <si>
    <t>ALCORIX CO.</t>
  </si>
  <si>
    <t>14047 FRANKLIN CT&amp;#xa;PLAINFIELD, IL 60544&amp;#xa;United States of America</t>
  </si>
  <si>
    <t>NICOLAIE MOLDOVAN</t>
  </si>
  <si>
    <t>085ea9d3d99a012a7bd2d27c0211871f</t>
  </si>
  <si>
    <t>36869</t>
  </si>
  <si>
    <t>SPN-10066</t>
  </si>
  <si>
    <t>ALCORN STATE UNIVERSITY/ALCORN STATE, MS</t>
  </si>
  <si>
    <t>1000 ASU DRIVE&amp;#xa;LORMAN, MS 39096-7500&amp;#xa;United States of America</t>
  </si>
  <si>
    <t>3072e6f75b200100addc347c54f60000</t>
  </si>
  <si>
    <t>74778</t>
  </si>
  <si>
    <t>SPN-14038</t>
  </si>
  <si>
    <t>ALDENA THERAPEUTICS/BOSTON,MA</t>
  </si>
  <si>
    <t>168 SHOREDITCH HIGH ST.&amp;#xa;LONDON&amp;#xa;E1 6RA&amp;#xa;United Kingdom</t>
  </si>
  <si>
    <t>portalthibaud@amail.com</t>
  </si>
  <si>
    <t>THIBAUD PORTAL</t>
  </si>
  <si>
    <t>6fed982701d7015fa7cf2ac2c601528c</t>
  </si>
  <si>
    <t>73243</t>
  </si>
  <si>
    <t>SPN-13965</t>
  </si>
  <si>
    <t>ALDI SOUTH GROUP/BATAVIA, IL</t>
  </si>
  <si>
    <t>HOFER KG SOLARSTRASSE 7/1&amp;#xa;4653 EBERSTALZELL&amp;#xa;Austria</t>
  </si>
  <si>
    <t>juergen.dezsoe@hofer.at</t>
  </si>
  <si>
    <t>JURGEN DEZSO</t>
  </si>
  <si>
    <t>014fa4db6cbe1001eb137c5ab3260000</t>
  </si>
  <si>
    <t>76753</t>
  </si>
  <si>
    <t>SPN-14354</t>
  </si>
  <si>
    <t>ALEGNA TECHNOLOGIES INC/KENNESAW, GA</t>
  </si>
  <si>
    <t>3700 KENNESAW S INDUSTRIAL DRIVE&amp;#xa;KENNESAW, GA 30144&amp;#xa;United States of America</t>
  </si>
  <si>
    <t>acabrera@alegnatechnologies.com</t>
  </si>
  <si>
    <t>ANGELA CABRERA</t>
  </si>
  <si>
    <t>085ea9d3d99a0175bbe451840111f7e6</t>
  </si>
  <si>
    <t>5958</t>
  </si>
  <si>
    <t>SPN-10067</t>
  </si>
  <si>
    <t>ALFRED P SLOAN FOUNDATION/</t>
  </si>
  <si>
    <t>630 FIFTH AVENUE&amp;#xa;NEW YORK, NY 10111-0242&amp;#xa;United States of America</t>
  </si>
  <si>
    <t>DR. LORELLE ESPINOSA</t>
  </si>
  <si>
    <t>DENISE ELLIS</t>
  </si>
  <si>
    <t>085ea9d3d99a0174843f5984011107e7</t>
  </si>
  <si>
    <t>47389</t>
  </si>
  <si>
    <t>SPN-10068</t>
  </si>
  <si>
    <t>ALGENOL BIOTECH LLC./FORT MYERS, FL</t>
  </si>
  <si>
    <t>16121 LEE RD, SUITE 110&amp;#xa;FORT MYERS, FL 33912&amp;#xa;United States of America</t>
  </si>
  <si>
    <t>PAUL WOODS</t>
  </si>
  <si>
    <t>085ea9d3d99a013407286084011111e7</t>
  </si>
  <si>
    <t>51871</t>
  </si>
  <si>
    <t>SPN-10069</t>
  </si>
  <si>
    <t>ALGENOL/ATLANTA,GA</t>
  </si>
  <si>
    <t>16121 LEE ROAD #110&amp;#xa;FORT MYERS, FL 33912&amp;#xa;United States of America</t>
  </si>
  <si>
    <t>JIM PECENKA</t>
  </si>
  <si>
    <t>941fb274468a01d418826175671190a4</t>
  </si>
  <si>
    <t>8000101</t>
  </si>
  <si>
    <t>SPN-13260</t>
  </si>
  <si>
    <t>Ali, LLC</t>
  </si>
  <si>
    <t>abc0bdb8cca501c4cd7f4bd94b01288b</t>
  </si>
  <si>
    <t>71422</t>
  </si>
  <si>
    <t>SPN-13564</t>
  </si>
  <si>
    <t>ALIBABA CLOUD (SINGAPORE) PRIVATE LTD/SINGAPORE,SINGAPORE</t>
  </si>
  <si>
    <t>8 SHENTON WAY, #45-01 AXA TOWER&amp;#xa;SINGAPORE 068811&amp;#xa;Singapore</t>
  </si>
  <si>
    <t>085ea9d3d99a01fe6e8d3fa90111e519</t>
  </si>
  <si>
    <t>8000006</t>
  </si>
  <si>
    <t>SPN-00064</t>
  </si>
  <si>
    <t>ALIENUS INC.</t>
  </si>
  <si>
    <t>2662 SUNDAY GRACE DR&amp;#xa;HENDERSON, NV 89052&amp;#xa;United States of America</t>
  </si>
  <si>
    <t>085ea9d3d99a01194f8d668401111be7</t>
  </si>
  <si>
    <t>65459</t>
  </si>
  <si>
    <t>SPN-10070</t>
  </si>
  <si>
    <t>ALION SCIENCE AND TECHNOLOGY CORP/MCLEAN, VA</t>
  </si>
  <si>
    <t>3000 PRESIDENTIAL DRIVE&amp;#xa;SUITE 250&amp;#xa;FAIRBORN, OH 45324&amp;#xa;United States of America</t>
  </si>
  <si>
    <t>082b0750a24001aa19397f83c7000d1b</t>
  </si>
  <si>
    <t>74409</t>
  </si>
  <si>
    <t>SPN-13946</t>
  </si>
  <si>
    <t>ALLEGHENY COUNTY (PA) HEALTH DEPARTMENT/PITTSBURGH,PA</t>
  </si>
  <si>
    <t>Local Government</t>
  </si>
  <si>
    <t>542 FOURTH AVENUE&amp;#xa;PITTSBURG, PA 15219&amp;#xa;United States of America</t>
  </si>
  <si>
    <t>Kim.Joyce@AlleghenyCounty.US</t>
  </si>
  <si>
    <t>KIM JOYCE</t>
  </si>
  <si>
    <t>085ea9d3d99a018d766d298701112eeb</t>
  </si>
  <si>
    <t>34931</t>
  </si>
  <si>
    <t>SPN-10071</t>
  </si>
  <si>
    <t>ALLEGRO MICROSYSTEMS/MANCHESTER, NH</t>
  </si>
  <si>
    <t>Allegro Microsystems LLC&amp;#xa;955 Perimeter Rd&amp;#xa;Manchester, NH 03103&amp;#xa;United States of America</t>
  </si>
  <si>
    <t>kkim@allegromicro.com</t>
  </si>
  <si>
    <t>Kevin Kim</t>
  </si>
  <si>
    <t>085ea9d3d99a01eb0ec42f87011135eb</t>
  </si>
  <si>
    <t>63076</t>
  </si>
  <si>
    <t>SPN-10072</t>
  </si>
  <si>
    <t>ALLEN INSTITUTE FOR BRAIN SCIENCE/SEATTLE, WA</t>
  </si>
  <si>
    <t>551 N 34TH STREET&amp;#xa;SEATTLE, WA 98103&amp;#xa;United States of America</t>
  </si>
  <si>
    <t>CONTROLLER .</t>
  </si>
  <si>
    <t>085ea9d3d99a0190eac5358701113ceb</t>
  </si>
  <si>
    <t>68777</t>
  </si>
  <si>
    <t>SPN-10073</t>
  </si>
  <si>
    <t>ALLIANCE FOR CONTRACEPTION IN CATS AND DOGS/PORTLAND,OR</t>
  </si>
  <si>
    <t>11145 NW OLD CORNELIUS PASS ROAD&amp;#xa;PORTLAND, OR 97231&amp;#xa;United States of America</t>
  </si>
  <si>
    <t>SENIOR CONTRACTOR</t>
  </si>
  <si>
    <t>085ea9d3d99a01ca28be3b87011143eb</t>
  </si>
  <si>
    <t>67831</t>
  </si>
  <si>
    <t>SPN-10074</t>
  </si>
  <si>
    <t>ALLIANCE LAUNDRY SYSTEMS LLC./RIPON, WI</t>
  </si>
  <si>
    <t>221 SHEPARD ST&amp;#xa;RIPON, WI 54971-0990&amp;#xa;United States of America</t>
  </si>
  <si>
    <t>ALAIN ENGELSCHENSHILT</t>
  </si>
  <si>
    <t>085ea9d3d99a015010cc418701114aeb</t>
  </si>
  <si>
    <t>60954</t>
  </si>
  <si>
    <t>SPN-10075</t>
  </si>
  <si>
    <t>ALLNEX USA, INC/SMYRNA,GA</t>
  </si>
  <si>
    <t>501 WESTLAKE PARK BOULEVARD&amp;#xa;MC: WL120184A&amp;#xa;HOUSTON, TX 77079&amp;#xa;United States of America</t>
  </si>
  <si>
    <t>Allnex USA .</t>
  </si>
  <si>
    <t>085ea9d3d99a01c737a045a90111ec19</t>
  </si>
  <si>
    <t>8000007</t>
  </si>
  <si>
    <t>SPN-00065</t>
  </si>
  <si>
    <t>ALMEGACY LLC.</t>
  </si>
  <si>
    <t>313 RIVER WALK DRIVE&amp;#xa;SIMPSONVILLE, SC 29681&amp;#xa;United States of America</t>
  </si>
  <si>
    <t>b4124a60678a013e51e22f47ad1f8343</t>
  </si>
  <si>
    <t>71047</t>
  </si>
  <si>
    <t>SPN-13490</t>
  </si>
  <si>
    <t>ALSTON AND BIRD LLP/ATLANTA, GA</t>
  </si>
  <si>
    <t>1201 W. PEACHTREE STREET&amp;#xa;ATLANTA, GA 30309&amp;#xa;United States of America</t>
  </si>
  <si>
    <t>clay.massey@alston.com</t>
  </si>
  <si>
    <t>CLAY MASSEY</t>
  </si>
  <si>
    <t>085ea9d3d99a012783024887011157eb</t>
  </si>
  <si>
    <t>66746</t>
  </si>
  <si>
    <t>SPN-10076</t>
  </si>
  <si>
    <t>ALTA PLANNING DESIGN/DAVIDSON,NC</t>
  </si>
  <si>
    <t>711 SE GRAND AVE&amp;#xa;ALTA PLANNING DESIGN&amp;#xa;PORTLAND, OR 97214&amp;#xa;United States of America</t>
  </si>
  <si>
    <t>PHIL GOFF</t>
  </si>
  <si>
    <t>085ea9d3d99a0157c012c5a801114e19</t>
  </si>
  <si>
    <t>70060</t>
  </si>
  <si>
    <t>SPN-00042</t>
  </si>
  <si>
    <t>ALTEC INDUSTRIES/BIRMINGHAM, AL</t>
  </si>
  <si>
    <t>ALTEC INDUSTRIES&amp;#xa;PO BOX 380788&amp;#xa;BIRMINGHAM, AL 35238&amp;#xa;United States of America</t>
  </si>
  <si>
    <t>006c4b9a2e8d1000af7877f173df0000</t>
  </si>
  <si>
    <t>77483</t>
  </si>
  <si>
    <t>SPN-14599</t>
  </si>
  <si>
    <t>ALTEC INDUSTRIES/DULUTH, MN</t>
  </si>
  <si>
    <t>1255 Port Terminal Dr&amp;#xa;Duluth, MN 55802&amp;#xa;United States of America</t>
  </si>
  <si>
    <t>amy.herstad@altec.com</t>
  </si>
  <si>
    <t>Amy Herstad</t>
  </si>
  <si>
    <t>085ea9d3d99a011d5e354d8701115eeb</t>
  </si>
  <si>
    <t>65937</t>
  </si>
  <si>
    <t>SPN-10077</t>
  </si>
  <si>
    <t>ALTUS ARCHITECTURE STUDIOS/OMAHA, NE</t>
  </si>
  <si>
    <t>12925 W DODGE RD&amp;#xa;OMAHA, NE 68154&amp;#xa;United States of America</t>
  </si>
  <si>
    <t>085ea9d3d99a01659c8d5287011165eb</t>
  </si>
  <si>
    <t>62513</t>
  </si>
  <si>
    <t>SPN-10078</t>
  </si>
  <si>
    <t>ALUMA-FORM/MEMPHIS,TN</t>
  </si>
  <si>
    <t>3625 OLD GETWELL ROAD&amp;#xa;MEMPHIS, TN 38118&amp;#xa;United States of America</t>
  </si>
  <si>
    <t>085ea9d3d99a0129efa5588701116ceb</t>
  </si>
  <si>
    <t>68441</t>
  </si>
  <si>
    <t>SPN-10079</t>
  </si>
  <si>
    <t>ALVERNIA UNIVERSITY/READING, PA</t>
  </si>
  <si>
    <t>400 SAINT BERNARDINE STREET&amp;#xa;READING, PA 19608&amp;#xa;United States of America</t>
  </si>
  <si>
    <t>941fb274468a01209f1bda6f6711e69d</t>
  </si>
  <si>
    <t>5997</t>
  </si>
  <si>
    <t>SPN-13020</t>
  </si>
  <si>
    <t>ALZHEIMERS ASSOCIATION/CHICAGO,IL</t>
  </si>
  <si>
    <t>0e2163ca16a201b30ffc8441b01bd744</t>
  </si>
  <si>
    <t>70863</t>
  </si>
  <si>
    <t>SPN-13473</t>
  </si>
  <si>
    <t>AMAZON DIGITAL SERVICES LLC/SEATTLE,WA</t>
  </si>
  <si>
    <t>2121 7TH AVE&amp;#xa;SEATTLE, WA 98109&amp;#xa;United States of America</t>
  </si>
  <si>
    <t>crosbykc@amazon.com</t>
  </si>
  <si>
    <t>KEVIN CROSBY</t>
  </si>
  <si>
    <t>6018bb24a052016d1d9c3bdbfe003da5</t>
  </si>
  <si>
    <t>71419</t>
  </si>
  <si>
    <t>SPN-13927</t>
  </si>
  <si>
    <t>AMAZON INC/TUMWATER, WA</t>
  </si>
  <si>
    <t>300 DESCHUTES WAY SW STE 304&amp;#xa;TUMWATER, WA 98501&amp;#xa;United States of America</t>
  </si>
  <si>
    <t>ASHLEY NARIMAN</t>
  </si>
  <si>
    <t>d83d9f0c6a3001ce19b8e5cdea01eb70</t>
  </si>
  <si>
    <t>71081</t>
  </si>
  <si>
    <t>SPN-13713</t>
  </si>
  <si>
    <t>AMAZON RESEARCH AWARDS/SEATTLE, WA</t>
  </si>
  <si>
    <t>shinseo@amazon.com</t>
  </si>
  <si>
    <t>SEO YEON SHIN</t>
  </si>
  <si>
    <t>085ea9d3d99a0179cb24f2890111e0ee</t>
  </si>
  <si>
    <t>66173</t>
  </si>
  <si>
    <t>SPN-10080</t>
  </si>
  <si>
    <t>AMAZON WEB SERVICES/SEATTLE, WA</t>
  </si>
  <si>
    <t>410 TERRY AVE NORTH&amp;#xa;AMAZON WEB SERVICES, INC&amp;#xa;SEATTLE, WA 98109-5210&amp;#xa;United States of America</t>
  </si>
  <si>
    <t>46919450f40e015205dc2a6f4b019739</t>
  </si>
  <si>
    <t>71639</t>
  </si>
  <si>
    <t>SPN-13580</t>
  </si>
  <si>
    <t>AMAZON.COM SERVICES LLC/TUMWATER,WA</t>
  </si>
  <si>
    <t>10885 NORTHEAST 4TH STREET&amp;#xa;8TH FLOOR&amp;#xa;BELLEVUE, WA 98004&amp;#xa;United States of America</t>
  </si>
  <si>
    <t>4b6e6be1ce561000b0bc5ad853a70000</t>
  </si>
  <si>
    <t>15128</t>
  </si>
  <si>
    <t>SPN-14245</t>
  </si>
  <si>
    <t>AMD CORP/SUNNYVALE, CA</t>
  </si>
  <si>
    <t>Suneet.Gautam@amd.com</t>
  </si>
  <si>
    <t>SUNEET GAUTAM</t>
  </si>
  <si>
    <t>941fb274468a016ecd6149716711bd9f</t>
  </si>
  <si>
    <t>58773</t>
  </si>
  <si>
    <t>SPN-13085</t>
  </si>
  <si>
    <t>AMER ASSOC OF STATE HWY &amp; TRANSPORTATION OFFICIALS (AASHTO)/ WASHINGTON, DC</t>
  </si>
  <si>
    <t>085ea9d3d99a01711064f8890111e7ee</t>
  </si>
  <si>
    <t>35409</t>
  </si>
  <si>
    <t>SPN-10081</t>
  </si>
  <si>
    <t>AMEREN SERVICES/ST LOUIS, MO</t>
  </si>
  <si>
    <t>AMEREN SERVICES&amp;#xa;1901 CHOUTEAU AVENUE, MC 450&amp;#xa;ST. LOUIS, MO 63166-6149&amp;#xa;United States of America</t>
  </si>
  <si>
    <t>PAUL NAUERT</t>
  </si>
  <si>
    <t>085ea9d3d99a01687630d5820211af20</t>
  </si>
  <si>
    <t>3655</t>
  </si>
  <si>
    <t>SPN-10082</t>
  </si>
  <si>
    <t>AMEREX CORP/TRUSSVILLE, AL</t>
  </si>
  <si>
    <t>PO BOX 81&amp;#xa;TRUSSVILLE, AL 35173&amp;#xa;United States of America</t>
  </si>
  <si>
    <t>085ea9d3d99a010e52d0018a0111eeee</t>
  </si>
  <si>
    <t>65632</t>
  </si>
  <si>
    <t>SPN-10083</t>
  </si>
  <si>
    <t>AMERICA MAKES/YOUNGSTOWN, OH</t>
  </si>
  <si>
    <t>NATIONAL CENTER FOR DEFENSE (NCDMM)&amp;#xa;486 CORNELL ROAD, SUITE 2&amp;#xa;BLAIRSVILLE, PA 15717&amp;#xa;United States of America</t>
  </si>
  <si>
    <t>GARY FLEEGLE</t>
  </si>
  <si>
    <t>085ea9d3d99a01de48430e8a0111fcee</t>
  </si>
  <si>
    <t>56036</t>
  </si>
  <si>
    <t>SPN-10085</t>
  </si>
  <si>
    <t>AMERICAN AIR LIQUID INC/NEWARK, DE</t>
  </si>
  <si>
    <t>200 GBC DRIVE&amp;#xa;NEWARK, DE 19702&amp;#xa;United States of America</t>
  </si>
  <si>
    <t>ROB GAGLIANO</t>
  </si>
  <si>
    <t>085ea9d3d99a014ba180158a011106ef</t>
  </si>
  <si>
    <t>3637</t>
  </si>
  <si>
    <t>SPN-10086</t>
  </si>
  <si>
    <t>AMERICAN AIRLINES DECISION TECHNOLOGIES/DALLAS, TX</t>
  </si>
  <si>
    <t>4333 AMON CARTER BLVD&amp;#xa;MAILDROP 5358 HDQ1&amp;#xa;FORT WORTH, TX 76155&amp;#xa;United States of America</t>
  </si>
  <si>
    <t>TIM NIZNIK</t>
  </si>
  <si>
    <t>9a027260b9271001eac2f9091d000000</t>
  </si>
  <si>
    <t>75531</t>
  </si>
  <si>
    <t>SPN-14133</t>
  </si>
  <si>
    <t>AMERICAN ASSOCIATION OF COLLEGES OF NURSING/ WASHINGTON, DC</t>
  </si>
  <si>
    <t>665 K ST NW&amp;#xa;WASHINGTON, DC 20001&amp;#xa;United States of America</t>
  </si>
  <si>
    <t>AP@AACINURSING.ORG</t>
  </si>
  <si>
    <t>HEATHER SHELFORD</t>
  </si>
  <si>
    <t>1dc062341fe5010125019f624f01818c</t>
  </si>
  <si>
    <t>74408</t>
  </si>
  <si>
    <t>SPN-13887</t>
  </si>
  <si>
    <t>AMERICAN ASSOCIATION ON HEALTH AND DISABILITY/ROCKVILLE, MD</t>
  </si>
  <si>
    <t>110 N WASHINGTON STREET&amp;#xa;SUITE 407&amp;#xa;ROCKVILLE, MD 20850&amp;#xa;United States of America</t>
  </si>
  <si>
    <t>ROBERTA CARLIN</t>
  </si>
  <si>
    <t>085ea9d3d99a01cedeaa1b8a01110def</t>
  </si>
  <si>
    <t>68046</t>
  </si>
  <si>
    <t>SPN-10087</t>
  </si>
  <si>
    <t>AMERICAN BOARD OF FAMILY MEDICINE/LEXINGTON, KY</t>
  </si>
  <si>
    <t>1648 MCGRATHIANA PARKWAY&amp;#xa;SUITE 550&amp;#xa;LEXINGTON, KY 40511&amp;#xa;United States of America</t>
  </si>
  <si>
    <t>CHIEF FINANCIAL OFFICER</t>
  </si>
  <si>
    <t>085ea9d3d99a0189f467218a011114ef</t>
  </si>
  <si>
    <t>64597</t>
  </si>
  <si>
    <t>SPN-10088</t>
  </si>
  <si>
    <t>AMERICAN CANCER SOCIETY/ATLANTA, GA</t>
  </si>
  <si>
    <t>250 WILLIAMS STREET&amp;#xa;ATLANTA, GA 30308&amp;#xa;United States of America</t>
  </si>
  <si>
    <t>SR VP PROGRAMS</t>
  </si>
  <si>
    <t>085ea9d3d99a01eff405ef8c011155f2</t>
  </si>
  <si>
    <t>5952</t>
  </si>
  <si>
    <t>SPN-10089</t>
  </si>
  <si>
    <t>AMERICAN CHEMICAL SOCIETY</t>
  </si>
  <si>
    <t>1155 16TH STREET NW&amp;#xa;WASHINGTON, DC 20036&amp;#xa;United States of America</t>
  </si>
  <si>
    <t>Taiya Olayinka</t>
  </si>
  <si>
    <t>085ea9d3d99a01967f58f68c011168f2</t>
  </si>
  <si>
    <t>67139</t>
  </si>
  <si>
    <t>SPN-10090</t>
  </si>
  <si>
    <t>AMERICAN COLLEGE OF RADIOLOGY/RESTON, VA</t>
  </si>
  <si>
    <t>HARVEY L NEIMAN HEALTH POLICY INSTITUTE&amp;#xa;1891 PRESTON WHITE DRIVE&amp;#xa;RESTON, VA 20191&amp;#xa;United States of America</t>
  </si>
  <si>
    <t>DONALD ROSEN</t>
  </si>
  <si>
    <t>085ea9d3d99a01e2595dfc8c011172f2</t>
  </si>
  <si>
    <t>66743</t>
  </si>
  <si>
    <t>SPN-10091</t>
  </si>
  <si>
    <t>AMERICAN CONCRETE INSTITUTE/FARMINGTON HILLS, MI</t>
  </si>
  <si>
    <t>ACI FOUNDATION&amp;#xa;38800 COUNTRY CLUB DRIVE&amp;#xa;FARMINGTON HILLS, MI 48331&amp;#xa;United States of America</t>
  </si>
  <si>
    <t>085ea9d3d99a01737040038d011179f2</t>
  </si>
  <si>
    <t>31733</t>
  </si>
  <si>
    <t>SPN-10092</t>
  </si>
  <si>
    <t>AMERICAN COUNCIL OF LEARNED SOCIETIES/NEW YORK, NY</t>
  </si>
  <si>
    <t>633 THIRD AVENUE&amp;#xa;NEW YORK, NY 10017&amp;#xa;United States of America</t>
  </si>
  <si>
    <t>CINDY MUELLER</t>
  </si>
  <si>
    <t>fbfbcf4988321000fe664a9acc340000</t>
  </si>
  <si>
    <t>75828</t>
  </si>
  <si>
    <t>SPN-14261</t>
  </si>
  <si>
    <t>AMERICAN DIABETES ASSOCIATION/ARLINGTON,VA</t>
  </si>
  <si>
    <t>2451 CRYSTAL DRVIE, SUITE 900&amp;#xa;ARLINGTON, VA 22202&amp;#xa;United States of America</t>
  </si>
  <si>
    <t>GRANTADMINISTRATION@DIABETES.ORG</t>
  </si>
  <si>
    <t>GRANTADMINISTRATION DIABETES.ORG</t>
  </si>
  <si>
    <t>4b6e6be1ce561000b13e18415b910000</t>
  </si>
  <si>
    <t>62033</t>
  </si>
  <si>
    <t>SPN-14246</t>
  </si>
  <si>
    <t>AMERICAN EDUCATIONAL RESEARCH ASSOCIATION/ WASHINGTON, DC</t>
  </si>
  <si>
    <t>1430 K STREET NW&amp;#xa;SUITE 1200&amp;#xa;WASHINGTON, DC 20005&amp;#xa;United States of America</t>
  </si>
  <si>
    <t>governance@aera.net</t>
  </si>
  <si>
    <t>governance aera.net</t>
  </si>
  <si>
    <t>085ea9d3d99a01e9cf410a8d011180f2</t>
  </si>
  <si>
    <t>3641</t>
  </si>
  <si>
    <t>SPN-10093</t>
  </si>
  <si>
    <t>AMERICAN ELECTRIC POWER SERVICE CO/COLUMBUS, OH</t>
  </si>
  <si>
    <t>4001 BIXBY ROAD&amp;#xa;GROVEPORT, OH 43125-9454&amp;#xa;United States of America</t>
  </si>
  <si>
    <t>085ea9d3d99a01c79a7d118d011187f2</t>
  </si>
  <si>
    <t>6095</t>
  </si>
  <si>
    <t>SPN-10094</t>
  </si>
  <si>
    <t>AMERICAN FED FOR AGING RES/NEW YORK, NY</t>
  </si>
  <si>
    <t>55 WEST 39TH STREET, 16TH FLOOR&amp;#xa;NEW YORK, NY 10018&amp;#xa;United States of America</t>
  </si>
  <si>
    <t>13d2f38a53ef10014a808deee4440000</t>
  </si>
  <si>
    <t>74981</t>
  </si>
  <si>
    <t>SPN-14275</t>
  </si>
  <si>
    <t>AMERICAN FOUNDATION FOR SUICIDE PREVENTION/NEW YORK,NY</t>
  </si>
  <si>
    <t>199 WATER STREET&amp;#xa;11TH FLOOR&amp;#xa;NEW YORK, NY 10038&amp;#xa;United States of America</t>
  </si>
  <si>
    <t>grantsmanager@afsp.org</t>
  </si>
  <si>
    <t>CARL NIEDZIELSKI</t>
  </si>
  <si>
    <t>085ea9d3d99a013769571d8d01118ef2</t>
  </si>
  <si>
    <t>5954</t>
  </si>
  <si>
    <t>SPN-10095</t>
  </si>
  <si>
    <t>AMERICAN HEART ASSOC/</t>
  </si>
  <si>
    <t>7272 GREENVILLE AVENUE&amp;#xa;7272 GREENVILLE AVENUE, TX 75231&amp;#xa;United States of America</t>
  </si>
  <si>
    <t>PROGRAM COORDINATOR</t>
  </si>
  <si>
    <t>085ea9d3d99a01a98bcda68d0111e3f2</t>
  </si>
  <si>
    <t>5965</t>
  </si>
  <si>
    <t>SPN-10096</t>
  </si>
  <si>
    <t>AMERICAN INSTITUTE OF CHEMICAL ENGINEERS (AICHE)/NEW YORK, NY</t>
  </si>
  <si>
    <t>120 WALL STREET, FLOOR 23&amp;#xa;NEW YORK, NY 10005&amp;#xa;United States of America</t>
  </si>
  <si>
    <t>COO .</t>
  </si>
  <si>
    <t>CTO .</t>
  </si>
  <si>
    <t>4b13e29778d5100202ddaa3ad49c0000</t>
  </si>
  <si>
    <t>22961</t>
  </si>
  <si>
    <t>SPN-14382</t>
  </si>
  <si>
    <t>AMERICAN INSTITUTE OF STEEL CONSTRUCTION/CHICAGO, IL</t>
  </si>
  <si>
    <t>130 E Randolph, Suite 2000&amp;#xa;Chicago, IL 60601&amp;#xa;United States of America</t>
  </si>
  <si>
    <t>huber@aisc.org</t>
  </si>
  <si>
    <t>Devin Huber</t>
  </si>
  <si>
    <t>085ea9d3d99a01d4b9f5b78d0111eaf2</t>
  </si>
  <si>
    <t>66336</t>
  </si>
  <si>
    <t>SPN-10097</t>
  </si>
  <si>
    <t>AMERICAN INTERNATIONAL GROUP INC/NEW YORK, NY</t>
  </si>
  <si>
    <t>121 SPEAR STREET&amp;#xa;SAN FRANCISCO, CA 94105&amp;#xa;United States of America</t>
  </si>
  <si>
    <t>085ea9d3d99a012950d8cd900111c6f6</t>
  </si>
  <si>
    <t>17590</t>
  </si>
  <si>
    <t>SPN-10098</t>
  </si>
  <si>
    <t>AMERICAN IRON &amp; STEEL INSTITUTE/WASHINGTON, DC</t>
  </si>
  <si>
    <t>1140 CONNECTICUT AVENUE&amp;#xa;WASHINGTON, DC 20036&amp;#xa;United States of America</t>
  </si>
  <si>
    <t>DAN SNYDER</t>
  </si>
  <si>
    <t>e7f17c600b4510019bc8160a7a480000</t>
  </si>
  <si>
    <t>30651</t>
  </si>
  <si>
    <t>SPN-14158</t>
  </si>
  <si>
    <t>AMERICAN LUNG ASSOCIATION/NEW YORK, NY</t>
  </si>
  <si>
    <t>research@lung.org</t>
  </si>
  <si>
    <t>research lung.org</t>
  </si>
  <si>
    <t>372b40667fa70101e7ece03e94fe0000</t>
  </si>
  <si>
    <t>48488</t>
  </si>
  <si>
    <t>SPN-14115</t>
  </si>
  <si>
    <t>AMERICAN MAGLEV TECHNOLOGY OF FLORIDA/MARIETTA, GA</t>
  </si>
  <si>
    <t>8030 First Coast Hwy #106&amp;#xa;Amelia Island, FL 32034&amp;#xa;United States of America</t>
  </si>
  <si>
    <t>tmorris@american-maglev.com</t>
  </si>
  <si>
    <t>TONY MORRIS</t>
  </si>
  <si>
    <t>c56b6c2dca471000c510a2d75c270000</t>
  </si>
  <si>
    <t>76889</t>
  </si>
  <si>
    <t>SPN-14503</t>
  </si>
  <si>
    <t>AMERICAN MATHEMATICAL SOCIETY/PROVIDENCE, RI</t>
  </si>
  <si>
    <t>201 Charles Street&amp;#xa;Providence, RI 02904-2213&amp;#xa;United States of America</t>
  </si>
  <si>
    <t>ams-simons@ams.org</t>
  </si>
  <si>
    <t>Joann Stojek</t>
  </si>
  <si>
    <t>085ea9d3d99a0182d325d4900111d0f6</t>
  </si>
  <si>
    <t>25101</t>
  </si>
  <si>
    <t>SPN-10099</t>
  </si>
  <si>
    <t>AMERICAN PACIFIC CORP/LAS VEGAS, NV</t>
  </si>
  <si>
    <t>AMERICAN PACIFIC CORPORATION&amp;#xa;10622 WEST 6400 NORTH&amp;#xa;CEDAR CITY, UT 84721&amp;#xa;United States of America</t>
  </si>
  <si>
    <t>KENT RICHMAN</t>
  </si>
  <si>
    <t>dd65a46ac701100113c4ef36f2170000</t>
  </si>
  <si>
    <t>54290</t>
  </si>
  <si>
    <t>SPN-14447</t>
  </si>
  <si>
    <t>AMERICAN PACIFIC CORPORATION/WOODLANDS HILLS, CA</t>
  </si>
  <si>
    <t>21731 VENTURA BLVD.&amp;#xa;SUITE 210&amp;#xa;WOODLANDS HILLS, CA 91364&amp;#xa;United States of America</t>
  </si>
  <si>
    <t>afrankel@apfc.com</t>
  </si>
  <si>
    <t>ALAN FRANKEL</t>
  </si>
  <si>
    <t>085ea9d3d99a018bcdbc3b9201113ef8</t>
  </si>
  <si>
    <t>67823</t>
  </si>
  <si>
    <t>SPN-10100</t>
  </si>
  <si>
    <t>AMERICAN PANEL CORPORATION/ALPHARETTA, GA</t>
  </si>
  <si>
    <t>6675 SHILOH EAST&amp;#xa;ALPHARETTA, GA 30005&amp;#xa;United States of America</t>
  </si>
  <si>
    <t>3befb53742141001b13eab928f620000</t>
  </si>
  <si>
    <t>25221</t>
  </si>
  <si>
    <t>SPN-14183</t>
  </si>
  <si>
    <t>AMERICAN PARKINSONS DISEASE ASSOCIATION/STATEN ISLAND, NY</t>
  </si>
  <si>
    <t>PO Box 61420&amp;#xa;Staten Island, NY 10306&amp;#xa;United States of America</t>
  </si>
  <si>
    <t>apda@apdaparkinson.org</t>
  </si>
  <si>
    <t>apda apdaparkinson.org</t>
  </si>
  <si>
    <t>2328dc1d8f3c1000b3d5e11afd500000</t>
  </si>
  <si>
    <t>14706</t>
  </si>
  <si>
    <t>SPN-14383</t>
  </si>
  <si>
    <t>AMERICAN PHYSICAL SOCIETY/COLLEGE PARK, MD</t>
  </si>
  <si>
    <t>1 Physics Ellipse&amp;#xa;College Park, MD 20740-3844&amp;#xa;United States of America</t>
  </si>
  <si>
    <t>bonnar@aps.org</t>
  </si>
  <si>
    <t>BRIAN BONNAR</t>
  </si>
  <si>
    <t>085ea9d3d99a01f85be4aa9701113e00</t>
  </si>
  <si>
    <t>67259</t>
  </si>
  <si>
    <t>SPN-10101</t>
  </si>
  <si>
    <t>AMERICAN PHYSIOLOGICAL SOCIETY/BETHESDA,MD</t>
  </si>
  <si>
    <t>9650 ROCKVILLE PIKE&amp;#xa;BETHESDA, MD 20814&amp;#xa;United States of America</t>
  </si>
  <si>
    <t>085ea9d3d99a01841c552f9a0111dd03</t>
  </si>
  <si>
    <t>6166</t>
  </si>
  <si>
    <t>SPN-10102</t>
  </si>
  <si>
    <t>AMERICAN PLANNING ASSOCIATION/WASHINGTON, DC</t>
  </si>
  <si>
    <t>1030 15TH STREET, NW&amp;#xa;SUITE 750 WEST&amp;#xa;WASHINGTON, DC 20005&amp;#xa;United States of America</t>
  </si>
  <si>
    <t>MANAGING DIRECTOR</t>
  </si>
  <si>
    <t>085ea9d3d99a01733126209d01119507</t>
  </si>
  <si>
    <t>67241</t>
  </si>
  <si>
    <t>SPN-10103</t>
  </si>
  <si>
    <t>AMERICAN PLATFORM TENNIS ASSOCIATION/PITTSBURGH, PA</t>
  </si>
  <si>
    <t>109 WESPORT DRIVE&amp;#xa;PITTSBURGH, PA 15238&amp;#xa;United States of America</t>
  </si>
  <si>
    <t>085ea9d3d99a0145df0207a00111bb0a</t>
  </si>
  <si>
    <t>53130</t>
  </si>
  <si>
    <t>SPN-10104</t>
  </si>
  <si>
    <t>AMERICAN PROCESS/ ATLANTA, GA</t>
  </si>
  <si>
    <t>56 17TH ST NE&amp;#xa;ATLANTA, GA 30309&amp;#xa;United States of America</t>
  </si>
  <si>
    <t>KIM NELSON</t>
  </si>
  <si>
    <t>085ea9d3d99a0100233016a30111ac10</t>
  </si>
  <si>
    <t>6103</t>
  </si>
  <si>
    <t>SPN-10105</t>
  </si>
  <si>
    <t>AMERICAN PSYCHOLOGICAL ASSOC/WASHINGTON, DC</t>
  </si>
  <si>
    <t>315 GLOVER STREET&amp;#xa;MARIETTA, GA 30060&amp;#xa;United States of America</t>
  </si>
  <si>
    <t>dd40922f6ade0148aecfafa20602c28e</t>
  </si>
  <si>
    <t>6127</t>
  </si>
  <si>
    <t>SPN-13960</t>
  </si>
  <si>
    <t>AMERICAN SOCI FOR NON-DESTRUC/COLUMBUS, OHIO</t>
  </si>
  <si>
    <t>085ea9d3d99a01205d0ac7a501110215</t>
  </si>
  <si>
    <t>6121</t>
  </si>
  <si>
    <t>SPN-10106</t>
  </si>
  <si>
    <t>AMERICAN SOCIETY FOR ENG EDU/WASHINGTON, DC</t>
  </si>
  <si>
    <t>1818 N STREET NW&amp;#xa;SUITE 600&amp;#xa;WASHINGTON, DC 20036&amp;#xa;United States of America</t>
  </si>
  <si>
    <t>085ea9d3d99a0167be74d87401112fd0</t>
  </si>
  <si>
    <t>34948</t>
  </si>
  <si>
    <t>SPN-10107</t>
  </si>
  <si>
    <t>AMERICAN SOCIETY FOR MASS SPECTROMETRY/SANTE FE, NM</t>
  </si>
  <si>
    <t>AMERICAN SOCIETY FOR MASS SPECTROMETRY&amp;#xa;2019 GAISTEO STREET BUILDING I&amp;#xa;SANTA FE, NM 87505&amp;#xa;United States of America</t>
  </si>
  <si>
    <t>0813efdbb5211001e8f9d7cf28c20000</t>
  </si>
  <si>
    <t>75064</t>
  </si>
  <si>
    <t>SPN-14334</t>
  </si>
  <si>
    <t>AMERICAN SOCIETY OF HEMATOLOGY/WASHINGTON, DC</t>
  </si>
  <si>
    <t>2021 L Street, NW&amp;#xa;Suite 900&amp;#xa;Washington, DC 20036&amp;#xa;United States of America</t>
  </si>
  <si>
    <t>awards@hematology.org</t>
  </si>
  <si>
    <t>BILLING FOR ASH</t>
  </si>
  <si>
    <t>085ea9d3d99a01a5712d46770111c5d3</t>
  </si>
  <si>
    <t>66042</t>
  </si>
  <si>
    <t>SPN-10108</t>
  </si>
  <si>
    <t>AMERICAN STUDIES ASSOCIATION/WASHINGTON, DC</t>
  </si>
  <si>
    <t>1120 19TH STREET, NW, SUITE 301&amp;#xa;WASHINGTON, DC 20036&amp;#xa;United States of America</t>
  </si>
  <si>
    <t>085ea9d3d99a01103d14ec7401114ad0</t>
  </si>
  <si>
    <t>47368</t>
  </si>
  <si>
    <t>SPN-10109</t>
  </si>
  <si>
    <t>AMERICAN SYSTEMS CORPORATION/CHANTILLY, VA</t>
  </si>
  <si>
    <t>14151 PARK MEADOW DRIVE, SUITE 500&amp;#xa;CHANTILLY, VA 20151&amp;#xa;United States of America</t>
  </si>
  <si>
    <t>085ea9d3d99a01769b86f274011151d0</t>
  </si>
  <si>
    <t>65560</t>
  </si>
  <si>
    <t>SPN-10110</t>
  </si>
  <si>
    <t>AMERICAN TRANSMISSION COMPANY/WAUKESHA, WI</t>
  </si>
  <si>
    <t>PO BOX 47&amp;#xa;WAUKESHA, WI 53187-0047&amp;#xa;United States of America</t>
  </si>
  <si>
    <t>52543d82e573012df820bc319a01fdba</t>
  </si>
  <si>
    <t>71319</t>
  </si>
  <si>
    <t>SPN-13812</t>
  </si>
  <si>
    <t>AMERICAN UNIVERSITY OF BEIRUT/BERIUT, LABANON</t>
  </si>
  <si>
    <t>American University of Beirut&amp;#xa;Office of Grants and Contracts, Bliss Street&amp;#xa;Beirut 11-0236&amp;#xa;Lebanon</t>
  </si>
  <si>
    <t>MAKRAM HALAWANI</t>
  </si>
  <si>
    <t>dd40922f6ade0105fc51a32c97018dd7</t>
  </si>
  <si>
    <t>74611</t>
  </si>
  <si>
    <t>SPN-13956</t>
  </si>
  <si>
    <t>AMERICAS REMANUFACTURING COMPANY/AUGUSTA,GA</t>
  </si>
  <si>
    <t>1840 GORDON HIGHWAY&amp;#xa;AUGUSTA, GA 30904&amp;#xa;United States of America</t>
  </si>
  <si>
    <t>david.hogan@arcaugusta.com</t>
  </si>
  <si>
    <t>DAVID HOGAN</t>
  </si>
  <si>
    <t>085ea9d3d99a0146f9af078a0111f5ee</t>
  </si>
  <si>
    <t>67776</t>
  </si>
  <si>
    <t>SPN-10084</t>
  </si>
  <si>
    <t>AMERICAS SMALL BUSINESS DEVELOPMENT CENTERS/BURKE, VA</t>
  </si>
  <si>
    <t>8990 BURKE LAKE ROAD&amp;#xa;BURKE, VA 22015-1606&amp;#xa;United States of America</t>
  </si>
  <si>
    <t>SMALL_GRANTS�� COORDINATOR</t>
  </si>
  <si>
    <t>6e648c56f2eb01debde0d5d217131abb</t>
  </si>
  <si>
    <t>70842</t>
  </si>
  <si>
    <t>SPN-13457</t>
  </si>
  <si>
    <t>AMERICOLD/ATLANTA,GA</t>
  </si>
  <si>
    <t>10 GLENLAKE PARKWAY&amp;#xa;SUITE 600 SOUTH TOWER&amp;#xa;ATLANTA, GA 30328&amp;#xa;United States of America</t>
  </si>
  <si>
    <t>Jason.DeLoach@americold.com</t>
  </si>
  <si>
    <t>JASON DELOACH</t>
  </si>
  <si>
    <t>085ea9d3d99a0135cae8f774011158d0</t>
  </si>
  <si>
    <t>66604</t>
  </si>
  <si>
    <t>SPN-10111</t>
  </si>
  <si>
    <t>AMES NATIONAL LABORATORY/AMES, IA</t>
  </si>
  <si>
    <t>National Laboratories</t>
  </si>
  <si>
    <t>2408 PAMMEL DRIVE&amp;#xa;224 TASF&amp;#xa;AMES, IA 50011-3020&amp;#xa;United States of America</t>
  </si>
  <si>
    <t>085ea9d3d99a0144ba9cfe7401115fd0</t>
  </si>
  <si>
    <t>17248</t>
  </si>
  <si>
    <t>SPN-10112</t>
  </si>
  <si>
    <t>AMEWAS INC/LEXINGTON PARK, MD</t>
  </si>
  <si>
    <t>46660 CORPORATE DRIVE&amp;#xa;SUITE 101&amp;#xa;LEXINGTON PARK, MD 20653-1512&amp;#xa;United States of America</t>
  </si>
  <si>
    <t>JODI PILKERTON</t>
  </si>
  <si>
    <t>085ea9d3d99a01d70a57047501116cd0</t>
  </si>
  <si>
    <t>66499</t>
  </si>
  <si>
    <t>SPN-10113</t>
  </si>
  <si>
    <t>AMGEN INC./THOUSAND OAKS, CA</t>
  </si>
  <si>
    <t>ONE AMGEN CENTER DRIVE&amp;#xa;THOUSAND OAK, CA 91320&amp;#xa;United States of America</t>
  </si>
  <si>
    <t>DONNA TAYLOR</t>
  </si>
  <si>
    <t>085ea9d3d99a01a8f9520975011173d0</t>
  </si>
  <si>
    <t>60514</t>
  </si>
  <si>
    <t>SPN-10114</t>
  </si>
  <si>
    <t>AMHERST COLLEGE/AMHERST, MA</t>
  </si>
  <si>
    <t>61 QUADRANGLE DRIVE&amp;#xa;FROST LIBRARY&amp;#xa;AMHERST, MA 01002&amp;#xa;United States of America</t>
  </si>
  <si>
    <t>53142f71cffc1001a1794c196d210000</t>
  </si>
  <si>
    <t>77241</t>
  </si>
  <si>
    <t>SPN-14564</t>
  </si>
  <si>
    <t>AMOGY INC/BROOKLYN, NY</t>
  </si>
  <si>
    <t>19 Morris Avenue&amp;#xa;Brooklyn, NY 11205&amp;#xa;United States of America</t>
  </si>
  <si>
    <t>mjmontgomery@amogy.co</t>
  </si>
  <si>
    <t>Matt Montgomery</t>
  </si>
  <si>
    <t>065bd5039f1801256b5ce86ffd00623d</t>
  </si>
  <si>
    <t>73023</t>
  </si>
  <si>
    <t>SPN-13724</t>
  </si>
  <si>
    <t>AMPAIRE/HAWTHORNE, CA</t>
  </si>
  <si>
    <t>3507 JACK NORTHROP AVE.&amp;#xa;HAWTHORNE, CA 90250&amp;#xa;United States of America</t>
  </si>
  <si>
    <t>LUCENDA DE LEON</t>
  </si>
  <si>
    <t>085ea9d3d99a01af79890e7501117ad0</t>
  </si>
  <si>
    <t>66016</t>
  </si>
  <si>
    <t>SPN-10115</t>
  </si>
  <si>
    <t>AMTECH SYSTEMS INC./TEMPE, AZ</t>
  </si>
  <si>
    <t>131 SOUTH CLARK DRIVE&amp;#xa;TEMPE, AZ 85281&amp;#xa;United States of America</t>
  </si>
  <si>
    <t>jhwang@amtechsystems.com</t>
  </si>
  <si>
    <t>0e2163ca16a2018491f5e3f1751a767b</t>
  </si>
  <si>
    <t>65544</t>
  </si>
  <si>
    <t>SPN-13463</t>
  </si>
  <si>
    <t>ANALOG DEVICES INC/NORWOOD, MA</t>
  </si>
  <si>
    <t>2 ELIZABETH DRIVE&amp;#xa;CHELMSFORD, MA 01824&amp;#xa;United States of America</t>
  </si>
  <si>
    <t>ed.balboni@analog.com</t>
  </si>
  <si>
    <t>ED BALBONI</t>
  </si>
  <si>
    <t>0794c6b75f271000af62578b33770000</t>
  </si>
  <si>
    <t>50148</t>
  </si>
  <si>
    <t>SPN-14344</t>
  </si>
  <si>
    <t>ANALYTICAL MECHANICS ASSOCIATES INC/HAMPTON, VA</t>
  </si>
  <si>
    <t>RSES_INVOICES@AMA-INC.COM</t>
  </si>
  <si>
    <t>AP Invoices</t>
  </si>
  <si>
    <t>1bda3f9fb5a701db5641d51fe2012a6e</t>
  </si>
  <si>
    <t>70719</t>
  </si>
  <si>
    <t>SPN-13524</t>
  </si>
  <si>
    <t>ANDDES ASOCIADOS SAC/LIMA,PERU</t>
  </si>
  <si>
    <t>miguel.jimenez@anddes.com</t>
  </si>
  <si>
    <t>MIGUEL JIMENEZ</t>
  </si>
  <si>
    <t>085ea9d3d99a01edfaa34b770111ccd3</t>
  </si>
  <si>
    <t>65944</t>
  </si>
  <si>
    <t>SPN-10116</t>
  </si>
  <si>
    <t>ANDERSON UNIVERSITY/ANDERSON, IN</t>
  </si>
  <si>
    <t>1100 EAST FIFTH STREET&amp;#xa;ANDERSON, IN 46012&amp;#xa;United States of America</t>
  </si>
  <si>
    <t>941fb274468a01a1dec410706711349e</t>
  </si>
  <si>
    <t>15768</t>
  </si>
  <si>
    <t>SPN-13030</t>
  </si>
  <si>
    <t>ANDREW W MELLON FOUNDATION/NEW YORK, NY</t>
  </si>
  <si>
    <t>085ea9d3d99a01e3017052770111d3d3</t>
  </si>
  <si>
    <t>66937</t>
  </si>
  <si>
    <t>SPN-10117</t>
  </si>
  <si>
    <t>ANDROMEDA SYSTEMS INC./ORANGE PARK, FL</t>
  </si>
  <si>
    <t>330 CROSSING BOULEVARD&amp;#xa;ORANGE PARK, FL 32073&amp;#xa;United States of America</t>
  </si>
  <si>
    <t>d5bb0e6053f00101e7d53dd5e4290000</t>
  </si>
  <si>
    <t>75218</t>
  </si>
  <si>
    <t>SPN-14062</t>
  </si>
  <si>
    <t>ANDSON BIOTECH INC/ATLANTA, GA</t>
  </si>
  <si>
    <t>58 Edgewood Ave&amp;#xa;Lab 124&amp;#xa;Atlanta, GA 30303&amp;#xa;United States of America</t>
  </si>
  <si>
    <t>mason@andsonbiotech.com</t>
  </si>
  <si>
    <t>MASON CHILMONCZYK</t>
  </si>
  <si>
    <t>085ea9d3d99a011f913f8990011181f6</t>
  </si>
  <si>
    <t>62153</t>
  </si>
  <si>
    <t>SPN-10118</t>
  </si>
  <si>
    <t>ANGLICOTECH/WASHINGTON, DC</t>
  </si>
  <si>
    <t>11111 HOUZE RD, SUITE 200&amp;#xa;ROSWELL, GA 30076&amp;#xa;United States of America</t>
  </si>
  <si>
    <t>94cfedd0964301ad184f7cc7a5345c1c</t>
  </si>
  <si>
    <t>70711</t>
  </si>
  <si>
    <t>SPN-13395</t>
  </si>
  <si>
    <t>ANKTION (FUJIAN) TECHNOLOGY CO LTD/ WAN CHAI, HONG KONG</t>
  </si>
  <si>
    <t>FLAT/IRM A 20/F&amp;#xa;KIU FU COMM BLDG 300&amp;#xa;LOCKHART RD&amp;#xa;WAN CHAI&amp;#xa;Hong Kong</t>
  </si>
  <si>
    <t>HELLOCINDYLIN@HOTMAIL.COM</t>
  </si>
  <si>
    <t>CINDY LIN</t>
  </si>
  <si>
    <t>6b508ab3910b10015dd87dbe290c0000</t>
  </si>
  <si>
    <t>77309</t>
  </si>
  <si>
    <t>SPN-14531</t>
  </si>
  <si>
    <t>ANNE ARUNDEL COMMUNITY COLLEGE/ARNOLD, MD</t>
  </si>
  <si>
    <t>101 COLLEGE PKWY&amp;#xa;ARNOLD, MD 21012&amp;#xa;United States of America</t>
  </si>
  <si>
    <t>SLHABECK@AACC.EDU</t>
  </si>
  <si>
    <t>SUSAN HABECK</t>
  </si>
  <si>
    <t>bc1b497cbc430100bd8f51b9eca60000</t>
  </si>
  <si>
    <t>75118</t>
  </si>
  <si>
    <t>SPN-14103</t>
  </si>
  <si>
    <t>ANNOVIANT/ALPHARETTA, GA</t>
  </si>
  <si>
    <t>260 SEAL LANE&amp;#xa;ALPHARETTA, GA 30022&amp;#xa;United States of America</t>
  </si>
  <si>
    <t>psathe@tgentech.com</t>
  </si>
  <si>
    <t>PRAMOD SATHE</t>
  </si>
  <si>
    <t>085ea9d3d99a018aedc64fa90111f719</t>
  </si>
  <si>
    <t>8000009</t>
  </si>
  <si>
    <t>SPN-00067</t>
  </si>
  <si>
    <t>ANNULAR BIOTECHNOLOGY LLC.</t>
  </si>
  <si>
    <t>7560 PORTBURY PARK LANE&amp;#xa;SUWANEE, GA 30024&amp;#xa;United States of America</t>
  </si>
  <si>
    <t>DAVID C NICHOLSON</t>
  </si>
  <si>
    <t>085ea9d3d99a017d803e9390011188f6</t>
  </si>
  <si>
    <t>66557</t>
  </si>
  <si>
    <t>SPN-10119</t>
  </si>
  <si>
    <t>ANSALDO ENERGIA SWITZERLAND GA/BADEN,SWITZERLAND</t>
  </si>
  <si>
    <t>VIA N LORENZI, 8&amp;#xa;16152 GENOVA GE&amp;#xa;Italy</t>
  </si>
  <si>
    <t>b40e76cee8d81000afe59ddf5e8d0000</t>
  </si>
  <si>
    <t>74780</t>
  </si>
  <si>
    <t>SPN-14209</t>
  </si>
  <si>
    <t>ANSELL/PENDLETON,SC</t>
  </si>
  <si>
    <t>111 WOOD AVENUE SOUTH SUITE 210&amp;#xa;ISELIN, NJ 08830&amp;#xa;United States of America</t>
  </si>
  <si>
    <t>carrie.merck@ansell.com</t>
  </si>
  <si>
    <t>CARRIE MERCK</t>
  </si>
  <si>
    <t>085ea9d3d99a010c928f9d9001118ff6</t>
  </si>
  <si>
    <t>56493</t>
  </si>
  <si>
    <t>SPN-10120</t>
  </si>
  <si>
    <t>AOC TECHNOLOGIES INC/DUBLIN, CA</t>
  </si>
  <si>
    <t>6690 AMADOR PLAZA ROAD, #110&amp;#xa;DUBLIN, CA 94568&amp;#xa;United States of America</t>
  </si>
  <si>
    <t>8ab8b411c140100195cb4cd85fcb0000</t>
  </si>
  <si>
    <t>76441</t>
  </si>
  <si>
    <t>SPN-14304</t>
  </si>
  <si>
    <t>APEX MICROANALYTICAL SERVICES/CUMMINGS, GA</t>
  </si>
  <si>
    <t>5215 HIDDEN VALLEY LN&amp;#xa;CUMMING, GA 30028&amp;#xa;United States of America</t>
  </si>
  <si>
    <t>keith.e.prater@gmail.com</t>
  </si>
  <si>
    <t>KEITH PRATER</t>
  </si>
  <si>
    <t>085ea9d3d99a01926ae3a390011199f6</t>
  </si>
  <si>
    <t>68720</t>
  </si>
  <si>
    <t>SPN-10121</t>
  </si>
  <si>
    <t>APOLLONIA BUSINESS SOLUTIONS LLC./ARLINGTON, VA</t>
  </si>
  <si>
    <t>2011 CRYSTAL DRIVE&amp;#xa;SUITE 400&amp;#xa;ARLINGTON, VA 22202&amp;#xa;United States of America</t>
  </si>
  <si>
    <t>085ea9d3d99a019e0757a9900111a0f6</t>
  </si>
  <si>
    <t>3625</t>
  </si>
  <si>
    <t>SPN-10122</t>
  </si>
  <si>
    <t>APPLE COMPUTER/CUPERTINO, CA</t>
  </si>
  <si>
    <t>PO BOX 149114, MS: 198-AP&amp;#xa;AUSTIN, TX 78714-9114&amp;#xa;United States of America</t>
  </si>
  <si>
    <t>c1944e4437b11001ff115f2ddf310000</t>
  </si>
  <si>
    <t>77313</t>
  </si>
  <si>
    <t>SPN-14572</t>
  </si>
  <si>
    <t>APPLE INC/CUPERTINO, CA</t>
  </si>
  <si>
    <t>One Apple Park Way&amp;#xa;CUPERTINO, CA 95014&amp;#xa;United States of America</t>
  </si>
  <si>
    <t>carlywalsh@apple.com</t>
  </si>
  <si>
    <t>b9016470782c1000b023c060c2880000</t>
  </si>
  <si>
    <t>76687</t>
  </si>
  <si>
    <t>SPN-14346</t>
  </si>
  <si>
    <t>APPLIED CERAMICS/ATLANTA,GA</t>
  </si>
  <si>
    <t>P.O. BOX 29664&amp;#xa;ATLANTA, GA 30359&amp;#xa;United States of America</t>
  </si>
  <si>
    <t>Chris.mitchell@appliedceramics.com</t>
  </si>
  <si>
    <t>CHRIS MITCHELL</t>
  </si>
  <si>
    <t>085ea9d3d99a012d1678b0900111a7f6</t>
  </si>
  <si>
    <t>6461</t>
  </si>
  <si>
    <t>SPN-10123</t>
  </si>
  <si>
    <t>APPLIED MATERIALS INC/AUSTIN, TX</t>
  </si>
  <si>
    <t>9700 E HIGHWAY 290&amp;#xa;AUSTIN, TX 78724&amp;#xa;United States of America</t>
  </si>
  <si>
    <t>085ea9d3d99a01e7f745eb880211d821</t>
  </si>
  <si>
    <t>38948</t>
  </si>
  <si>
    <t>SPN-10124</t>
  </si>
  <si>
    <t>APPLIED MATERIALS/SANTA CLARA, CA</t>
  </si>
  <si>
    <t>3050 BOWERS AVE&amp;#xa;SANTA CLARA, CA 95054&amp;#xa;United States of America</t>
  </si>
  <si>
    <t>GLOBAL GENERAL PROCUREMENT</t>
  </si>
  <si>
    <t>085ea9d3d99a01d4e168e5a801117819</t>
  </si>
  <si>
    <t>61254</t>
  </si>
  <si>
    <t>SPN-00048</t>
  </si>
  <si>
    <t>APPLIED NOVEL DEVICES/AUSTIN, TX</t>
  </si>
  <si>
    <t>10100 BURNET RD&amp;#xa;BLDG 160&amp;#xa;AUSTIN, TX 78758&amp;#xa;United States of America</t>
  </si>
  <si>
    <t>Rajesh Rao</t>
  </si>
  <si>
    <t>19f1bc23ea790163f8276105ff00ca53</t>
  </si>
  <si>
    <t>71982</t>
  </si>
  <si>
    <t>SPN-13883</t>
  </si>
  <si>
    <t>APPLIED RESEARCH ASSOCIATES/LEXINGTON, MA</t>
  </si>
  <si>
    <t>181 BEDFORD STREET, SUITE 1&amp;#xa;LEXINGTON, MA 02420&amp;#xa;United States of America</t>
  </si>
  <si>
    <t>Subaward Invoicing</t>
  </si>
  <si>
    <t>DELAINE REITER</t>
  </si>
  <si>
    <t>085ea9d3d99a01d251ebba900111aef6</t>
  </si>
  <si>
    <t>68926</t>
  </si>
  <si>
    <t>SPN-10125</t>
  </si>
  <si>
    <t>APPLIED RESEARCH SOLUTIONS/BEAVERCREEK,OH</t>
  </si>
  <si>
    <t>51 PLUM STREET&amp;#xa;SUITE 240&amp;#xa;BEAVERCREEK, OH 45440&amp;#xa;United States of America</t>
  </si>
  <si>
    <t>jdills@appliedres.com</t>
  </si>
  <si>
    <t>JODI DILLS</t>
  </si>
  <si>
    <t>MICHELLE RUSCHAU</t>
  </si>
  <si>
    <t>085ea9d3d99a019cddc31ea801117318</t>
  </si>
  <si>
    <t>21961</t>
  </si>
  <si>
    <t>SPN-00020</t>
  </si>
  <si>
    <t>APPLIED TECHNICAL SERVICES INC/MARIETTA, GA</t>
  </si>
  <si>
    <t>1049 TRIAD COURT&amp;#xa;MARIETTA, GA 30062&amp;#xa;United States of America</t>
  </si>
  <si>
    <t>2415d456c4cc1001a7f01f77a9a20000</t>
  </si>
  <si>
    <t>77155</t>
  </si>
  <si>
    <t>SPN-14556</t>
  </si>
  <si>
    <t>APT REARCH INC/HUNTSVILLE, AL</t>
  </si>
  <si>
    <t>4950 Research Drive&amp;#xa;Huntsville, AL 35805&amp;#xa;United States of America</t>
  </si>
  <si>
    <t>bbregard@apt-research.com</t>
  </si>
  <si>
    <t>Bryan Bregard</t>
  </si>
  <si>
    <t>84169583e41c01403a307011ed013bf4</t>
  </si>
  <si>
    <t>45669</t>
  </si>
  <si>
    <t>SPN-13733</t>
  </si>
  <si>
    <t>APTIMA/ WOBURN,MA</t>
  </si>
  <si>
    <t>fe8c35c621f301019a5d295f4e9c0000</t>
  </si>
  <si>
    <t>74784</t>
  </si>
  <si>
    <t>SPN-14051</t>
  </si>
  <si>
    <t>APTITUDE II/ATLANTA, GA</t>
  </si>
  <si>
    <t>2555 CUMBERLAND PARKWAY SE,&amp;#xa;ATLANTA, GA 30339&amp;#xa;United States of America</t>
  </si>
  <si>
    <t>Sam.Holt@aptitudeii.com</t>
  </si>
  <si>
    <t>SAM HOLT</t>
  </si>
  <si>
    <t>085ea9d3d99a011019a6c1900111b5f6</t>
  </si>
  <si>
    <t>52811</t>
  </si>
  <si>
    <t>SPN-10126</t>
  </si>
  <si>
    <t>ARAMCO SERVICES COMPANY/DHAHRAN,SAUDI ARABIA</t>
  </si>
  <si>
    <t>9009 WEST LOOP SOUTH&amp;#xa;HOUSTON, TX 77096&amp;#xa;United States of America</t>
  </si>
  <si>
    <t>ROLA ELZOOR</t>
  </si>
  <si>
    <t>JOHN WOLFE</t>
  </si>
  <si>
    <t>f34b77ee42120140594e425a3b195212</t>
  </si>
  <si>
    <t>71044</t>
  </si>
  <si>
    <t>SPN-13461</t>
  </si>
  <si>
    <t>ARAPAHOE COMMUNITY COLLEGE/LITTLETON, CO</t>
  </si>
  <si>
    <t>5900 SANTE FE DR&amp;#xa;CAMPUS BOX #10&amp;#xa;LITTLETON, CO 80160&amp;#xa;United States of America</t>
  </si>
  <si>
    <t>941fb274468a01e4d318cb7067110c9f</t>
  </si>
  <si>
    <t>47848</t>
  </si>
  <si>
    <t>SPN-13063</t>
  </si>
  <si>
    <t>ARBORGEN/SUMMERVILLE, SOUTH CAROLINA</t>
  </si>
  <si>
    <t>e80e6cb222dd10015faaf04f8a000000</t>
  </si>
  <si>
    <t>76138</t>
  </si>
  <si>
    <t>SPN-14432</t>
  </si>
  <si>
    <t>ARCELORMITTAL/ASTURIAS,SPAIN</t>
  </si>
  <si>
    <t>La Granda&amp;#xa;33418 Gozon&amp;#xa;Spain</t>
  </si>
  <si>
    <t>claudia.gomez@arcelormittal.com</t>
  </si>
  <si>
    <t>Claudia Gomez Suarez</t>
  </si>
  <si>
    <t>0d3f178e882310015de8832926820000</t>
  </si>
  <si>
    <t>70261</t>
  </si>
  <si>
    <t>SPN-14430</t>
  </si>
  <si>
    <t>ARCHER DANIELS MIDLAND COMPANY (ADM)/DECATUR, IL</t>
  </si>
  <si>
    <t>jose.lebreiro@adm.com</t>
  </si>
  <si>
    <t>Jose Leboreiro</t>
  </si>
  <si>
    <t>085ea9d3d99a011d6a260595011148fc</t>
  </si>
  <si>
    <t>59835</t>
  </si>
  <si>
    <t>SPN-10127</t>
  </si>
  <si>
    <t>ARCHITECTURE FOR HUMANITY/SAN FRANCISCO, CA</t>
  </si>
  <si>
    <t>695 MINNA STREET&amp;#xa;SAN FRANCISCO, CA 94103&amp;#xa;United States of America</t>
  </si>
  <si>
    <t>085ea9d3d99a013175d648a00111130b</t>
  </si>
  <si>
    <t>15328</t>
  </si>
  <si>
    <t>SPN-11626</t>
  </si>
  <si>
    <t>ARCTOS TECHNOLOGY SOLUTIONS LLC/ DAYTON, OH</t>
  </si>
  <si>
    <t>3901 UNIVERSITY BLVD S, SUITE 103&amp;#xa;JACKSONVILLE, FL 32216&amp;#xa;United States of America</t>
  </si>
  <si>
    <t>JASON SAV</t>
  </si>
  <si>
    <t>085ea9d3d99a01f015c90b9501114ffc</t>
  </si>
  <si>
    <t>4875</t>
  </si>
  <si>
    <t>SPN-10128</t>
  </si>
  <si>
    <t>ARGONNE NATL LAB/UCHICAGO ARGONNE LLC/ARGONNE, IL</t>
  </si>
  <si>
    <t>9700 S CASS AVENUE&amp;#xa;BLDG 201&amp;#xa;LEMONT, IL 60439-4874&amp;#xa;United States of America</t>
  </si>
  <si>
    <t>085ea9d3d99a011b773b1295011156fc</t>
  </si>
  <si>
    <t>66801</t>
  </si>
  <si>
    <t>SPN-10129</t>
  </si>
  <si>
    <t>ARGUS RESERVOIR MONITORING LLC./ATLANTA,GA</t>
  </si>
  <si>
    <t>1652 SABASTIAN POINT NE&amp;#xa;ATLANTA, GA 30329&amp;#xa;United States of America</t>
  </si>
  <si>
    <t>090955eede8401d23741246d080121cb</t>
  </si>
  <si>
    <t>73084</t>
  </si>
  <si>
    <t>SPN-13943</t>
  </si>
  <si>
    <t>ARIEL UNIVERSITY/ARIEL, ISREAL</t>
  </si>
  <si>
    <t>KIRYAT HAMADA 3&amp;#xa;ARIEL 40700&amp;#xa;Israel</t>
  </si>
  <si>
    <t>estera@ariel.ac.il</t>
  </si>
  <si>
    <t>ESTER AVITAL</t>
  </si>
  <si>
    <t>085ea9d3d99a01bbfb1c1f9501115dfc</t>
  </si>
  <si>
    <t>5863</t>
  </si>
  <si>
    <t>SPN-10130</t>
  </si>
  <si>
    <t>ARIZONA STATE UNIVERSITY/TEMPE, AZ</t>
  </si>
  <si>
    <t>BOX 873503&amp;#xa;TEMPE, AZ 85287-3503&amp;#xa;United States of America</t>
  </si>
  <si>
    <t>SUBAWARDS .</t>
  </si>
  <si>
    <t>AWARDS MANAGEMENT</t>
  </si>
  <si>
    <t>e76c63f3918e1001e9499fd6e7ca0000</t>
  </si>
  <si>
    <t>75222</t>
  </si>
  <si>
    <t>SPN-14140</t>
  </si>
  <si>
    <t>ARM LTD/CAMBRIDGE,UK</t>
  </si>
  <si>
    <t>Kelly.Lane@arm.com</t>
  </si>
  <si>
    <t>ALBERT GONZALES</t>
  </si>
  <si>
    <t>KELLY LANE</t>
  </si>
  <si>
    <t>085ea9d3d99a01801b752795011182fc</t>
  </si>
  <si>
    <t>45908</t>
  </si>
  <si>
    <t>SPN-10131</t>
  </si>
  <si>
    <t>ARMSTRONG ATLANTIC UNIVERSITY/SAVANNAH,GA</t>
  </si>
  <si>
    <t>11935 ABERCORN ST&amp;#xa;SAVANNAH, GA 31419&amp;#xa;United States of America</t>
  </si>
  <si>
    <t>085ea9d3d99a010a02850c92011116f8</t>
  </si>
  <si>
    <t>64740</t>
  </si>
  <si>
    <t>SPN-10132</t>
  </si>
  <si>
    <t>ARMY CONTRACTING COMMAND/WARREN, MI</t>
  </si>
  <si>
    <t>085ea9d3d99a014631e03795011189fc</t>
  </si>
  <si>
    <t>3233</t>
  </si>
  <si>
    <t>SPN-10133</t>
  </si>
  <si>
    <t>ARMY/ABERDEEN PRV GROUND, MD</t>
  </si>
  <si>
    <t>ABERDEEN PROVING TEST CENTER&amp;#xa;BUILDING 355&amp;#xa;ABERDEEN PROVING GROUND, MD 21005&amp;#xa;United States of America</t>
  </si>
  <si>
    <t>PATRICIA HENSLEY</t>
  </si>
  <si>
    <t>085ea9d3d99a0182c72548950111d2fc</t>
  </si>
  <si>
    <t>3225</t>
  </si>
  <si>
    <t>SPN-10134</t>
  </si>
  <si>
    <t>ARMY/AMCOM/REDSTONE AR, AL</t>
  </si>
  <si>
    <t>3787 KLONDIKE ROAD&amp;#xa;LITHONIA, GA 30038&amp;#xa;United States of America</t>
  </si>
  <si>
    <t>085ea9d3d99a018f2a8450950111f1fc</t>
  </si>
  <si>
    <t>64738</t>
  </si>
  <si>
    <t>SPN-10135</t>
  </si>
  <si>
    <t>ARMY/ARL/ABERDEEN PRV GROUND/RES TRIANGLE PARK, NC</t>
  </si>
  <si>
    <t>2800 POWDER MILL ROAD&amp;#xa;ADELPHI, MD 20783&amp;#xa;United States of America</t>
  </si>
  <si>
    <t>085ea9d3d99a01699a8e56950111fbfc</t>
  </si>
  <si>
    <t>3258</t>
  </si>
  <si>
    <t>SPN-10136</t>
  </si>
  <si>
    <t>ARMY/ARMAMENT RESEARCH AND DEVELOPMENT CMD/NJ</t>
  </si>
  <si>
    <t>ARDEC/ARMAMENT UNIVERSITY&amp;#xa;RDAR-AU&amp;#xa;PICATINNY ARSENAL, NJ 07806&amp;#xa;United States of America</t>
  </si>
  <si>
    <t>ERIN WILLIAMS</t>
  </si>
  <si>
    <t>085ea9d3d99a018deac1d6910111e6f7</t>
  </si>
  <si>
    <t>35288</t>
  </si>
  <si>
    <t>SPN-10137</t>
  </si>
  <si>
    <t>ARMY/ARMY CONTRACTING AGENCY/ALEXANDRIA, VA</t>
  </si>
  <si>
    <t>085ea9d3d99a016de5fb2f980111fa00</t>
  </si>
  <si>
    <t>3235</t>
  </si>
  <si>
    <t>SPN-10138</t>
  </si>
  <si>
    <t>ARMY/ARMY RESEARCH INST/VA</t>
  </si>
  <si>
    <t>DFAS COLUMBUS CENTER HQ0338&amp;#xa;PO BOX 182264&amp;#xa;INDIANAPOLIS, OH 43218-2264&amp;#xa;United States of America</t>
  </si>
  <si>
    <t>JAMES GANDY</t>
  </si>
  <si>
    <t>KARIN ORVIS</t>
  </si>
  <si>
    <t>085ea9d3d99a012ab11e2c9102114b23</t>
  </si>
  <si>
    <t>3277</t>
  </si>
  <si>
    <t>SPN-10139</t>
  </si>
  <si>
    <t>ARMY/ARMY RESEARCH LAB/MA</t>
  </si>
  <si>
    <t>COMPUTER SCIENCE DEPARTMENT&amp;#xa;PO BOX 5101&amp;#xa;COOKEVILLE, TN 38505&amp;#xa;United States of America</t>
  </si>
  <si>
    <t>085ea9d3d99a01997af0409801110701</t>
  </si>
  <si>
    <t>3247</t>
  </si>
  <si>
    <t>SPN-10140</t>
  </si>
  <si>
    <t>ARMY/ARMY SPACE AND STRATEGIC DEFENSE COMMAND/AL</t>
  </si>
  <si>
    <t>4800 MARK CENTER DRIVE&amp;#xa;SUITE 17D08&amp;#xa;ALEXANDRIA, VA 22350-3605&amp;#xa;United States of America</t>
  </si>
  <si>
    <t>JINA BANKS</t>
  </si>
  <si>
    <t>085ea9d3d99a01dc5b754e9801112c01</t>
  </si>
  <si>
    <t>3223</t>
  </si>
  <si>
    <t>SPN-10141</t>
  </si>
  <si>
    <t>ARMY/ARO/RES TRIANGLE PARK, NC</t>
  </si>
  <si>
    <t>PO BOX 182264&amp;#xa;COLUMBUS, OH 43218-2264&amp;#xa;United States of America</t>
  </si>
  <si>
    <t>WILLIAM CREECH</t>
  </si>
  <si>
    <t>SCOTT GOODWIN</t>
  </si>
  <si>
    <t>896240444210100151476cc510ca0000</t>
  </si>
  <si>
    <t>76960</t>
  </si>
  <si>
    <t>SPN-14541</t>
  </si>
  <si>
    <t>ARMY/COMBAT CAPABILITIES DEVELOPMENT COMMAND (DEVCOM) ARMY RESEARCH LABORATORY</t>
  </si>
  <si>
    <t>8899 EAST 56TH STREET&amp;#xa;Indianapolis, IN 46249&amp;#xa;United States of America</t>
  </si>
  <si>
    <t>daniel.p.cole.civ@army.mil</t>
  </si>
  <si>
    <t>DFAS INDIANAPOLIS-GFEBS</t>
  </si>
  <si>
    <t>736c6eaaacfe1000ae5febc96e8b0000</t>
  </si>
  <si>
    <t>3242</t>
  </si>
  <si>
    <t>SPN-14341</t>
  </si>
  <si>
    <t>ARMY/CONSTRUCTION ENGINEERING RESEARCH LAB/CHAMPAIGN, IL</t>
  </si>
  <si>
    <t>085ea9d3d99a011099235c9801115101</t>
  </si>
  <si>
    <t>3232</t>
  </si>
  <si>
    <t>SPN-10142</t>
  </si>
  <si>
    <t>ARMY/CORPS OF ENGINEERS</t>
  </si>
  <si>
    <t>75 5TH STREET&amp;#xa;ATLANTA, GA 30332&amp;#xa;United States of America</t>
  </si>
  <si>
    <t>085ea9d3d99a011a909f679801117c01</t>
  </si>
  <si>
    <t>3236</t>
  </si>
  <si>
    <t>SPN-10143</t>
  </si>
  <si>
    <t>ARMY/EPG/FT HUACHUCA/AZ</t>
  </si>
  <si>
    <t>400 GIGLING ROAD&amp;#xa;SEASIDE, CA 93955-6771&amp;#xa;United States of America</t>
  </si>
  <si>
    <t>085ea9d3d99a01b92c9e7c9102117123</t>
  </si>
  <si>
    <t>3230</t>
  </si>
  <si>
    <t>SPN-10144</t>
  </si>
  <si>
    <t>ARMY/FT BELVOIR/ISCOM/NGIC/VA</t>
  </si>
  <si>
    <t>4850 HAHNS PEAK DRIVE&amp;#xa;SUITE 200&amp;#xa;LOVELAND, CO 80538&amp;#xa;United States of America</t>
  </si>
  <si>
    <t>085ea9d3d99a01748b99739801118f01</t>
  </si>
  <si>
    <t>3254</t>
  </si>
  <si>
    <t>SPN-10145</t>
  </si>
  <si>
    <t>ARMY/FT BENNING/GA</t>
  </si>
  <si>
    <t>CARESTREAM HEALTH, INC&amp;#xa;PO BOX 14460&amp;#xa;ROCHESTER, NY 14615&amp;#xa;United States of America</t>
  </si>
  <si>
    <t>085ea9d3d99a016bd6f87a9801119f01</t>
  </si>
  <si>
    <t>3231</t>
  </si>
  <si>
    <t>SPN-10146</t>
  </si>
  <si>
    <t>ARMY/FT EUSTIS/ VA</t>
  </si>
  <si>
    <t>AMSRD-AMR-AA-IUS ARMY AVIATION APPLIED TECH DIRECTORATE&amp;#xa;US ARMY RESEARCH, DEV &amp; ENG COMMAND (RDEC)&amp;#xa;FT. EUSTIS, VA 23604-1507&amp;#xa;United States of America</t>
  </si>
  <si>
    <t>MICHAEL BUTLER</t>
  </si>
  <si>
    <t>HOPE MCCLAIN</t>
  </si>
  <si>
    <t>085ea9d3d99a01100e13499402111b24</t>
  </si>
  <si>
    <t>3265</t>
  </si>
  <si>
    <t>SPN-10147</t>
  </si>
  <si>
    <t>ARMY/FT GORDON/GA</t>
  </si>
  <si>
    <t>506 CHAMBERLAIN AVE&amp;#xa;BLDG 29808, RM 813&amp;#xa;FORT GORDON, GA 30905&amp;#xa;United States of America</t>
  </si>
  <si>
    <t>085ea9d3d99a01af630b549402112524</t>
  </si>
  <si>
    <t>3224</t>
  </si>
  <si>
    <t>SPN-10148</t>
  </si>
  <si>
    <t>ARMY/FT. MONMOUTH</t>
  </si>
  <si>
    <t>EAGLE SYSTEMS INC.&amp;#xa;PO BOX 351&amp;#xa;CALIFORNIA, MD 20619&amp;#xa;United States of America</t>
  </si>
  <si>
    <t>085ea9d3d99a012547ef039b01113005</t>
  </si>
  <si>
    <t>3222</t>
  </si>
  <si>
    <t>SPN-10149</t>
  </si>
  <si>
    <t>ARMY/GENERAL</t>
  </si>
  <si>
    <t>US ARMY RAPID EQUIPPING FORCE&amp;#xa;10236 BURBECK ROAD (361T)&amp;#xa;FORT BELVOIR, VA 22060&amp;#xa;United States of America</t>
  </si>
  <si>
    <t>MAXINE KICHERER</t>
  </si>
  <si>
    <t>HEATHER DRAKE</t>
  </si>
  <si>
    <t>085ea9d3d99a01a34c7d0a9b01114305</t>
  </si>
  <si>
    <t>64739</t>
  </si>
  <si>
    <t>SPN-10150</t>
  </si>
  <si>
    <t>ARMY/GEORGIA NATIONAL GUARD (NGGA)/MARIETTA, GA</t>
  </si>
  <si>
    <t>1000 HALSEY AVE, BLDG 447&amp;#xa;MARIETTA, GA 30060-5099&amp;#xa;United States of America</t>
  </si>
  <si>
    <t>085ea9d3d99a01d7f07c109b01114a05</t>
  </si>
  <si>
    <t>3275</t>
  </si>
  <si>
    <t>SPN-10151</t>
  </si>
  <si>
    <t>ARMY/MEDICAL RESEARCH/MD</t>
  </si>
  <si>
    <t>8899 E 56TH STREET&amp;#xa;INDIANAPOLIS, IN 46249-3800&amp;#xa;United States of America</t>
  </si>
  <si>
    <t>GRANT ADMINISTRATOR</t>
  </si>
  <si>
    <t>085ea9d3d99a01c1e84e1c9b01115105</t>
  </si>
  <si>
    <t>3229</t>
  </si>
  <si>
    <t>SPN-10152</t>
  </si>
  <si>
    <t>ARMY/NATICK RESEARCH AND DEVELOPEMNT LAB/ MA</t>
  </si>
  <si>
    <t>7832 N LEADBETTER RD&amp;#xa;PORTLAND, OR 97203-6807&amp;#xa;United States of America</t>
  </si>
  <si>
    <t>085ea9d3d99a01a00c1c279b01116405</t>
  </si>
  <si>
    <t>3267</t>
  </si>
  <si>
    <t>SPN-10153</t>
  </si>
  <si>
    <t>ARMY/PICATINNY ARSENAL, NJ</t>
  </si>
  <si>
    <t>ARMANT RESEARCH, DEVELOPMENT, &amp; ENG CENTER&amp;#xa;PICATINNY, NJ 07806&amp;#xa;United States of America</t>
  </si>
  <si>
    <t>SCOTT DERN</t>
  </si>
  <si>
    <t>PAULA EREMENKO</t>
  </si>
  <si>
    <t>085ea9d3d99a01ab8f63319b01117705</t>
  </si>
  <si>
    <t>3248</t>
  </si>
  <si>
    <t>SPN-10154</t>
  </si>
  <si>
    <t>ARMY/SIMULATION, TRAINING &amp; INSTRUMENTATION COMM/ORLANDO, FL</t>
  </si>
  <si>
    <t>PO BOX 182264&amp;#xa;DFAS-CO SOUTH ENTITLEMENT OFFICE&amp;#xa;COLUMBUS, OH 43218-2264&amp;#xa;United States of America</t>
  </si>
  <si>
    <t>085ea9d3d99a01f66ab5959402115024</t>
  </si>
  <si>
    <t>3228</t>
  </si>
  <si>
    <t>SPN-10155</t>
  </si>
  <si>
    <t>ARMY/WHITE SANDS, NM</t>
  </si>
  <si>
    <t>75 FIFTH STREET&amp;#xa;SUITE 354&amp;#xa;ATLANTA, GA 30328&amp;#xa;United States of America</t>
  </si>
  <si>
    <t>085ea9d3d99a018f6f00149e0111cd08</t>
  </si>
  <si>
    <t>593</t>
  </si>
  <si>
    <t>SPN-10156</t>
  </si>
  <si>
    <t>ARNOLD &amp; MABLE BECKMAN FOUNDATION/IRVINE, CA</t>
  </si>
  <si>
    <t>100 ACADEMY DRIVE&amp;#xa;IRVINE, CA 92612&amp;#xa;United States of America</t>
  </si>
  <si>
    <t>JACKIE CHAMBERLIN</t>
  </si>
  <si>
    <t>3072e6f75b2001014b5c39243d9b0000</t>
  </si>
  <si>
    <t>75069</t>
  </si>
  <si>
    <t>SPN-14041</t>
  </si>
  <si>
    <t>ARTELON/MARIETTA, GA</t>
  </si>
  <si>
    <t>2150 NW PKWY SE SUITE G&amp;#xa;MARIETTA, GA 30067&amp;#xa;United States of America</t>
  </si>
  <si>
    <t>julieoconnell@artelon.com</t>
  </si>
  <si>
    <t>JULIE OCONNELL</t>
  </si>
  <si>
    <t>085ea9d3d99a01f871261a9e0111d408</t>
  </si>
  <si>
    <t>66326</t>
  </si>
  <si>
    <t>SPN-10157</t>
  </si>
  <si>
    <t>ARTHREX INC/NAPLES, FL</t>
  </si>
  <si>
    <t>1370 CREEKSIDE BLVD&amp;#xa;NAPLES, FL 34108&amp;#xa;United States of America</t>
  </si>
  <si>
    <t>085ea9d3d99a01cf07bc1f9e0111db08</t>
  </si>
  <si>
    <t>51569</t>
  </si>
  <si>
    <t>SPN-10158</t>
  </si>
  <si>
    <t>ARTHRITIS AUSTRALIA/AUSTRALIA</t>
  </si>
  <si>
    <t>PO BOX 550&amp;#xa;BROADWAY NSW 2007&amp;#xa;Australia</t>
  </si>
  <si>
    <t>7803e2c045a00100a3cbd5989a013b02</t>
  </si>
  <si>
    <t>58593</t>
  </si>
  <si>
    <t>SPN-13870</t>
  </si>
  <si>
    <t>ARTIFICIAL CELL TECHNOLOGIES/NEW HAVEN,CT</t>
  </si>
  <si>
    <t>5 SCIENCE PARK, SUITE 13&amp;#xa;NEW HAVEN, CT 06511&amp;#xa;United States of America</t>
  </si>
  <si>
    <t>PETER BLAGYS</t>
  </si>
  <si>
    <t>085ea9d3d99a01062173259e0111e208</t>
  </si>
  <si>
    <t>47668</t>
  </si>
  <si>
    <t>SPN-10159</t>
  </si>
  <si>
    <t>ARUNA BIOMEDICAL INC/ATHENS, GA</t>
  </si>
  <si>
    <t>425 RIVER RD&amp;#xa;ATHENS, GA 30602&amp;#xa;United States of America</t>
  </si>
  <si>
    <t>941fb274468a019e8bf179706711aa9e</t>
  </si>
  <si>
    <t>34589</t>
  </si>
  <si>
    <t>SPN-13048</t>
  </si>
  <si>
    <t>ASAHI GLASS CO LTD/KANAGAWA, JAPAN</t>
  </si>
  <si>
    <t>547af34734840180ad0051f4e501990c</t>
  </si>
  <si>
    <t>70879</t>
  </si>
  <si>
    <t>SPN-13569</t>
  </si>
  <si>
    <t>ASAHI INTECC CO LTD/AICHI, JAPAN</t>
  </si>
  <si>
    <t>3-100 AKATSUKI-CHO&amp;#xa;SETO-SHI, Aichi&amp;#xa;489-0071&amp;#xa;Japan</t>
  </si>
  <si>
    <t>MANABU SHIMOGAMI</t>
  </si>
  <si>
    <t>941fb274468a016f5f07b16f6711ab9d</t>
  </si>
  <si>
    <t>5178</t>
  </si>
  <si>
    <t>SPN-13013</t>
  </si>
  <si>
    <t>ASHLAND HERCULES WATER TECH/LUDOWICI, GA</t>
  </si>
  <si>
    <t>085ea9d3d99a0170e79c469e0111e908</t>
  </si>
  <si>
    <t>67611</t>
  </si>
  <si>
    <t>SPN-10160</t>
  </si>
  <si>
    <t>ASIMET/SANTIAGO, CHILE</t>
  </si>
  <si>
    <t>AV ANDRES BELLO 2777 OFICINA 401&amp;#xa;LAS CONDES&amp;#xa;Chile</t>
  </si>
  <si>
    <t>ELIANA MANRIQUEZ</t>
  </si>
  <si>
    <t>941fb274468a0198c617fa7467111ca4</t>
  </si>
  <si>
    <t>70262</t>
  </si>
  <si>
    <t>SPN-13242</t>
  </si>
  <si>
    <t>ASSISTIVE TECHNOLOGY FOR KANASANS(UNIV OF KANSAS)/PARSON, KS</t>
  </si>
  <si>
    <t>085ea9d3d99a0197167b4c9e0111f008</t>
  </si>
  <si>
    <t>66983</t>
  </si>
  <si>
    <t>SPN-10161</t>
  </si>
  <si>
    <t>ASSN OF EDU &amp; REHAB OF THE BLIND &amp; VISUAL IMPAIRED/MARTINEZ,GA</t>
  </si>
  <si>
    <t>3654 BAY POINT DRIVE&amp;#xa;MARTINEZ, GA 30907&amp;#xa;United States of America</t>
  </si>
  <si>
    <t>941fb274468a010a2daf8872671138a1</t>
  </si>
  <si>
    <t>69117</t>
  </si>
  <si>
    <t>SPN-13140</t>
  </si>
  <si>
    <t>ASSOC FOR HIGHER EDU COMM TECH ADVANCEMENT (AHECTA)/MAPLE GROVE, MN</t>
  </si>
  <si>
    <t>085ea9d3d99a01d7382b579e0111fe08</t>
  </si>
  <si>
    <t>66613</t>
  </si>
  <si>
    <t>SPN-10163</t>
  </si>
  <si>
    <t>ASSOC OF PROCUREMENT TECH ASSISTANCE/GALLATIN,TN</t>
  </si>
  <si>
    <t>360 SUNSET ISLAND TRAIL&amp;#xa;GALLATIN, TN 37066&amp;#xa;United States of America</t>
  </si>
  <si>
    <t>02b89e957d10015a0412da1f9501b216</t>
  </si>
  <si>
    <t>71909</t>
  </si>
  <si>
    <t>SPN-13607</t>
  </si>
  <si>
    <t>ASSOCIATED SERVICES FOR THE BLIND INC/PHILADELPHIA, PA</t>
  </si>
  <si>
    <t>919 WALNUT STREET&amp;#xa;SUITE 500&amp;#xa;PHILADELPHIA, PA 19107&amp;#xa;United States of America</t>
  </si>
  <si>
    <t>085ea9d3d99a01976d25529e0111f708</t>
  </si>
  <si>
    <t>67077</t>
  </si>
  <si>
    <t>SPN-10162</t>
  </si>
  <si>
    <t>ASSOCIATION FOR ASSISTIVE TECHNOLOGY ACT PROGRAMS/SPRINGFIELD, IL</t>
  </si>
  <si>
    <t>Association of Assistive Technology Act Programs&amp;#xa;1440 G St. NW&amp;#xa;Washington, DC 20005&amp;#xa;United States of America</t>
  </si>
  <si>
    <t>DAVE SCHERER</t>
  </si>
  <si>
    <t>FISCAL MANAGER</t>
  </si>
  <si>
    <t>085ea9d3d99a01ac40655d9e01110509</t>
  </si>
  <si>
    <t>53790</t>
  </si>
  <si>
    <t>SPN-10164</t>
  </si>
  <si>
    <t>ASSOCIATION FOR IRON &amp; STEEL TECHNOLOGY (AIST) / WARRENDALE, PA</t>
  </si>
  <si>
    <t>186 THORN HILL ROAD&amp;#xa;WARRENDALE, PA 15086-7528&amp;#xa;United States of America</t>
  </si>
  <si>
    <t>941fb274468a01f37664e071671161a0</t>
  </si>
  <si>
    <t>67228</t>
  </si>
  <si>
    <t>SPN-13110</t>
  </si>
  <si>
    <t>ASSOCIATION FOR UNMANNED VEHICLE SYSTEMS INTL/ARLINGTON, VA</t>
  </si>
  <si>
    <t>d561cca704960101e8216ba4a9e30000</t>
  </si>
  <si>
    <t>69038</t>
  </si>
  <si>
    <t>SPN-14032</t>
  </si>
  <si>
    <t>ASSOCIATION OF AMERICAN PUBLISHERS (AAP)/WASHINGTON, DC</t>
  </si>
  <si>
    <t>1730 Pennsylvania Avenue NW&amp;#xa;Suite 300&amp;#xa;WASHINGTON, DC 20006&amp;#xa;United States of America</t>
  </si>
  <si>
    <t>KMcInnis@publishers.org</t>
  </si>
  <si>
    <t>accountspayable publishers.org</t>
  </si>
  <si>
    <t>Billing KMcInnis@publishers.org</t>
  </si>
  <si>
    <t>941fb274468a012ce3fede74671106a4</t>
  </si>
  <si>
    <t>70197</t>
  </si>
  <si>
    <t>SPN-13238</t>
  </si>
  <si>
    <t>ASSOCIATION OF AMERICAN UNIVERSITIES/CHICAGP, IL</t>
  </si>
  <si>
    <t>8ab8b411c1401001e99e2e842a8b0000</t>
  </si>
  <si>
    <t>75135</t>
  </si>
  <si>
    <t>SPN-14306</t>
  </si>
  <si>
    <t>ASSOCIATION OF ASSISTIVE TECHNOLOGY ACT PROGRAMS/WASHINGTON, DC</t>
  </si>
  <si>
    <t>085ea9d3d99a01eb833d98a10111bd0d</t>
  </si>
  <si>
    <t>55274</t>
  </si>
  <si>
    <t>SPN-10165</t>
  </si>
  <si>
    <t>ASSOCIATION OF COLLEGIATE SCHOOLS OF PLANNING INC/TALLAHASSEE,FL</t>
  </si>
  <si>
    <t>6311 MALLARD TRACE DRIVE&amp;#xa;TALLAHASSEE, FL 32312&amp;#xa;United States of America</t>
  </si>
  <si>
    <t>085ea9d3d99a01d16861eaa701110d18</t>
  </si>
  <si>
    <t>6138</t>
  </si>
  <si>
    <t>SPN-00014</t>
  </si>
  <si>
    <t>ASSOCIATION OF OLD CROWS/ALEXANDRIA, VA</t>
  </si>
  <si>
    <t>1000 NORTH PAYNE STREET&amp;#xa;SUITE 200&amp;#xa;ALEXANDRIA, VA 22314-1652&amp;#xa;United States of America</t>
  </si>
  <si>
    <t>085ea9d3d99a019fdab49da10111c40d</t>
  </si>
  <si>
    <t>50451</t>
  </si>
  <si>
    <t>SPN-10166</t>
  </si>
  <si>
    <t>ASSOCIATION OF PUBLIC HEALTH LABS/SILVER SPRINGS, MD</t>
  </si>
  <si>
    <t>8515 GEORGIA AVENUE&amp;#xa;SUITE 700&amp;#xa;SILVER SPRING, MD 20910&amp;#xa;United States of America</t>
  </si>
  <si>
    <t>2a2639f255370101606595d8d38b0000</t>
  </si>
  <si>
    <t>75020</t>
  </si>
  <si>
    <t>SPN-14060</t>
  </si>
  <si>
    <t>ASSOCIATION OF STATE AND TERRITORIAL HEALTH OFFICIALS (ASTHO)/ARLINGTON, VA</t>
  </si>
  <si>
    <t>2231 CRYSTAL DRIVE&amp;#xa;ARLINGTON, VA 22202&amp;#xa;United States of America</t>
  </si>
  <si>
    <t>CTHOMPSON@ASTHO.ORG</t>
  </si>
  <si>
    <t>CASSANDRA THOMPSON</t>
  </si>
  <si>
    <t>085ea9d3d99a01865480a3a10111cb0d</t>
  </si>
  <si>
    <t>68139</t>
  </si>
  <si>
    <t>SPN-10167</t>
  </si>
  <si>
    <t>ASSURANT/ATLANTA, GA</t>
  </si>
  <si>
    <t>260 INTERSTATE NORTH CIRCLE SE&amp;#xa;ATLANTA, GA 30339&amp;#xa;United States of America</t>
  </si>
  <si>
    <t>f1082c589d6d1001f2dd0593ce500000</t>
  </si>
  <si>
    <t>60234</t>
  </si>
  <si>
    <t>SPN-14236</t>
  </si>
  <si>
    <t>ASSURED INFORMATION SECURITY INC/ROME, NY</t>
  </si>
  <si>
    <t>153 BROOKS ROAD&amp;#xa;ROME, NY 13441&amp;#xa;United States of America</t>
  </si>
  <si>
    <t>fairfielda@ainfosec.com</t>
  </si>
  <si>
    <t>AMANDA FAIRFIELD</t>
  </si>
  <si>
    <t>085ea9d3d99a017a303d789a02117e25</t>
  </si>
  <si>
    <t>4901</t>
  </si>
  <si>
    <t>SPN-10168</t>
  </si>
  <si>
    <t>AT&amp;T/</t>
  </si>
  <si>
    <t>ROOM A704, 725 WEST PEACHTREE ST, MW&amp;#xa;ATLANTA, GA 30308&amp;#xa;United States of America</t>
  </si>
  <si>
    <t>ROBERT KING</t>
  </si>
  <si>
    <t>941fb274468a01275f28ac7167111da0</t>
  </si>
  <si>
    <t>65714</t>
  </si>
  <si>
    <t>SPN-13101</t>
  </si>
  <si>
    <t>ATA AEROSPACE LLC/ALBUQERQUE, NM</t>
  </si>
  <si>
    <t>085ea9d3d99a01dc6c48ada10111d20d</t>
  </si>
  <si>
    <t>67281</t>
  </si>
  <si>
    <t>SPN-10169</t>
  </si>
  <si>
    <t>ATA ENGINEERING INC./HUNTSVILLE, AL</t>
  </si>
  <si>
    <t>13290 EVENING CREEK DRIVE SOUTH&amp;#xa;SUITE 250&amp;#xa;SAN DIEGO, CA 92128&amp;#xa;United States of America</t>
  </si>
  <si>
    <t>JOSHUA DAVIS</t>
  </si>
  <si>
    <t>085ea9d3d99a0163c6eab2a10111d90d</t>
  </si>
  <si>
    <t>53294</t>
  </si>
  <si>
    <t>SPN-10170</t>
  </si>
  <si>
    <t>ATA ENGINEERING INC/SAN DIEGO, CA</t>
  </si>
  <si>
    <t>085ea9d3d99a011883fab7a10111e00d</t>
  </si>
  <si>
    <t>68638</t>
  </si>
  <si>
    <t>SPN-10171</t>
  </si>
  <si>
    <t>ATC-NY INC/ITHACA, NY</t>
  </si>
  <si>
    <t>POBOX 422&amp;#xa;TRUMANSBURG, NY 14886&amp;#xa;United States of America</t>
  </si>
  <si>
    <t>8d3b48a4efb4100197fe4a718f950000</t>
  </si>
  <si>
    <t>76215</t>
  </si>
  <si>
    <t>SPN-14276</t>
  </si>
  <si>
    <t>ATHENA DEVICES INC/DECATUR, GA</t>
  </si>
  <si>
    <t>201 W PONCE DE LEON AVE., #409&amp;#xa;DECATUR, GA 30030&amp;#xa;United States of America</t>
  </si>
  <si>
    <t>simon@athenadevices.com</t>
  </si>
  <si>
    <t>SIMON LEE</t>
  </si>
  <si>
    <t>85c79a9f71390100b133612d32e60000</t>
  </si>
  <si>
    <t>12162</t>
  </si>
  <si>
    <t>SPN-14013</t>
  </si>
  <si>
    <t>ATHENS - CLARKE COUNTY/ATHENS, GA</t>
  </si>
  <si>
    <t>P.O. BOX 1868&amp;#xa;ATHENS, GA 30603&amp;#xa;United States of America</t>
  </si>
  <si>
    <t>mayorsoffice@accgov.com</t>
  </si>
  <si>
    <t>KELLY GIRTZ</t>
  </si>
  <si>
    <t>085ea9d3d99a01844f55bea10111e70d</t>
  </si>
  <si>
    <t>4932</t>
  </si>
  <si>
    <t>SPN-10172</t>
  </si>
  <si>
    <t>ATHENS REGIONAL MEDICAL CTR/ATHENS, GA</t>
  </si>
  <si>
    <t>1199 PRINCE AVENUE&amp;#xa;ATHENS, GA 30606&amp;#xa;United States of America</t>
  </si>
  <si>
    <t>085ea9d3d99a01cea76ac4a10111f10d</t>
  </si>
  <si>
    <t>57442</t>
  </si>
  <si>
    <t>SPN-10173</t>
  </si>
  <si>
    <t>ATHENS TECHNICAL COLLEGE/ATHENS, GA</t>
  </si>
  <si>
    <t>800 US HIGHWAY 29 NORTH&amp;#xa;ATHENNS, GA 30601&amp;#xa;United States of America</t>
  </si>
  <si>
    <t>085ea9d3d99a016be15ac6a401118d13</t>
  </si>
  <si>
    <t>20721</t>
  </si>
  <si>
    <t>SPN-10174</t>
  </si>
  <si>
    <t>ATI CORPORATION/NORTH CHARLESTON, SC</t>
  </si>
  <si>
    <t>085ea9d3d99a01409529cda401119413</t>
  </si>
  <si>
    <t>55553</t>
  </si>
  <si>
    <t>SPN-10175</t>
  </si>
  <si>
    <t>ATK ALLIANT TECHSYSTEMS INC/PLYMOUTH, MN</t>
  </si>
  <si>
    <t>5995 OPUS PARKWAY SUITE 300&amp;#xa;MINNETONKA, MN 55343&amp;#xa;United States of America</t>
  </si>
  <si>
    <t>085ea9d3d99a01dbd684d6a401119e13</t>
  </si>
  <si>
    <t>5576</t>
  </si>
  <si>
    <t>SPN-10176</t>
  </si>
  <si>
    <t>ATL REGIONAL COMMISSION/</t>
  </si>
  <si>
    <t>40 COURTLAND STREET&amp;#xa;ATLANTA, GA 30303&amp;#xa;United States of America</t>
  </si>
  <si>
    <t>JOHN ORR</t>
  </si>
  <si>
    <t>085ea9d3d99a019c2e67dda40111b713</t>
  </si>
  <si>
    <t>67439</t>
  </si>
  <si>
    <t>SPN-10177</t>
  </si>
  <si>
    <t>ATLANTA BRAVES/ATLANTA, GA</t>
  </si>
  <si>
    <t>755 BATTERY AVE&amp;#xa;ATLANTA, GA 30339&amp;#xa;United States of America</t>
  </si>
  <si>
    <t>GREG MIZE</t>
  </si>
  <si>
    <t>KIM CHILDRESS</t>
  </si>
  <si>
    <t>9435e9aee27a01e37f4ec2af472d601d</t>
  </si>
  <si>
    <t>70357</t>
  </si>
  <si>
    <t>SPN-13384</t>
  </si>
  <si>
    <t>ATLANTA CAREERRISE/ATLANTA, GA</t>
  </si>
  <si>
    <t>40 COURTLAND STREET NE, SUITE 300&amp;#xa;ATLANTA, GA 30303&amp;#xa;United States of America</t>
  </si>
  <si>
    <t>ncarter@unitedwayatlanta.org</t>
  </si>
  <si>
    <t>NATANIA CARTER</t>
  </si>
  <si>
    <t>085ea9d3d99a0121035be4a40111be13</t>
  </si>
  <si>
    <t>33072</t>
  </si>
  <si>
    <t>SPN-10178</t>
  </si>
  <si>
    <t>ATLANTA DEVELOPMENT AUTHORITY/ ATLANTA, GA</t>
  </si>
  <si>
    <t>133 PEACHTRE STREET NE&amp;#xa;SUITE 2900&amp;#xa;ATLANTA, GA 30303&amp;#xa;United States of America</t>
  </si>
  <si>
    <t>JENNIFER FINE</t>
  </si>
  <si>
    <t>JUSTIN GIBONEY</t>
  </si>
  <si>
    <t>6d54411a9be51001fa030d7b663f0000</t>
  </si>
  <si>
    <t>77156</t>
  </si>
  <si>
    <t>SPN-14480</t>
  </si>
  <si>
    <t>ATLANTA FRINGE FESTIVAL/OLATHE, KS</t>
  </si>
  <si>
    <t>26292 W 110TH TERR&amp;#xa;OLATHE, KS 66061&amp;#xa;United States of America</t>
  </si>
  <si>
    <t>LAWRENCEMASON@OUTLOOK.COM</t>
  </si>
  <si>
    <t>LAWRENCE MASON</t>
  </si>
  <si>
    <t>085ea9d3d99a0139f5bfeaa40111c813</t>
  </si>
  <si>
    <t>4902</t>
  </si>
  <si>
    <t>SPN-10179</t>
  </si>
  <si>
    <t>ATLANTA GAS LIGHT CO/</t>
  </si>
  <si>
    <t>10 PEACHTREE PLACE&amp;#xa;ATLANTA, GA 30309&amp;#xa;United States of America</t>
  </si>
  <si>
    <t>e8dc0d9e2f8e0140c1ad5f1dd71d97d9</t>
  </si>
  <si>
    <t>68117</t>
  </si>
  <si>
    <t>SPN-13481</t>
  </si>
  <si>
    <t>ATLANTA KOREA EDUCATION CENTER/ MINISTRY OF EDU/DULUTH, GA</t>
  </si>
  <si>
    <t>0bcd7964fb1c100111e053cb46e70000</t>
  </si>
  <si>
    <t>77331</t>
  </si>
  <si>
    <t>SPN-14540</t>
  </si>
  <si>
    <t>ATLANTA LEGAL AID SOCIETY, INC./ATLANTA, GA</t>
  </si>
  <si>
    <t>54 ELLIS STREET, NE&amp;#xa;ATLANTA, GA 30303&amp;#xa;United States of America</t>
  </si>
  <si>
    <t>VMOREILLY@ATLANTALEGALAID.ORG</t>
  </si>
  <si>
    <t>VIRGINIA OREILLY</t>
  </si>
  <si>
    <t>085ea9d3d99a0169c156f0a40111cf13</t>
  </si>
  <si>
    <t>57479</t>
  </si>
  <si>
    <t>SPN-10180</t>
  </si>
  <si>
    <t>ATLANTA METROPOLITAN COLLEGE/ATLANTA,GA</t>
  </si>
  <si>
    <t>1630 METROPOLITAN PARKWAY SW&amp;#xa;ATLANTA, GA 30310&amp;#xa;United States of America</t>
  </si>
  <si>
    <t>085ea9d3d99a0107e3d5f5a40111d613</t>
  </si>
  <si>
    <t>67507</t>
  </si>
  <si>
    <t>SPN-10181</t>
  </si>
  <si>
    <t>ATLANTA POLICE FOUNDATION INC./ATLANTA, GA</t>
  </si>
  <si>
    <t>191 PEACHTREE STREET&amp;#xa;SUITE 191&amp;#xa;ATLANTA, GA 30303&amp;#xa;United States of America</t>
  </si>
  <si>
    <t>DAVID WILKNSON</t>
  </si>
  <si>
    <t>PROGRAM VP</t>
  </si>
  <si>
    <t>435d8fd7d4b11001148cc975fc6f0000</t>
  </si>
  <si>
    <t>6005</t>
  </si>
  <si>
    <t>SPN-14468</t>
  </si>
  <si>
    <t>ATLANTA PRESERVATION CENTER/ATLANTA, GA</t>
  </si>
  <si>
    <t>DAVID MITCHELL</t>
  </si>
  <si>
    <t>085ea9d3d99a01bf0c39fda40111dd13</t>
  </si>
  <si>
    <t>5</t>
  </si>
  <si>
    <t>SPN-10182</t>
  </si>
  <si>
    <t>ATLANTA PUBLIC SCHOOLS/ATLANTA, GA</t>
  </si>
  <si>
    <t>130 TRINITY AVEN, SW, 6TH FLOOR&amp;#xa;ATLANTA, GA 30315&amp;#xa;United States of America</t>
  </si>
  <si>
    <t>085ea9d3d99a01d3f44864a701115d17</t>
  </si>
  <si>
    <t>57394</t>
  </si>
  <si>
    <t>SPN-10183</t>
  </si>
  <si>
    <t>ATLANTA TECHNICAL COLLEGE/ATLANTA,GA</t>
  </si>
  <si>
    <t>1560 METROPOLITAN PARKWAY&amp;#xa;ATLANTA, GA 30310&amp;#xa;United States of America</t>
  </si>
  <si>
    <t>085ea9d3d99a01094ab355a90111fe19</t>
  </si>
  <si>
    <t>71780</t>
  </si>
  <si>
    <t>SPN-00068</t>
  </si>
  <si>
    <t>ATLAS ANALYTICAL SERVICES LLC.</t>
  </si>
  <si>
    <t>3885 BERKELEY VIEW DRIVE&amp;#xa;Duluth, GA 30096-3084&amp;#xa;United States of America</t>
  </si>
  <si>
    <t>LISA ATLAS ANALYTICS</t>
  </si>
  <si>
    <t>d0dab9584e2601df72595cdcf9006be8</t>
  </si>
  <si>
    <t>70917</t>
  </si>
  <si>
    <t>SPN-13874</t>
  </si>
  <si>
    <t>ATLAS DEVICES LLC/BOSTON, MA</t>
  </si>
  <si>
    <t>21 Alpha Road, Suite 202&amp;#xa;Chelmsford, MA 01824&amp;#xa;United States of America</t>
  </si>
  <si>
    <t>fdbcad223ac61001b2b2448716610000</t>
  </si>
  <si>
    <t>77284</t>
  </si>
  <si>
    <t>SPN-14534</t>
  </si>
  <si>
    <t>ATMOSENSE INC/SAN DIEGO, CA</t>
  </si>
  <si>
    <t>5414 Oberlin Drive Suite 150&amp;#xa;San Diego, CA 92121&amp;#xa;United States of America</t>
  </si>
  <si>
    <t>mike@atmosenseinc.com</t>
  </si>
  <si>
    <t>Mike Frank</t>
  </si>
  <si>
    <t>3dd7dcf4e64f01dd88294f1e0b082ab5</t>
  </si>
  <si>
    <t>70471</t>
  </si>
  <si>
    <t>SPN-13419</t>
  </si>
  <si>
    <t>ATMOSPHERIC &amp; SPACE TECHNOLOGY RESEARCH ASSOCIATES/LOUISVILLE, CO</t>
  </si>
  <si>
    <t>282 CENTURY PLACE SUITE 1000&amp;#xa;LOUISVILLE, CO 80027&amp;#xa;United States of America</t>
  </si>
  <si>
    <t>dammidown@astraspace.net</t>
  </si>
  <si>
    <t>085ea9d3d99a01c540b069a701116417</t>
  </si>
  <si>
    <t>64116</t>
  </si>
  <si>
    <t>SPN-10184</t>
  </si>
  <si>
    <t>ATMOSPHERIC TECHNOLOGY SERVICES COMPANY/NORMAN, OK</t>
  </si>
  <si>
    <t>PO BOX 3029&amp;#xa;NORMAN, OK 73070-3029&amp;#xa;United States of America</t>
  </si>
  <si>
    <t>abae0ae2d6c1100103cc676c09000000</t>
  </si>
  <si>
    <t>75820</t>
  </si>
  <si>
    <t>SPN-14458</t>
  </si>
  <si>
    <t>ATOMIC-6 INC/MARIETTA, GA</t>
  </si>
  <si>
    <t>270 Cobb Pkwy S, Ste 140 #467&amp;#xa;Marietta, GA 30060&amp;#xa;United States of America</t>
  </si>
  <si>
    <t>trevor@atomic-6.com</t>
  </si>
  <si>
    <t>Trevor Smith</t>
  </si>
  <si>
    <t>085ea9d3d99a0111d3926fa701116b17</t>
  </si>
  <si>
    <t>24721</t>
  </si>
  <si>
    <t>SPN-10185</t>
  </si>
  <si>
    <t>ATOTECH/BERLIN, GERMANY</t>
  </si>
  <si>
    <t>ATOTECH DEUTSCHLAND GMBH ERASMUSSTRABE 20&amp;#xa;10553 BERLIN&amp;#xa;Germany</t>
  </si>
  <si>
    <t>ROBIN TAYLOR</t>
  </si>
  <si>
    <t>085ea9d3d99a017a5d4277a701117217</t>
  </si>
  <si>
    <t>5865</t>
  </si>
  <si>
    <t>SPN-10186</t>
  </si>
  <si>
    <t>AUBURN UNIVERSITY/AUBURN, ALABAMA</t>
  </si>
  <si>
    <t>179 CHEMISTRY BUILDING&amp;#xa;AUBURN, AL 36849&amp;#xa;United States of America</t>
  </si>
  <si>
    <t>OSP subinv</t>
  </si>
  <si>
    <t>OSP subinv@auburn.edu</t>
  </si>
  <si>
    <t>085ea9d3d99a011917977da701118517</t>
  </si>
  <si>
    <t>67402</t>
  </si>
  <si>
    <t>SPN-10187</t>
  </si>
  <si>
    <t>AUDIOEYE/TUCSON, AZ</t>
  </si>
  <si>
    <t>3901 ROSWELL ROAD SUITE 134&amp;#xa;MARIETTA, GA 30062&amp;#xa;United States of America</t>
  </si>
  <si>
    <t>BANKOFIER .</t>
  </si>
  <si>
    <t>0d3f178e88231001b5a21af0db170000</t>
  </si>
  <si>
    <t>77068</t>
  </si>
  <si>
    <t>SPN-14435</t>
  </si>
  <si>
    <t>AudioT</t>
  </si>
  <si>
    <t>1847 Granite Creek Rd&amp;#xa;Santa Cruz, CA 95065&amp;#xa;United States of America</t>
  </si>
  <si>
    <t>tdarbonne@audiot.ai</t>
  </si>
  <si>
    <t>Tom Darbonne</t>
  </si>
  <si>
    <t>7189e377efa201cf86ec12c4ee1abb8f</t>
  </si>
  <si>
    <t>70520</t>
  </si>
  <si>
    <t>SPN-13330</t>
  </si>
  <si>
    <t>AUGSBURG UNIVERSITY/MINNEAPOLIS, MN</t>
  </si>
  <si>
    <t>LAUREN DUSEK&amp;#xa;2211 RIVERSIDE AVENUE&amp;#xa;MINNEAPOLIS, MN 55455&amp;#xa;United States of America</t>
  </si>
  <si>
    <t>dusek@augsburg.edu</t>
  </si>
  <si>
    <t>LAUREN DUSEK</t>
  </si>
  <si>
    <t>085ea9d3d99a016b806983a701118c17</t>
  </si>
  <si>
    <t>57454</t>
  </si>
  <si>
    <t>SPN-10188</t>
  </si>
  <si>
    <t>AUGUSTA UNIVERSITY/AUGUSTA, GA</t>
  </si>
  <si>
    <t>2500 WALTON WAY&amp;#xa;AUGUSTA, GA 30904-2200&amp;#xa;United States of America</t>
  </si>
  <si>
    <t>c56b6c2dca4710010a610ee45b900000</t>
  </si>
  <si>
    <t>77205</t>
  </si>
  <si>
    <t>SPN-14504</t>
  </si>
  <si>
    <t>AUI POWER/ELKTON, MD</t>
  </si>
  <si>
    <t>1600 W Pulaski Hwy&amp;#xa;Elkton, MD 21921&amp;#xa;United States of America</t>
  </si>
  <si>
    <t>Duffy.blomquist@auipower.com</t>
  </si>
  <si>
    <t>Duffy Blomquist</t>
  </si>
  <si>
    <t>085ea9d3d99a019cc1748aa701119317</t>
  </si>
  <si>
    <t>68402</t>
  </si>
  <si>
    <t>SPN-10189</t>
  </si>
  <si>
    <t>AURA TECHNOLOGIES LLC./RALEIGH, NC</t>
  </si>
  <si>
    <t>605 MERCURY STREET, SUITE 200&amp;#xa;RALEIGH, NC 27603&amp;#xa;United States of America</t>
  </si>
  <si>
    <t>085ea9d3d99a0145fb8091a701119a17</t>
  </si>
  <si>
    <t>45689</t>
  </si>
  <si>
    <t>SPN-10190</t>
  </si>
  <si>
    <t>AURORA FLIGHT SCIENCES/CAMBRIDGE, MA</t>
  </si>
  <si>
    <t>90 MAIN STREET&amp;#xa;SUITE 11&amp;#xa;CAMBRIDGE, MA 02142&amp;#xa;United States of America</t>
  </si>
  <si>
    <t>6e71b48d99c41000af40ae36de950000</t>
  </si>
  <si>
    <t>76048</t>
  </si>
  <si>
    <t>SPN-14307</t>
  </si>
  <si>
    <t>AUSENCO/LIMA,PERU</t>
  </si>
  <si>
    <t>AV. JAVIER PRADO ESTE NRO. 444&amp;#xa;URB. JARDIN (PISO 8, 9 Y 10)&amp;#xa;Lima&amp;#xa;Peru</t>
  </si>
  <si>
    <t>recepcion.electronica.pe@ausenco.com</t>
  </si>
  <si>
    <t>DAVID SANDOVAL-CUENTAS POR PAGAR</t>
  </si>
  <si>
    <t>e1dc676968d7100165f2aa8e1c330000</t>
  </si>
  <si>
    <t>77011</t>
  </si>
  <si>
    <t>SPN-14402</t>
  </si>
  <si>
    <t>Austin Community College</t>
  </si>
  <si>
    <t>085ea9d3d99a01ae55e197a70111a417</t>
  </si>
  <si>
    <t>65961</t>
  </si>
  <si>
    <t>SPN-10191</t>
  </si>
  <si>
    <t>AUSTIN PEAY STATE UNIVERSITY/CLARKSVILLE, TN</t>
  </si>
  <si>
    <t>801 COLLEGE&amp;#xa;CLARKSVILLE, TN 37042&amp;#xa;United States of America</t>
  </si>
  <si>
    <t>085ea9d3d99a01215d594a750111cbd0</t>
  </si>
  <si>
    <t>63439</t>
  </si>
  <si>
    <t>SPN-10192</t>
  </si>
  <si>
    <t>AUSTRALIAN CENTRE FOR ADVANCED PHOTOVOLTAICS/SYDNEY, AUSTRALIA</t>
  </si>
  <si>
    <t>UNSW&amp;#xa;SYDNEY NSW 2052&amp;#xa;Australia</t>
  </si>
  <si>
    <t>RICHARD CORKISH</t>
  </si>
  <si>
    <t>085ea9d3d99a01685ba84f750111d2d0</t>
  </si>
  <si>
    <t>66977</t>
  </si>
  <si>
    <t>SPN-10193</t>
  </si>
  <si>
    <t>AUSTRALIAN DEPARTMENT OF DEFENSE/FISHERMANS BEND VIC, AUSTRALIA</t>
  </si>
  <si>
    <t>1601 MASSACHUSETTS AVE NW&amp;#xa;WASHINGTION, DC 20036&amp;#xa;United States of America</t>
  </si>
  <si>
    <t>085ea9d3d99a01ade07055750111d9d0</t>
  </si>
  <si>
    <t>63857</t>
  </si>
  <si>
    <t>SPN-10194</t>
  </si>
  <si>
    <t>AUSTRALIAN RESEARCH COUNCIL/CANBERRA, ACT AUSTRALIA</t>
  </si>
  <si>
    <t>GPO BOX 2702&amp;#xa;CANBERRA ACT 2601&amp;#xa;Australia</t>
  </si>
  <si>
    <t>085ea9d3d99a01abb4765c750111e0d0</t>
  </si>
  <si>
    <t>48649</t>
  </si>
  <si>
    <t>SPN-10195</t>
  </si>
  <si>
    <t>AUTISM SPEAKS/ PRINCETON, NJ</t>
  </si>
  <si>
    <t>1 EAST 33RD STREET, 4TH FLOOR&amp;#xa;NEW YORK, NY 10033&amp;#xa;United States of America</t>
  </si>
  <si>
    <t>085ea9d3d99a01e373c861750111e7d0</t>
  </si>
  <si>
    <t>61815</t>
  </si>
  <si>
    <t>SPN-10196</t>
  </si>
  <si>
    <t>AUTODESK INC/LAKE OSWEGO, OR</t>
  </si>
  <si>
    <t>5400 MEADOWS ROAD&amp;#xa;LAKE OSWEGO, OR 97035&amp;#xa;United States of America</t>
  </si>
  <si>
    <t>dd40922f6ade016374bf396e970165d9</t>
  </si>
  <si>
    <t>53150</t>
  </si>
  <si>
    <t>SPN-13957</t>
  </si>
  <si>
    <t>AUTODESK INC/SAN FRANCISCO,CA</t>
  </si>
  <si>
    <t>1 Market St, #200&amp;#xa;San Francisco, CA 94105&amp;#xa;United States of America</t>
  </si>
  <si>
    <t>AP.invoice.usa@autodesk.com</t>
  </si>
  <si>
    <t>AP.invoice.usa @autodesk.com</t>
  </si>
  <si>
    <t>085ea9d3d99a01c3b1b068750111eed0</t>
  </si>
  <si>
    <t>57413</t>
  </si>
  <si>
    <t>SPN-10197</t>
  </si>
  <si>
    <t>AUTODESK INC/WALTHAM, MA</t>
  </si>
  <si>
    <t>1560 TRAPELO RD&amp;#xa;WALTHAM, MA 02451&amp;#xa;United States of America</t>
  </si>
  <si>
    <t>2a57c921cc5210014f0d84dd7d080000</t>
  </si>
  <si>
    <t>75362</t>
  </si>
  <si>
    <t>SPN-14214</t>
  </si>
  <si>
    <t>AUTOMATED DATA PROCESSING (ADP)/ROSELAND,N</t>
  </si>
  <si>
    <t>ONE ADP BOULEVARD&amp;#xa;ROSELAND, NJ 07068&amp;#xa;United States of America</t>
  </si>
  <si>
    <t>Claudia.Alizadeh@adp.com</t>
  </si>
  <si>
    <t>CLAUDIA ALIZADEH</t>
  </si>
  <si>
    <t>085ea9d3d99a01fd6a896e750111f8d0</t>
  </si>
  <si>
    <t>68137</t>
  </si>
  <si>
    <t>SPN-10198</t>
  </si>
  <si>
    <t>AUTONOMOUS SOLUTIONS INC./MENDON, UT</t>
  </si>
  <si>
    <t>990 N 8000 W&amp;#xa;PETERSBORO, UT 84325&amp;#xa;United States of America</t>
  </si>
  <si>
    <t>TREASURER .</t>
  </si>
  <si>
    <t>7bffae3e3a9c0153775405eafd00d6ca</t>
  </si>
  <si>
    <t>72240</t>
  </si>
  <si>
    <t>SPN-13640</t>
  </si>
  <si>
    <t>AVANOS MEDICAL INC/ALPHARETTA, GA</t>
  </si>
  <si>
    <t>5405 WINDWARD PARKWAY&amp;#xa;ALPHARETTA, GA 30005&amp;#xa;United States of America</t>
  </si>
  <si>
    <t>BECKY PARSONS</t>
  </si>
  <si>
    <t>085ea9d3d99a01b603f373750111ffd0</t>
  </si>
  <si>
    <t>68045</t>
  </si>
  <si>
    <t>SPN-10199</t>
  </si>
  <si>
    <t>AVAPCO LLC./THOMASTON, GA</t>
  </si>
  <si>
    <t>56 17TH STREET NE&amp;#xa;ATLANTA, GA 30309&amp;#xa;United States of America</t>
  </si>
  <si>
    <t>085ea9d3d99a012af3107a75011108d1</t>
  </si>
  <si>
    <t>68580</t>
  </si>
  <si>
    <t>SPN-10200</t>
  </si>
  <si>
    <t>AVE MARIA SCHOOL OF LAW/ NAPLES, FL</t>
  </si>
  <si>
    <t>1025 COMMONS CIRCLE&amp;#xa;NAPLES, FL 34119&amp;#xa;United States of America</t>
  </si>
  <si>
    <t>a657201de1990142406deddfea018a62</t>
  </si>
  <si>
    <t>74163</t>
  </si>
  <si>
    <t>SPN-13868</t>
  </si>
  <si>
    <t>AVID ENERGY LLC/ATLANTA,GA</t>
  </si>
  <si>
    <t>270 PEACHTREE STREET&amp;#xa;ATLANTA, GA 30303&amp;#xa;United States of America</t>
  </si>
  <si>
    <t>JEFFERY STOTT</t>
  </si>
  <si>
    <t>085ea9d3d99a015c497d7f7501110fd1</t>
  </si>
  <si>
    <t>45068</t>
  </si>
  <si>
    <t>SPN-10201</t>
  </si>
  <si>
    <t>AVL TECHNOLOGIES/ASHEVILLE, NC</t>
  </si>
  <si>
    <t>130 ROBERTS STREET&amp;#xa;ASHEVILLE, NC 28801&amp;#xa;United States of America</t>
  </si>
  <si>
    <t>d5bb0e6053f00101e9e4fa85a1990000</t>
  </si>
  <si>
    <t>75079</t>
  </si>
  <si>
    <t>SPN-14065</t>
  </si>
  <si>
    <t>AVNOS/VENICE,CA</t>
  </si>
  <si>
    <t>1240 PRESTON WAY&amp;#xa;VENICE, CA 90291&amp;#xa;United States of America</t>
  </si>
  <si>
    <t>ben.mccool@avnos.com</t>
  </si>
  <si>
    <t>TIMOTHY CHAN</t>
  </si>
  <si>
    <t>BEN MCCOOL</t>
  </si>
  <si>
    <t>085ea9d3d99a0137dfc68475011116d1</t>
  </si>
  <si>
    <t>20800</t>
  </si>
  <si>
    <t>SPN-10202</t>
  </si>
  <si>
    <t>AVX CORP/MYRTLE BEACH, SC</t>
  </si>
  <si>
    <t>AVX CORP&amp;#xa;PO BOX 867&amp;#xa;MYRTLE BEACH, SC 29578&amp;#xa;United States of America</t>
  </si>
  <si>
    <t>JOHN GALUAGNI</t>
  </si>
  <si>
    <t>085ea9d3d99a017c2f608b7501111dd1</t>
  </si>
  <si>
    <t>46428</t>
  </si>
  <si>
    <t>SPN-10203</t>
  </si>
  <si>
    <t>AXION BIOSYSTEMS/ATLANTA,GA</t>
  </si>
  <si>
    <t>1819 PEACHTREE RD NE&amp;#xa;STE 350&amp;#xa;ATLANTA, GA 30309&amp;#xa;United States of America</t>
  </si>
  <si>
    <t>085ea9d3d99a016cfdd49075011127d1</t>
  </si>
  <si>
    <t>65549</t>
  </si>
  <si>
    <t>SPN-10204</t>
  </si>
  <si>
    <t>AXONICS MODULATION TECHNOLOGIES INC./IRVINE, CA</t>
  </si>
  <si>
    <t>7575 IRVINE CENTER DRIVE&amp;#xa;SUITE 200&amp;#xa;IRVINE, CA 92618&amp;#xa;United States of America</t>
  </si>
  <si>
    <t>acabb085cc681001b4dde984a9ca0000</t>
  </si>
  <si>
    <t>77154</t>
  </si>
  <si>
    <t>SPN-14548</t>
  </si>
  <si>
    <t>AYUDAS DIAGNOSTICAS SURA SAS/MEDELLIN, COLOMBIA</t>
  </si>
  <si>
    <t>Cra. 48 No. 26A-50, Piso 2&amp;#xa;Medelln&amp;#xa;Colombia</t>
  </si>
  <si>
    <t>ilsierram@sura.com.co</t>
  </si>
  <si>
    <t>Irma Lucia Sierra Marin</t>
  </si>
  <si>
    <t>085ea9d3d99a01a11c92967501112ed1</t>
  </si>
  <si>
    <t>66262</t>
  </si>
  <si>
    <t>SPN-10205</t>
  </si>
  <si>
    <t>AZIMUTH CORPORATION/BEAVERCREEK, OH</t>
  </si>
  <si>
    <t>2970 Presidential Drive&amp;#xa;Suite 200&amp;#xa;Beavercreek, OH 45324-6712&amp;#xa;United States of America</t>
  </si>
  <si>
    <t>085ea9d3d99a01d6facd9e75011135d1</t>
  </si>
  <si>
    <t>24281</t>
  </si>
  <si>
    <t>SPN-10206</t>
  </si>
  <si>
    <t>BAE SYSTEMS/NASHUA, NH</t>
  </si>
  <si>
    <t>11215 RUSHMORE DRIVE&amp;#xa;ATTN:701&amp;#xa;CHARLOTTE, NC 28277&amp;#xa;United States of America</t>
  </si>
  <si>
    <t>JEFFREY ALEXANDER</t>
  </si>
  <si>
    <t>085ea9d3d99a01528c56a575011148d1</t>
  </si>
  <si>
    <t>57455</t>
  </si>
  <si>
    <t>SPN-10207</t>
  </si>
  <si>
    <t>BAINBRIDGE COLLEGE/BAINBRIDGE, GA</t>
  </si>
  <si>
    <t>2500 EAST SHOTWELL STREET&amp;#xa;BAINBRIDGE, GA 39818&amp;#xa;United States of America</t>
  </si>
  <si>
    <t>941fb274468a01430d32786f6711709d</t>
  </si>
  <si>
    <t>3673</t>
  </si>
  <si>
    <t>SPN-13003</t>
  </si>
  <si>
    <t>BALL AEROSPACE SYSTEMS DIV/BOULDER, CO</t>
  </si>
  <si>
    <t>10 LONGS PEAK DR.&amp;#xa;BOULDER, CO 80021&amp;#xa;United States of America</t>
  </si>
  <si>
    <t>jfine@ball.com</t>
  </si>
  <si>
    <t>JOSH FINE</t>
  </si>
  <si>
    <t>085ea9d3d99a01d954c3ab7501114fd1</t>
  </si>
  <si>
    <t>61073</t>
  </si>
  <si>
    <t>SPN-10208</t>
  </si>
  <si>
    <t>BANCA POPOLARE DI MILANO/MILANO, IT</t>
  </si>
  <si>
    <t>PIAZZA F MEDA 4&amp;#xa;20121 MILANO MI&amp;#xa;Italy</t>
  </si>
  <si>
    <t>085ea9d3d99a017d7246b175011156d1</t>
  </si>
  <si>
    <t>37268</t>
  </si>
  <si>
    <t>SPN-10209</t>
  </si>
  <si>
    <t>BANK OF AMERICA</t>
  </si>
  <si>
    <t>31303 AGOURA RD&amp;#xa;WESTLAKE VILLAGE, CA 91361&amp;#xa;United States of America</t>
  </si>
  <si>
    <t>LAURA BEAUDOIN</t>
  </si>
  <si>
    <t>ad89c86cbfcd1000b0808b82a1720000</t>
  </si>
  <si>
    <t>5043</t>
  </si>
  <si>
    <t>SPN-14167</t>
  </si>
  <si>
    <t>BARD UROLOGY AND CRITICAL CARE/COVINGTON, GA</t>
  </si>
  <si>
    <t>8195 INDUSTRIAL BLVD&amp;#xa;COVINGTON, GA 30014&amp;#xa;United States of America</t>
  </si>
  <si>
    <t>Cecille.Canary@bd.com</t>
  </si>
  <si>
    <t>CECILLE CANARY</t>
  </si>
  <si>
    <t>941fb274468a01a46a022e726711b2a0</t>
  </si>
  <si>
    <t>68559</t>
  </si>
  <si>
    <t>SPN-13124</t>
  </si>
  <si>
    <t>BARNARD COLLEGE/NEW YORK, NY</t>
  </si>
  <si>
    <t>941fb274468a01a95726f3706711669f</t>
  </si>
  <si>
    <t>53832</t>
  </si>
  <si>
    <t>SPN-13070</t>
  </si>
  <si>
    <t>BARROW COUNTY SCHOOL SYSTEM/WINDER, GA</t>
  </si>
  <si>
    <t>27be9ea3bd070104c72c985b4c018a7f</t>
  </si>
  <si>
    <t>71382</t>
  </si>
  <si>
    <t>SPN-13551</t>
  </si>
  <si>
    <t>BARROW COUNTY/WINDER,GA</t>
  </si>
  <si>
    <t>30 N BROAD STREET&amp;#xa;WINDER, GA 30680&amp;#xa;United States of America</t>
  </si>
  <si>
    <t>mrenshaw@barrowga.org</t>
  </si>
  <si>
    <t>MICHAEL RENSHAW</t>
  </si>
  <si>
    <t>941fb274468a01b5e4ab93706711c49e</t>
  </si>
  <si>
    <t>37308</t>
  </si>
  <si>
    <t>SPN-13053</t>
  </si>
  <si>
    <t>BASF CORPORATION</t>
  </si>
  <si>
    <t>100 Park Avenue&amp;#xa;Florham Park, NJ 07932&amp;#xa;United States of America</t>
  </si>
  <si>
    <t>katrin-julia.katz@basf.com</t>
  </si>
  <si>
    <t>ALOIS KINDLER</t>
  </si>
  <si>
    <t>085ea9d3d99a01e18ac7b77501115dd1</t>
  </si>
  <si>
    <t>52209</t>
  </si>
  <si>
    <t>SPN-10210</t>
  </si>
  <si>
    <t>BASF CORPORATION/FLORHAM PARK,NJ</t>
  </si>
  <si>
    <t>100 PARK AVENUE&amp;#xa;FLORHAM PARK, NJ 07932&amp;#xa;United States of America</t>
  </si>
  <si>
    <t>MIKHAIL RODKIN</t>
  </si>
  <si>
    <t>ANDREY KARPOV</t>
  </si>
  <si>
    <t>085ea9d3d99a01bab584bd7501116ad1</t>
  </si>
  <si>
    <t>67645</t>
  </si>
  <si>
    <t>SPN-10211</t>
  </si>
  <si>
    <t>BASF CORPORATION/WYANDOTTE, MI</t>
  </si>
  <si>
    <t>1609 BIDDLE AVE&amp;#xa;WYANDOTTE, MI 48192&amp;#xa;United States of America</t>
  </si>
  <si>
    <t>Tan Xuqui</t>
  </si>
  <si>
    <t>941fb274468a01e0fb440a716711769f</t>
  </si>
  <si>
    <t>56435</t>
  </si>
  <si>
    <t>SPN-13074</t>
  </si>
  <si>
    <t>BASF/TRIANGLE PARK, NC</t>
  </si>
  <si>
    <t>26 Davis Drive&amp;#xa;Research Triangle Park, NC 27709&amp;#xa;United States of America</t>
  </si>
  <si>
    <t>clark.klein@basf.com</t>
  </si>
  <si>
    <t>CLARK CHUCK KLEIN</t>
  </si>
  <si>
    <t>085ea9d3d99a014c9aa5c375011171d1</t>
  </si>
  <si>
    <t>3676</t>
  </si>
  <si>
    <t>SPN-10212</t>
  </si>
  <si>
    <t>BATSON-COOK CO./</t>
  </si>
  <si>
    <t>200 GALLERIA PKWY&amp;#xa;SUITE 1300&amp;#xa;ATLANTA, GA 30339&amp;#xa;United States of America</t>
  </si>
  <si>
    <t>BASTON COOK</t>
  </si>
  <si>
    <t>085ea9d3d99a01ce0498cc75011178d1</t>
  </si>
  <si>
    <t>5950</t>
  </si>
  <si>
    <t>SPN-10213</t>
  </si>
  <si>
    <t>BATTELLE</t>
  </si>
  <si>
    <t>STEVEN STEVEN</t>
  </si>
  <si>
    <t>a093b017c7fc01edf1a89fe8aa298280</t>
  </si>
  <si>
    <t>70467</t>
  </si>
  <si>
    <t>SPN-13373</t>
  </si>
  <si>
    <t>BAY AREA RAPID TRANSIT/OAKLAND,CA</t>
  </si>
  <si>
    <t>300 LAKESIDE DRIVE&amp;#xa;OAKLAND, CA 94612&amp;#xa;United States of America</t>
  </si>
  <si>
    <t>whaile@bart.gov</t>
  </si>
  <si>
    <t>WELDETNSAE HAILE</t>
  </si>
  <si>
    <t>085ea9d3d99a01531c18d575011197d1</t>
  </si>
  <si>
    <t>68055</t>
  </si>
  <si>
    <t>SPN-10214</t>
  </si>
  <si>
    <t>BAYCAT/ SAN FRANCISCO, CA</t>
  </si>
  <si>
    <t>2415 THIRD STREET&amp;#xa;SUITE 230&amp;#xa;SAN FRANCISCO, CA 94107&amp;#xa;United States of America</t>
  </si>
  <si>
    <t>085ea9d3d99a01e5d823db7501119ed1</t>
  </si>
  <si>
    <t>66330</t>
  </si>
  <si>
    <t>SPN-10215</t>
  </si>
  <si>
    <t>BAYER HEALTHCARE/LEVERKUSEN, GERMANY</t>
  </si>
  <si>
    <t>100 BAYER BLVD&amp;#xa;WHIPPANY, NJ 07981&amp;#xa;United States of America</t>
  </si>
  <si>
    <t>085ea9d3d99a01b5f15ee1750111a5d1</t>
  </si>
  <si>
    <t>50450</t>
  </si>
  <si>
    <t>SPN-10216</t>
  </si>
  <si>
    <t>BAYER PHARMA AG / BERLIN, GERMANY</t>
  </si>
  <si>
    <t>GMBH, BTS-TD-UP, B310,107&amp;#xa;D-51368 LEVERKUSEN&amp;#xa;Germany</t>
  </si>
  <si>
    <t>085ea9d3d99a01831afee6750111afd1</t>
  </si>
  <si>
    <t>58416</t>
  </si>
  <si>
    <t>SPN-10217</t>
  </si>
  <si>
    <t>BAYLOR COLLEGE OF MEDICINE/HOUSTON, TX</t>
  </si>
  <si>
    <t>COLLEGE OF MEDICINE GRANTS AND CONTRACTS&amp;#xa;ONE BAYLOR PLAZA, MS: BCM206&amp;#xa;HOUSTON, TX 77030&amp;#xa;United States of America</t>
  </si>
  <si>
    <t>TOMMY RICE</t>
  </si>
  <si>
    <t>b4124a60678a018b142b8f185f1f53c2</t>
  </si>
  <si>
    <t>27201</t>
  </si>
  <si>
    <t>SPN-13488</t>
  </si>
  <si>
    <t>BAYLOR UNIVERSITY/WACO, TX</t>
  </si>
  <si>
    <t>ONE BEAR PLACE #97343&amp;#xa;WACO, TX 76798-7343&amp;#xa;United States of America</t>
  </si>
  <si>
    <t>peter_able@baylor.edu</t>
  </si>
  <si>
    <t>Jenny Cheng</t>
  </si>
  <si>
    <t>PETE ABLE</t>
  </si>
  <si>
    <t>085ea9d3d99a014023f4ec750111b6d1</t>
  </si>
  <si>
    <t>48011</t>
  </si>
  <si>
    <t>SPN-10218</t>
  </si>
  <si>
    <t>BC HYDRO/BURNABY, BC</t>
  </si>
  <si>
    <t>6911 SOUTHPOINT DRIVE&amp;#xa;12TH FLOOR&amp;#xa;BURNABY, BC V3N 4X8&amp;#xa;Canada</t>
  </si>
  <si>
    <t>f89dc564e27b010154e238fb30010000</t>
  </si>
  <si>
    <t>74471</t>
  </si>
  <si>
    <t>SPN-14002</t>
  </si>
  <si>
    <t>BE BIOPHARMA INC/CAMBRIDGE, MA</t>
  </si>
  <si>
    <t>One Kendall Sq, B200&amp;#xa;Suite 1&amp;#xa;Cambridge, MA 02139&amp;#xa;United States of America</t>
  </si>
  <si>
    <t>skumar@be.bio</t>
  </si>
  <si>
    <t>SHANTANU KUMAR</t>
  </si>
  <si>
    <t>5adb848b83581000bf411144b1290000</t>
  </si>
  <si>
    <t>77429</t>
  </si>
  <si>
    <t>SPN-14582</t>
  </si>
  <si>
    <t>BEACON COLLEGE/LEESBURG, FL</t>
  </si>
  <si>
    <t>105 E MAIN STREET&amp;#xa;LEESBURG, FL 34748&amp;#xa;United States of America</t>
  </si>
  <si>
    <t>AP@BEACONCOLLEGE.EDU</t>
  </si>
  <si>
    <t>AP BEACONCOLLEGE.EDU</t>
  </si>
  <si>
    <t>45f22e482032015c96e982857d0eb8c6</t>
  </si>
  <si>
    <t>70820</t>
  </si>
  <si>
    <t>SPN-13434</t>
  </si>
  <si>
    <t>BEASLEY FLOORING PRODUCTS INC/MACON, GA</t>
  </si>
  <si>
    <t>7702 INDUSTRIAL HWY&amp;#xa;MACON, GA 31216&amp;#xa;United States of America</t>
  </si>
  <si>
    <t>rwarnock@beasleyflooringproducts.com</t>
  </si>
  <si>
    <t>RONALD WARNOCK</t>
  </si>
  <si>
    <t>085ea9d3d99a01d684c4f2750111bdd1</t>
  </si>
  <si>
    <t>63196</t>
  </si>
  <si>
    <t>SPN-10219</t>
  </si>
  <si>
    <t>BEAVEX INC/ATLANTA,GA</t>
  </si>
  <si>
    <t>2120 POWERS FERRY ROAD SE&amp;#xa;SUITE 300&amp;#xa;ATLANTA, GA 30339&amp;#xa;United States of America</t>
  </si>
  <si>
    <t>941fb274468a017d573767716711d19f</t>
  </si>
  <si>
    <t>62116</t>
  </si>
  <si>
    <t>SPN-13090</t>
  </si>
  <si>
    <t>BECHTEL CORPORATION/RESTON, VA</t>
  </si>
  <si>
    <t>085ea9d3d99a01927ad8f8750111c4d1</t>
  </si>
  <si>
    <t>30935</t>
  </si>
  <si>
    <t>SPN-10220</t>
  </si>
  <si>
    <t>BECHTEL-BETTIS INCORPORATED/WEST MIFFLIN, PA</t>
  </si>
  <si>
    <t>P O BOX 391&amp;#xa;WEST MIFFLIN, PA 15122-0391&amp;#xa;United States of America</t>
  </si>
  <si>
    <t>LINSAY EVANISH</t>
  </si>
  <si>
    <t>RICHARD FRANKS</t>
  </si>
  <si>
    <t>d9de116fea84017b84f35161ae00b146</t>
  </si>
  <si>
    <t>73692</t>
  </si>
  <si>
    <t>SPN-13803</t>
  </si>
  <si>
    <t>BECKER PROFESSIONAL EDUCATION/CHICAGO, IL</t>
  </si>
  <si>
    <t>500 WEST MONROE&amp;#xa;SUITE 28&amp;#xa;CHICAGO, IL 60661&amp;#xa;United States of America</t>
  </si>
  <si>
    <t>b1a5418cf7e301896bd633c9fb00ec72</t>
  </si>
  <si>
    <t>73644</t>
  </si>
  <si>
    <t>SPN-13820</t>
  </si>
  <si>
    <t>BECKMAN COULTER/INDIANAPOLIS, IN</t>
  </si>
  <si>
    <t>5350 LAKEVIEW PKWY DR&amp;#xa;INDIANAPOLIS, IN 46268&amp;#xa;United States of America</t>
  </si>
  <si>
    <t>LAURA PAJACK</t>
  </si>
  <si>
    <t>547af347348401d183b4c1b4fd015b75</t>
  </si>
  <si>
    <t>71339</t>
  </si>
  <si>
    <t>SPN-13570</t>
  </si>
  <si>
    <t>BECSIS LLC/ SOUTH ELGIN, IL</t>
  </si>
  <si>
    <t>2197 BROOKWOOD DR&amp;#xa;SOUTH ELGIN, IL 60177&amp;#xa;United States of America</t>
  </si>
  <si>
    <t>mboruta@foxvalley.net</t>
  </si>
  <si>
    <t>MICHAEL BORUTA</t>
  </si>
  <si>
    <t>45f22e48203201b359add115cc0e1312</t>
  </si>
  <si>
    <t>70779</t>
  </si>
  <si>
    <t>SPN-13437</t>
  </si>
  <si>
    <t>BEHAVIORAL SCIENCE TECHNOLOGIES/DECATUR, GA</t>
  </si>
  <si>
    <t>403 WEST PONCE DE LEON AVE&amp;#xa;DECATUR, GA 30030&amp;#xa;United States of America</t>
  </si>
  <si>
    <t>GCAVAGNARO@GMAIL.COM</t>
  </si>
  <si>
    <t>GEORGE CAVAGNARO</t>
  </si>
  <si>
    <t>085ea9d3d99a0125bf0eff750111ced1</t>
  </si>
  <si>
    <t>66840</t>
  </si>
  <si>
    <t>SPN-10221</t>
  </si>
  <si>
    <t>BEHLEN MANUFACTURING COMPANY/COLUMBUS, NE</t>
  </si>
  <si>
    <t>4025 E 23RD STREET&amp;#xa;BEHLEN MFG CO&amp;#xa;COLUMBUS, NE 68601&amp;#xa;United States of America</t>
  </si>
  <si>
    <t>STEVE REINERS</t>
  </si>
  <si>
    <t>085ea9d3d99a01a6f28a05760111d5d1</t>
  </si>
  <si>
    <t>67384</t>
  </si>
  <si>
    <t>SPN-10222</t>
  </si>
  <si>
    <t>BEIJING IPTRENDS TECHNICAL SERVICES CO. LTD./BEIJING, CHINA</t>
  </si>
  <si>
    <t>5210 E WILLIAMS CIRCLE&amp;#xa;TUCSON, AZ 85711&amp;#xa;United States of America</t>
  </si>
  <si>
    <t>KUIFIEI YU</t>
  </si>
  <si>
    <t>a977edc473fe01b7142d13f1e405a227</t>
  </si>
  <si>
    <t>3681</t>
  </si>
  <si>
    <t>SPN-13414</t>
  </si>
  <si>
    <t>BELL HELICOPTER TEXTRON/</t>
  </si>
  <si>
    <t>BELL TEXTRON FINANCE SHARED SERVICES CENTER&amp;#xa;PO BOX 77090&amp;#xa;FORT WORTH, TX 76177&amp;#xa;United States of America</t>
  </si>
  <si>
    <t>APBell@textron.com</t>
  </si>
  <si>
    <t>BELL ACCOUNTS PAYABLE</t>
  </si>
  <si>
    <t>1dc062341fe501d3934d8e3351012592</t>
  </si>
  <si>
    <t>74407</t>
  </si>
  <si>
    <t>SPN-13895</t>
  </si>
  <si>
    <t>BELLEVUE UNIVERSITY/BELLEVUE, NE</t>
  </si>
  <si>
    <t>1000 Galvin Rd S&amp;#xa;Bellevue,, NE 68005&amp;#xa;United States of America</t>
  </si>
  <si>
    <t>085ea9d3d99a0156d0cb5a490211f71a</t>
  </si>
  <si>
    <t>3684</t>
  </si>
  <si>
    <t>SPN-10223</t>
  </si>
  <si>
    <t>BELLSOUTH INC/ATLANTA, GA</t>
  </si>
  <si>
    <t>SUITE 4408&amp;#xa;675 W PEACHTREE ST NE&amp;#xa;ATLANTA, GA 30375&amp;#xa;United States of America</t>
  </si>
  <si>
    <t>085ea9d3d99a01f94ac90e760111dfd1</t>
  </si>
  <si>
    <t>57480</t>
  </si>
  <si>
    <t>SPN-10224</t>
  </si>
  <si>
    <t>BELMONT UNIVERSITY/NASHVILLE,TN</t>
  </si>
  <si>
    <t>1900 BELMONT BLVD&amp;#xa;NASHVILLE, TN 37212-3757&amp;#xa;United States of America</t>
  </si>
  <si>
    <t>085ea9d3d99a01d4f92e14760111e6d1</t>
  </si>
  <si>
    <t>5886</t>
  </si>
  <si>
    <t>SPN-10225</t>
  </si>
  <si>
    <t>BELOIT COLLEGE/BELOIT, WI</t>
  </si>
  <si>
    <t>700 COLLEGE STREET&amp;#xa;BELOIT, WI 53511&amp;#xa;United States of America</t>
  </si>
  <si>
    <t>085ea9d3d99a01d39d5a19760111edd1</t>
  </si>
  <si>
    <t>68443</t>
  </si>
  <si>
    <t>SPN-10226</t>
  </si>
  <si>
    <t>BEMIDJI STATE UNIVERSITY/BEMIDJI, MN</t>
  </si>
  <si>
    <t>726 SPRUCE GROVE LANE NW&amp;#xa;BEMIDJI, MN 56601&amp;#xa;United States of America</t>
  </si>
  <si>
    <t>085ea9d3d99a0189f05a1f760111f4d1</t>
  </si>
  <si>
    <t>57756</t>
  </si>
  <si>
    <t>SPN-10227</t>
  </si>
  <si>
    <t>BENEQ INC/ATLANTA,GA</t>
  </si>
  <si>
    <t>285 CAMDEN CREEK CT&amp;#xa;LAWRENCEVILLE, GA 30043&amp;#xa;United States of America</t>
  </si>
  <si>
    <t>476b3da755de01a3716614cde9019b9d</t>
  </si>
  <si>
    <t>71907</t>
  </si>
  <si>
    <t>SPN-13603</t>
  </si>
  <si>
    <t>BENETECH/PALO ALTO,CA</t>
  </si>
  <si>
    <t>480 CALIFORNIA AVE&amp;#xa;PALO ALTO, CA 94306&amp;#xa;United States of America</t>
  </si>
  <si>
    <t>085ea9d3d99a01a29b0325760111fbd1</t>
  </si>
  <si>
    <t>67979</t>
  </si>
  <si>
    <t>SPN-10228</t>
  </si>
  <si>
    <t>BENNETT UNIVERSITY/NOIDA, INDIA</t>
  </si>
  <si>
    <t>201 EAST TYLER ST&amp;#xa;DALTON, GA 30721&amp;#xa;United States of America</t>
  </si>
  <si>
    <t>085ea9d3d99a01c313a02a76011102d2</t>
  </si>
  <si>
    <t>66139</t>
  </si>
  <si>
    <t>SPN-10229</t>
  </si>
  <si>
    <t>BENOVUS BIO/ATLANTA, GA</t>
  </si>
  <si>
    <t>FIVE CONCOURSE PKWY,&amp;#xa;SUITE 3000&amp;#xa;ATLANTA, GA 30328&amp;#xa;United States of America</t>
  </si>
  <si>
    <t>JOSH COUGHLIN</t>
  </si>
  <si>
    <t>902d7638b12e01014c2034e2989a0000</t>
  </si>
  <si>
    <t>75267</t>
  </si>
  <si>
    <t>SPN-14123</t>
  </si>
  <si>
    <t>BENTLEY SYSTEMS/EXTON,PA</t>
  </si>
  <si>
    <t>Dru.Crawley@bentley.com</t>
  </si>
  <si>
    <t>DRU CRAWLEY</t>
  </si>
  <si>
    <t>085ea9d3d99a017ab81e3076011109d2</t>
  </si>
  <si>
    <t>5811</t>
  </si>
  <si>
    <t>SPN-10230</t>
  </si>
  <si>
    <t>BEREA COLLEGE/BEREA, KY</t>
  </si>
  <si>
    <t>CPO 2208&amp;#xa;100 CAMPUS DRIVE&amp;#xa;BEREA, KY 40404&amp;#xa;United States of America</t>
  </si>
  <si>
    <t>LISA JONES</t>
  </si>
  <si>
    <t>49ed7d3a5e1b01010019d2def8320000</t>
  </si>
  <si>
    <t>75136</t>
  </si>
  <si>
    <t>SPN-14046</t>
  </si>
  <si>
    <t>BERGEN COMMUNITY COLLEGE/PARAMUS, NJ</t>
  </si>
  <si>
    <t>400 PARAMUS ROAD&amp;#xa;PARAMUS, NJ 07652&amp;#xa;United States of America</t>
  </si>
  <si>
    <t>AKUCZBORSKI@BERGEN.EDU</t>
  </si>
  <si>
    <t>ALYSE KUCZBORSKI</t>
  </si>
  <si>
    <t>085ea9d3d99a01b493293676011110d2</t>
  </si>
  <si>
    <t>68567</t>
  </si>
  <si>
    <t>SPN-10231</t>
  </si>
  <si>
    <t>BERKLEE COLLEGE OF MUSIC/BOSTON, MA</t>
  </si>
  <si>
    <t>899 BOYLSTON STREET&amp;#xa;THIRD FLOOR, ROOM 303, MS921-DA&amp;#xa;BOSTON, MA 02215&amp;#xa;United States of America</t>
  </si>
  <si>
    <t>085ea9d3d99a015859683c76011117d2</t>
  </si>
  <si>
    <t>48088</t>
  </si>
  <si>
    <t>SPN-10232</t>
  </si>
  <si>
    <t>BERRIEHILL RESEARCH CORP/DAYTON, OH</t>
  </si>
  <si>
    <t>240 W ELMWOOD DR, STE 1001&amp;#xa;DAYTON, OH 45459&amp;#xa;United States of America</t>
  </si>
  <si>
    <t>085ea9d3d99a01ca5f0b4276011121d2</t>
  </si>
  <si>
    <t>57393</t>
  </si>
  <si>
    <t>SPN-10233</t>
  </si>
  <si>
    <t>BERRY COLLEGE/MOUNT BERRY, GA</t>
  </si>
  <si>
    <t>PO BOX 5043&amp;#xa;MOUNT BERRY, GA 30149&amp;#xa;United States of America</t>
  </si>
  <si>
    <t>04919c877fbf10014d0bc70a482d0000</t>
  </si>
  <si>
    <t>76137</t>
  </si>
  <si>
    <t>SPN-14308</t>
  </si>
  <si>
    <t>BERT THIN FILMS LLC/LOUISVILLE, KY</t>
  </si>
  <si>
    <t>625 MYRTLE STREET&amp;#xa;LOUISVILLE, KY 40208&amp;#xa;United States of America</t>
  </si>
  <si>
    <t>thad@bertthinfilms.com</t>
  </si>
  <si>
    <t>THAD DRUFFEL</t>
  </si>
  <si>
    <t>085ea9d3d99a01da83b04776011128d2</t>
  </si>
  <si>
    <t>60734</t>
  </si>
  <si>
    <t>SPN-10234</t>
  </si>
  <si>
    <t>BETHEL COLLEGE/MISHAWAKA, IN</t>
  </si>
  <si>
    <t>1001 BETHEL CIRCLE&amp;#xa;MISHAWAKA, IN 46545-5591&amp;#xa;United States of America</t>
  </si>
  <si>
    <t>b4124a60678a01fedbc87272101f2ce5</t>
  </si>
  <si>
    <t>71142</t>
  </si>
  <si>
    <t>SPN-13485</t>
  </si>
  <si>
    <t>BETTY BLOCKS/ATLANTA, GA</t>
  </si>
  <si>
    <t>84 PEACHTREE STREET NW&amp;#xa;#5 BETTY BLOCKS&amp;#xa;ATLANTA, GA 30303&amp;#xa;United States of America</t>
  </si>
  <si>
    <t>d9de116fea840118cdbe6a3d49011580</t>
  </si>
  <si>
    <t>73689</t>
  </si>
  <si>
    <t>SPN-13808</t>
  </si>
  <si>
    <t>BIERER AND ASSOCIATES INC/BLYTHEWOOD, SC</t>
  </si>
  <si>
    <t>10730 FARROW ROAD&amp;#xa;BLYTHEWOOD, SC 29016&amp;#xa;United States of America</t>
  </si>
  <si>
    <t>JOE BIERER</t>
  </si>
  <si>
    <t>085ea9d3d99a01d68f8e4f7601112fd2</t>
  </si>
  <si>
    <t>47469</t>
  </si>
  <si>
    <t>SPN-10235</t>
  </si>
  <si>
    <t>BILL AND MELINDA GATES FOUNDATION/SEATTLE, WA</t>
  </si>
  <si>
    <t>1432 ELLIOTT AVENUE WEST&amp;#xa;SEATTLE, WA 98119&amp;#xa;United States of America</t>
  </si>
  <si>
    <t>MATT HANSON</t>
  </si>
  <si>
    <t>941fb274468a0134ac22167167117e9f</t>
  </si>
  <si>
    <t>57274</t>
  </si>
  <si>
    <t>SPN-13076</t>
  </si>
  <si>
    <t>BINATIONAL FULBRIGHT COMMISSION/GIZA, EGYPT</t>
  </si>
  <si>
    <t>085ea9d3d99a01c60ff75776011142d2</t>
  </si>
  <si>
    <t>13906</t>
  </si>
  <si>
    <t>SPN-10236</t>
  </si>
  <si>
    <t>BINATIONAL SCIENCE FOUNDATION/JERUSALEM, ISRAEL</t>
  </si>
  <si>
    <t>91450&amp;#xa;Israel</t>
  </si>
  <si>
    <t>085ea9d3d99a0117f1bc5e7601114cd2</t>
  </si>
  <si>
    <t>60793</t>
  </si>
  <si>
    <t>SPN-10237</t>
  </si>
  <si>
    <t>BINERGY SCIENTIFIC INC/SALT LAKE CITY,UT</t>
  </si>
  <si>
    <t>4291 Wieuca Rd.&amp;#xa;ATLANTA, GA 30342&amp;#xa;United States of America</t>
  </si>
  <si>
    <t>MARTINA SVOBODA</t>
  </si>
  <si>
    <t>085ea9d3d99a0122b0806476011153d2</t>
  </si>
  <si>
    <t>66775</t>
  </si>
  <si>
    <t>SPN-10238</t>
  </si>
  <si>
    <t>BINGHAMTON UNIVERSITY/BINGHAMTON, NY</t>
  </si>
  <si>
    <t>CENTER FOR ADVANCED MICROELECTRONICS ENGINEERING&amp;#xa;PO BOX 6000&amp;#xa;BINGHAMTON, NY 13902-6000&amp;#xa;United States of America</t>
  </si>
  <si>
    <t>Donald Miller</t>
  </si>
  <si>
    <t>ASST DIRECTOR</t>
  </si>
  <si>
    <t>941fb274468a018a820167756711a8a4</t>
  </si>
  <si>
    <t>70278</t>
  </si>
  <si>
    <t>SPN-13261</t>
  </si>
  <si>
    <t>BioCircuit Technologies</t>
  </si>
  <si>
    <t>1819 Peachtree Road&amp;#xa;Suite 350&amp;#xa;Atlanta, GA 30309&amp;#xa;United States of America</t>
  </si>
  <si>
    <t>iclements@biocircuit.com</t>
  </si>
  <si>
    <t>DR, ISAAC CLEMENTS</t>
  </si>
  <si>
    <t>941fb274468a012664ac1c726711a0a0</t>
  </si>
  <si>
    <t>68060</t>
  </si>
  <si>
    <t>SPN-13121</t>
  </si>
  <si>
    <t>BIOCRATES/INNSBRUCK, AUSTRALIA</t>
  </si>
  <si>
    <t>941fb274468a019b9dc9f374671118a4</t>
  </si>
  <si>
    <t>70260</t>
  </si>
  <si>
    <t>SPN-13241</t>
  </si>
  <si>
    <t>BIODIRECTION/SANTA FE, NM</t>
  </si>
  <si>
    <t>cd30e90bd4130101a0d7eb8f0a100000</t>
  </si>
  <si>
    <t>75140</t>
  </si>
  <si>
    <t>SPN-14071</t>
  </si>
  <si>
    <t>BIOLIFE SOLUTIONS/BOTHELL, WA</t>
  </si>
  <si>
    <t>3303 MONTE VILLA PKWY #310&amp;#xa;BOTHELL, WA 98021&amp;#xa;United States of America</t>
  </si>
  <si>
    <t>amathew@BioLifeSolutions.com</t>
  </si>
  <si>
    <t>ABY MATHEW</t>
  </si>
  <si>
    <t>d9de116fea8401050e7172084901697f</t>
  </si>
  <si>
    <t>71599</t>
  </si>
  <si>
    <t>SPN-13807</t>
  </si>
  <si>
    <t>BIOLOGICALE/TELANGANA,INDIA</t>
  </si>
  <si>
    <t>PLOT NO 623-H, ROAD NO 35&amp;#xa;JUBILEE HILLS&amp;#xa;HYDERABAD- 500033&amp;#xa;Telangana&amp;#xa;India</t>
  </si>
  <si>
    <t>RAMAMURTHY NAGARAJAN</t>
  </si>
  <si>
    <t>49ed7d3a5e1b01014c55f02981410000</t>
  </si>
  <si>
    <t>73696</t>
  </si>
  <si>
    <t>SPN-14048</t>
  </si>
  <si>
    <t>BIOMADE/MINNEAPOLIS, MN</t>
  </si>
  <si>
    <t>5885 Hollis Street, Fl 4&amp;#xa;Emeryville, CA 94608&amp;#xa;United States of America</t>
  </si>
  <si>
    <t>biomadeap@bill.com</t>
  </si>
  <si>
    <t>BILLING ap@biomade.org</t>
  </si>
  <si>
    <t>941fb274468a013d4b93b1746711b5a3</t>
  </si>
  <si>
    <t>70177</t>
  </si>
  <si>
    <t>SPN-13230</t>
  </si>
  <si>
    <t>BIOMEDICAL RESEARCH ALLIANCE OF NEW YORK/LAKE SUCCESS, NY</t>
  </si>
  <si>
    <t>085ea9d3d99a011ee3df697601115ad2</t>
  </si>
  <si>
    <t>52009</t>
  </si>
  <si>
    <t>SPN-10239</t>
  </si>
  <si>
    <t>BIONESS INC/VALENCIA,CA</t>
  </si>
  <si>
    <t>25103 RYE CANYON LOOP&amp;#xa;VALENCIA, CA 91355&amp;#xa;United States of America</t>
  </si>
  <si>
    <t>085ea9d3d99a0100f00c6f76011161d2</t>
  </si>
  <si>
    <t>47808</t>
  </si>
  <si>
    <t>SPN-10240</t>
  </si>
  <si>
    <t>BIORASIS INC/STORRS,CT</t>
  </si>
  <si>
    <t>23 FELLEN ROAD&amp;#xa;STORRS, CT 06268&amp;#xa;United States of America</t>
  </si>
  <si>
    <t>085ea9d3d99a013af3247476011168d2</t>
  </si>
  <si>
    <t>63579</t>
  </si>
  <si>
    <t>SPN-10241</t>
  </si>
  <si>
    <t>BIOSENSE WEBSTER LTD/YOKNEAM, ISRAEL</t>
  </si>
  <si>
    <t>2066717&amp;#xa;Israel</t>
  </si>
  <si>
    <t>085ea9d3d99a01cbe9835aa90111051a</t>
  </si>
  <si>
    <t>8000011</t>
  </si>
  <si>
    <t>SPN-00069</t>
  </si>
  <si>
    <t>BIOSPECTRA</t>
  </si>
  <si>
    <t>100 MAJESTIC WAY&amp;#xa;BANGOR, PA 18013&amp;#xa;United States of America</t>
  </si>
  <si>
    <t>085ea9d3d99a0127d0ba787601116fd2</t>
  </si>
  <si>
    <t>67277</t>
  </si>
  <si>
    <t>SPN-10242</t>
  </si>
  <si>
    <t>BIOTRONIK SE &amp; CO. KG/BERLIN, GERMANY</t>
  </si>
  <si>
    <t>WOERMANNKEHRE 1&amp;#xa;12359 BERLIN&amp;#xa;Germany</t>
  </si>
  <si>
    <t>aa85b153a4dd010b108cb5d80a307e7e</t>
  </si>
  <si>
    <t>67138</t>
  </si>
  <si>
    <t>SPN-13385</t>
  </si>
  <si>
    <t>BIRKELAND CURRENT/PRUF ENERGY CONTROLS/WACO, TX</t>
  </si>
  <si>
    <t>100 RESEARCH PKWY&amp;#xa;SUITE 2265&amp;#xa;WACO, TX 76704&amp;#xa;United States of America</t>
  </si>
  <si>
    <t>john.fitch@birkelandcurrent.com</t>
  </si>
  <si>
    <t>JOHN E FITCH</t>
  </si>
  <si>
    <t>a093b017c7fc01243461725c9a2959e0</t>
  </si>
  <si>
    <t>70496</t>
  </si>
  <si>
    <t>SPN-13372</t>
  </si>
  <si>
    <t>BIRLA CARBON USA INC/MARIETTA,GA</t>
  </si>
  <si>
    <t>1800 WEST OAK COMMONS CT&amp;#xa;MARIETTA, GA 30062&amp;#xa;United States of America</t>
  </si>
  <si>
    <t>james.kollar@adityadityabirla.com</t>
  </si>
  <si>
    <t>JAMES KOLLAR</t>
  </si>
  <si>
    <t>d8b5c0e9c89b0127a0f04978742725f7</t>
  </si>
  <si>
    <t>70634</t>
  </si>
  <si>
    <t>SPN-13369</t>
  </si>
  <si>
    <t>BIRMINGHAM VA MEDICAL CENTER/BIRMINGHAM,AL</t>
  </si>
  <si>
    <t>700 S 19TH ST&amp;#xa;BIRMINGHAM, AL 35233&amp;#xa;United States of America</t>
  </si>
  <si>
    <t>cleauther.martin@va.gov</t>
  </si>
  <si>
    <t>CLEAUTHER MARTIN</t>
  </si>
  <si>
    <t>fcc2e9fd8cc61000aef50ebc2b1c0000</t>
  </si>
  <si>
    <t>75149</t>
  </si>
  <si>
    <t>SPN-14128</t>
  </si>
  <si>
    <t>BISA INGENIERIA DE PROYECTOS S.A. (BISA)/SAN ISIDRO, LIMA</t>
  </si>
  <si>
    <t>338, 5TH FLOOR, OFFICE 05-109&amp;#xa;SAN ISIDRO&amp;#xa;Lima&amp;#xa;Peru</t>
  </si>
  <si>
    <t>kgaray@bisa.com.pe</t>
  </si>
  <si>
    <t>KATHERINE GARAY</t>
  </si>
  <si>
    <t>3af9eff2c8f81000fefd4e95082a0000</t>
  </si>
  <si>
    <t>76368</t>
  </si>
  <si>
    <t>SPN-14284</t>
  </si>
  <si>
    <t>BLACK HAWK COLLEGE/MOLINE, IL</t>
  </si>
  <si>
    <t>6600 34TH AVENUE&amp;#xa;MOLINE, IL 61265&amp;#xa;United States of America</t>
  </si>
  <si>
    <t>HOLLDORFJ@BHC.EDU</t>
  </si>
  <si>
    <t>JEN HOLLDORF</t>
  </si>
  <si>
    <t>085ea9d3d99a011f1e967e76011176d2</t>
  </si>
  <si>
    <t>52971</t>
  </si>
  <si>
    <t>SPN-10243</t>
  </si>
  <si>
    <t>BLASINGAME BURCH GARRAD &amp; ASHLEY PC/ ATHENS, GA</t>
  </si>
  <si>
    <t>440 COLLEGE AVENUE&amp;#xa;ATHENS, GA 30601&amp;#xa;United States of America</t>
  </si>
  <si>
    <t>894abb089a61019e15e7594ba601c076</t>
  </si>
  <si>
    <t>74738</t>
  </si>
  <si>
    <t>SPN-13952</t>
  </si>
  <si>
    <t>BLH TECHNOLOGIES INC/ROCKVILLE, MD</t>
  </si>
  <si>
    <t>1803 RESEAQRCH BLVD, SUITE 500&amp;#xa;ROCKVILLE, MD 20850&amp;#xa;United States of America</t>
  </si>
  <si>
    <t>jwyche@blhtech.com</t>
  </si>
  <si>
    <t>JAMES WYCHE</t>
  </si>
  <si>
    <t>66767abe332f10019dafb287e0440000</t>
  </si>
  <si>
    <t>76872</t>
  </si>
  <si>
    <t>SPN-14391</t>
  </si>
  <si>
    <t>Blickle USA Wheels and Casters Inc.</t>
  </si>
  <si>
    <t>75 Coweta Industrial Parkway&amp;#xa;Newnan, GA 30265&amp;#xa;United States of America</t>
  </si>
  <si>
    <t>scott.chahalis@blickle.us</t>
  </si>
  <si>
    <t>Scott Chahalis</t>
  </si>
  <si>
    <t>085ea9d3d99a01135e7f8576011180d2</t>
  </si>
  <si>
    <t>66271</t>
  </si>
  <si>
    <t>SPN-10244</t>
  </si>
  <si>
    <t>BLUE CANYON TECHNOLOGIES/BOULDER, CO</t>
  </si>
  <si>
    <t>230 RIVER DRIVE&amp;#xa;CATERSVILLE, GA 30120&amp;#xa;United States of America</t>
  </si>
  <si>
    <t>d561cca7049601014cc0b83c74ec0000</t>
  </si>
  <si>
    <t>75038</t>
  </si>
  <si>
    <t>SPN-14027</t>
  </si>
  <si>
    <t>BLUE OCEAN BARNS INC/SAN DIEGO, CA</t>
  </si>
  <si>
    <t>9833 PACIFIC HEIGHTS BLVD, SUITE D&amp;#xa;SAN DIEGO, CA 92121&amp;#xa;United States of America</t>
  </si>
  <si>
    <t>matt@blueoceanbarns.com</t>
  </si>
  <si>
    <t>MATT ROTHE</t>
  </si>
  <si>
    <t>7b26b569dbf301a3853e2ff2b400976e</t>
  </si>
  <si>
    <t>74820</t>
  </si>
  <si>
    <t>SPN-13967</t>
  </si>
  <si>
    <t>BLUE RIDGE FOUNDATION/ROANOKE, VA</t>
  </si>
  <si>
    <t>PO BOX 21852&amp;#xa;ROABOKE, VA 24018&amp;#xa;United States of America</t>
  </si>
  <si>
    <t>085ea9d3d99a014f4a0d8c7601118dd2</t>
  </si>
  <si>
    <t>65527</t>
  </si>
  <si>
    <t>SPN-10245</t>
  </si>
  <si>
    <t>BLUEDOOR LLC./MINNETONKS, MN</t>
  </si>
  <si>
    <t>10949 BREN ROAD EAST&amp;#xa;MINNETONKA, MN 55343&amp;#xa;United States of America</t>
  </si>
  <si>
    <t>4f8da1d86af401014b301b82df430000</t>
  </si>
  <si>
    <t>71499</t>
  </si>
  <si>
    <t>SPN-14097</t>
  </si>
  <si>
    <t>BMSEED/PHOENIX, AZ</t>
  </si>
  <si>
    <t>1440 E NORTHSHORE DR&amp;#xa;TEMPE, AZ 85283&amp;#xa;United States of America</t>
  </si>
  <si>
    <t>oliver@bmseed.com</t>
  </si>
  <si>
    <t>Oliver Graudejus</t>
  </si>
  <si>
    <t>085ea9d3d99a01c99beb9176011194d2</t>
  </si>
  <si>
    <t>53791</t>
  </si>
  <si>
    <t>SPN-10246</t>
  </si>
  <si>
    <t>BMW MANUFACTURING CO LLC / GREER, SC</t>
  </si>
  <si>
    <t>PO BOX 11000&amp;#xa;SPARTANBURG, SC 29304-4100&amp;#xa;United States of America</t>
  </si>
  <si>
    <t>JOERG SCHULTE</t>
  </si>
  <si>
    <t>085ea9d3d99a01bfea9a987601119ed2</t>
  </si>
  <si>
    <t>25361</t>
  </si>
  <si>
    <t>SPN-10247</t>
  </si>
  <si>
    <t>BMW/MUNCHEN, GERMANY</t>
  </si>
  <si>
    <t>2 RESEARCH DRIVE&amp;#xa;2 RESEARCH DRIVE&amp;#xa;GREENVILLE, SC 29607&amp;#xa;United States of America</t>
  </si>
  <si>
    <t>ALEX TAM</t>
  </si>
  <si>
    <t>941fb274468a01b3db767c7367111da2</t>
  </si>
  <si>
    <t>69577</t>
  </si>
  <si>
    <t>SPN-13177</t>
  </si>
  <si>
    <t>BOARD OF REGENTS OF THE UNIVERSITY SYSTEM OF GA WEB SERVICES/ATLANTA, GA</t>
  </si>
  <si>
    <t>USG - BOARD OF REGENTS&amp;#xa;270 WASHINGTON STREET SW&amp;#xa;ATLANTA, GA 30334&amp;#xa;United States of America</t>
  </si>
  <si>
    <t>ART RECESSO</t>
  </si>
  <si>
    <t>fd533ff27306016f1abf955f4d01ada0</t>
  </si>
  <si>
    <t>72263</t>
  </si>
  <si>
    <t>SPN-13648</t>
  </si>
  <si>
    <t>BOBBY DODD INSTITUTE INC/ATLANTA, GA</t>
  </si>
  <si>
    <t>2120 MARIETTA BLVD NW&amp;#xa;ATLANTA, GA 30326&amp;#xa;United States of America</t>
  </si>
  <si>
    <t>085ea9d3d99a01be6d5dae760111a8d2</t>
  </si>
  <si>
    <t>3693</t>
  </si>
  <si>
    <t>SPN-10248</t>
  </si>
  <si>
    <t>BOEING AEROSPACE COMPANY/</t>
  </si>
  <si>
    <t>5301 BOLSA AVENUE&amp;#xa;HUNTINGTON BEACH, CA 92647-2048&amp;#xa;United States of America</t>
  </si>
  <si>
    <t>085ea9d3d99a0186b2b0ba760111fdd2</t>
  </si>
  <si>
    <t>3694</t>
  </si>
  <si>
    <t>SPN-10249</t>
  </si>
  <si>
    <t>BOEING COMMERC AIRPLANE/</t>
  </si>
  <si>
    <t>325 JAMES S MCDONNELL BLVD&amp;#xa;HAZELWOOD, MO 63042&amp;#xa;United States of America</t>
  </si>
  <si>
    <t>juan.p.gonzales2@boeing.com</t>
  </si>
  <si>
    <t>085ea9d3d99a013bd3c4c176011107d3</t>
  </si>
  <si>
    <t>53314</t>
  </si>
  <si>
    <t>SPN-10250</t>
  </si>
  <si>
    <t>BOEING RESEARCH &amp; TECHNOLOGY/SEATTLE,WA</t>
  </si>
  <si>
    <t>SUPPLIER MANAGEMENT&amp;#xa;ST. LOUIS, MO 63166&amp;#xa;United States of America</t>
  </si>
  <si>
    <t>Cynthia McDonald</t>
  </si>
  <si>
    <t>MEGAN HANEL</t>
  </si>
  <si>
    <t>d5bb0e6053f00100fc7eaf0e39190000</t>
  </si>
  <si>
    <t>71782</t>
  </si>
  <si>
    <t>SPN-14058</t>
  </si>
  <si>
    <t>BOEING RESEARCH AND TECHNOLOGY/HUNTSVILLE, AL</t>
  </si>
  <si>
    <t>5301 BOLSA AVENUE&amp;#xa;HUNTINGTON BEACH, CA 92647&amp;#xa;United States of America</t>
  </si>
  <si>
    <t>Cynthia.a.mcdonald@boeing.com</t>
  </si>
  <si>
    <t>CYNTHIA MCDONALD</t>
  </si>
  <si>
    <t>085ea9d3d99a01fa1769c876011117d3</t>
  </si>
  <si>
    <t>24101</t>
  </si>
  <si>
    <t>SPN-10251</t>
  </si>
  <si>
    <t>BOEING/MESA, AZ</t>
  </si>
  <si>
    <t>5000 E MCDOWELL RD&amp;#xa;BLDG 510 MAILSTOP 269&amp;#xa;ST. LOUIS, MO 63166&amp;#xa;United States of America</t>
  </si>
  <si>
    <t>MICHAEL MCNAMARA</t>
  </si>
  <si>
    <t>085ea9d3d99a0188f591d076011121d3</t>
  </si>
  <si>
    <t>31496</t>
  </si>
  <si>
    <t>SPN-10252</t>
  </si>
  <si>
    <t>BOEING/PHANTOM WORKS BERKELEY, MO</t>
  </si>
  <si>
    <t>THE BOEING COMPANY&amp;#xa;PO BOX 3707&amp;#xa;SEATTLE, WA 98124&amp;#xa;United States of America</t>
  </si>
  <si>
    <t>AMY PALUCZAK</t>
  </si>
  <si>
    <t>085ea9d3d99a015863e8d676011131d3</t>
  </si>
  <si>
    <t>65467</t>
  </si>
  <si>
    <t>SPN-10253</t>
  </si>
  <si>
    <t>BOISE STATE UNIVERSITY/BOISE, ID</t>
  </si>
  <si>
    <t>1910 UNIVERSITY DRIVE&amp;#xa;BOISE, ID 83725-1135&amp;#xa;United States of America</t>
  </si>
  <si>
    <t>MARY STINGER</t>
  </si>
  <si>
    <t>085ea9d3d99a01772b77dd76011138d3</t>
  </si>
  <si>
    <t>66134</t>
  </si>
  <si>
    <t>SPN-10254</t>
  </si>
  <si>
    <t>BOMBARDIER RECREATIONAL PRODUCT/QUEBEC, CANADA</t>
  </si>
  <si>
    <t>565 CHEMIN DE LA MONTAGNE&amp;#xa;BOMBARDIER RECREATIONAL PRODUCTS&amp;#xa;VALCOURT, QC J0E 2L0&amp;#xa;Canada</t>
  </si>
  <si>
    <t>085ea9d3d99a011d5f96e576011142d3</t>
  </si>
  <si>
    <t>3698</t>
  </si>
  <si>
    <t>SPN-10255</t>
  </si>
  <si>
    <t>BOOZ, ALLEN AND HAMILTON INC</t>
  </si>
  <si>
    <t>20 M STREET&amp;#xa;WASHINGTON, DC 20004&amp;#xa;United States of America</t>
  </si>
  <si>
    <t>085ea9d3d99a013e8cacec76011155d3</t>
  </si>
  <si>
    <t>59194</t>
  </si>
  <si>
    <t>SPN-10256</t>
  </si>
  <si>
    <t>BORDER SECURITY TECHNOLOGY CONSORTIUM (BSTC)/CHARLESTON, SC</t>
  </si>
  <si>
    <t>5300 INTERNATIONAL BOULEVARD N&amp;#xa;CHARLESTON, SC 29418&amp;#xa;United States of America</t>
  </si>
  <si>
    <t>085ea9d3d99a01ab1af5f27601115cd3</t>
  </si>
  <si>
    <t>20622</t>
  </si>
  <si>
    <t>SPN-10257</t>
  </si>
  <si>
    <t>BOREALIS COMPOUNDS INC/PORT MURRAY, NJ</t>
  </si>
  <si>
    <t>BOREALIS COMPOUNDS&amp;#xa;176 THOMAS ROAD&amp;#xa;PORT MURRAY, NJ 07865&amp;#xa;United States of America</t>
  </si>
  <si>
    <t>6e648c56f2eb01b6a38d1e6a2d12ead5</t>
  </si>
  <si>
    <t>70698</t>
  </si>
  <si>
    <t>SPN-13452</t>
  </si>
  <si>
    <t>BORGWARNER/ ARDEN, NC</t>
  </si>
  <si>
    <t>PO BOX 214260&amp;#xa;AUBURN HILLS, MI 48321&amp;#xa;United States of America</t>
  </si>
  <si>
    <t>WHQAP@borgwarner.com</t>
  </si>
  <si>
    <t>18771b80936a01e07aaf024a4b01a68a</t>
  </si>
  <si>
    <t>42028</t>
  </si>
  <si>
    <t>SPN-13548</t>
  </si>
  <si>
    <t>BOSCH/STUTTGART, GERMANY</t>
  </si>
  <si>
    <t>michael.guyenot@de.bosch.com</t>
  </si>
  <si>
    <t>MICHAEL GUYENOT</t>
  </si>
  <si>
    <t>45f22e482032017c1913ea4ecc0e1b13</t>
  </si>
  <si>
    <t>70790</t>
  </si>
  <si>
    <t>SPN-13439</t>
  </si>
  <si>
    <t>BOSON SOFTWARE LLC/NASHVILLE, TN</t>
  </si>
  <si>
    <t>25 CENTURY BLVD STE 500&amp;#xa;NASHVILLE, TN 37214&amp;#xa;United States of America</t>
  </si>
  <si>
    <t>085ea9d3d99a01661815f876011163d3</t>
  </si>
  <si>
    <t>65987</t>
  </si>
  <si>
    <t>SPN-10258</t>
  </si>
  <si>
    <t>BOSTON CHILDRENS HOSPITAL/BOSTON, MA</t>
  </si>
  <si>
    <t>300 LONGWOOD AVENUE, BOYL03&amp;#xa;BOSTON, MA 02115&amp;#xa;United States of America</t>
  </si>
  <si>
    <t>SUBCONTRACT_ PAYMENT COORDINATOR</t>
  </si>
  <si>
    <t>085ea9d3d99a019ddedc00780111aed4</t>
  </si>
  <si>
    <t>32384</t>
  </si>
  <si>
    <t>SPN-10259</t>
  </si>
  <si>
    <t>BOSTON COLLEGE/CHESTNUT HILL, MA</t>
  </si>
  <si>
    <t>140 COMMONWEALTH AVENUE&amp;#xa;CHESTNUT HILL, MA 02467&amp;#xa;United States of America</t>
  </si>
  <si>
    <t>085ea9d3d99a0135145906780111b5d4</t>
  </si>
  <si>
    <t>65436</t>
  </si>
  <si>
    <t>SPN-10260</t>
  </si>
  <si>
    <t>BOSTON FUSION/BURLINGTON, MA</t>
  </si>
  <si>
    <t>70 WESTVIEW ST&amp;#xa;SUITE 100&amp;#xa;LEXINGTON, MA 02421&amp;#xa;United States of America</t>
  </si>
  <si>
    <t>085ea9d3d99a019ddbde0b780111bcd4</t>
  </si>
  <si>
    <t>59393</t>
  </si>
  <si>
    <t>SPN-10261</t>
  </si>
  <si>
    <t>BOSTON SCIENTIFIC CORP/ST.PAUL, MN</t>
  </si>
  <si>
    <t>ACCOUNTS PAYABLE DEPT&amp;#xa;PO BOX 9198&amp;#xa;CANTON, MA 02021&amp;#xa;United States of America</t>
  </si>
  <si>
    <t>085ea9d3d99a017d5da711780111c3d4</t>
  </si>
  <si>
    <t>42208</t>
  </si>
  <si>
    <t>SPN-10262</t>
  </si>
  <si>
    <t>BOSTON SCIENTIFIC NEUROMODULATION CORP/VALENCIA, CA</t>
  </si>
  <si>
    <t>BOSTON SCIENTIFIC NEUROMODULATION COMPANY CODE 1680&amp;#xa;PO BOX 9197&amp;#xa;CANTON, MA 02021&amp;#xa;United States of America</t>
  </si>
  <si>
    <t>085ea9d3d99a01c763db16780111cad4</t>
  </si>
  <si>
    <t>12066</t>
  </si>
  <si>
    <t>SPN-10263</t>
  </si>
  <si>
    <t>BOSTON UNIVERSITY/BOSTON, MA</t>
  </si>
  <si>
    <t>25 BUICK STREET 2ND FLOOR&amp;#xa;BOSTON, MA 02215&amp;#xa;United States of America</t>
  </si>
  <si>
    <t>BOSTON UNIVERSITY</t>
  </si>
  <si>
    <t>7d04c23a778701a252dcbb7ffe003510</t>
  </si>
  <si>
    <t>74224</t>
  </si>
  <si>
    <t>SPN-13905</t>
  </si>
  <si>
    <t>BOVITEQ USA/MADISON, WI</t>
  </si>
  <si>
    <t>3801 KIPP STREET&amp;#xa;MADISON, WI 53718&amp;#xa;United States of America</t>
  </si>
  <si>
    <t>CHUCK KLIPSTINE</t>
  </si>
  <si>
    <t>1b998611276f01015349e3f554230000</t>
  </si>
  <si>
    <t>74880</t>
  </si>
  <si>
    <t>SPN-14008</t>
  </si>
  <si>
    <t>BOXLOCK/ATLANTA,GA</t>
  </si>
  <si>
    <t>692 Kirkwood Ave SE Suite C1&amp;#xa;Atlanta, GA 30316&amp;#xa;United States of America</t>
  </si>
  <si>
    <t>michaelcoyne@getboxlock.com</t>
  </si>
  <si>
    <t>MICHAEL COYNE</t>
  </si>
  <si>
    <t>085ea9d3d99a01983c2e1d780111d1d4</t>
  </si>
  <si>
    <t>60956</t>
  </si>
  <si>
    <t>SPN-10264</t>
  </si>
  <si>
    <t>BP AMERICA PRODUCTION COMPANY/HOUSTON,TX</t>
  </si>
  <si>
    <t>CHERTSEY ROAD&amp;#xa;LONDON&amp;#xa;TW167BPGB&amp;#xa;United Kingdom</t>
  </si>
  <si>
    <t>VERONEECA EDWARDS</t>
  </si>
  <si>
    <t>f67fe8a32a09100111ec0bca44700000</t>
  </si>
  <si>
    <t>77179</t>
  </si>
  <si>
    <t>SPN-14490</t>
  </si>
  <si>
    <t>BRAILLE MUSIC AND MORE/NORTH RIDGEVILLE, OH</t>
  </si>
  <si>
    <t>6784 HIGH PERCH DRIVE&amp;#xa;NORTH RIDGEVILLE, OH 44039&amp;#xa;United States of America</t>
  </si>
  <si>
    <t>PATRICK@BRAILLEMUSICANDMORE.COM</t>
  </si>
  <si>
    <t>PATRICK JANSON</t>
  </si>
  <si>
    <t>c134dd1180ec100104978aa054420000</t>
  </si>
  <si>
    <t>67988</t>
  </si>
  <si>
    <t>SPN-14484</t>
  </si>
  <si>
    <t>BRAIN &amp; BEHAVIOR RESEARCH FOUNDATION/NEW YORK, NY</t>
  </si>
  <si>
    <t>747 Third Avenue, 33rd Floor&amp;#xa;New York, NY 10017&amp;#xa;United States of America</t>
  </si>
  <si>
    <t>grants@bbrfoundation.org</t>
  </si>
  <si>
    <t>Grace Nagaur</t>
  </si>
  <si>
    <t>085ea9d3d99a01980bd622780111dbd4</t>
  </si>
  <si>
    <t>66620</t>
  </si>
  <si>
    <t>SPN-10265</t>
  </si>
  <si>
    <t>BRAMBLES GLOBAL HEADQUARTERS/SYDNEY, AUSTRALIA</t>
  </si>
  <si>
    <t>5897 WINDWARD PKWY&amp;#xa;ALPHARETTA, GA 30005&amp;#xa;United States of America</t>
  </si>
  <si>
    <t>085ea9d3d99a01be706128780111e2d4</t>
  </si>
  <si>
    <t>12119</t>
  </si>
  <si>
    <t>SPN-10266</t>
  </si>
  <si>
    <t>BRANDEIS UNIVERSITY/WALTHAM, MA</t>
  </si>
  <si>
    <t>415 SOUTH STREET&amp;#xa;WALTHAM, MA 02453&amp;#xa;United States of America</t>
  </si>
  <si>
    <t>085ea9d3d99a01c05bcf2e780111e9d4</t>
  </si>
  <si>
    <t>65742</t>
  </si>
  <si>
    <t>SPN-10267</t>
  </si>
  <si>
    <t>BREAST CANCER RESEARCH FOUNDATION/NEW YORK, NY</t>
  </si>
  <si>
    <t>60 EAST 56TH ST&amp;#xa;8TH FLOOR&amp;#xa;NEW YORK, NY 10022&amp;#xa;United States of America</t>
  </si>
  <si>
    <t>085ea9d3d99a01e16f4934780111f0d4</t>
  </si>
  <si>
    <t>67463</t>
  </si>
  <si>
    <t>SPN-10268</t>
  </si>
  <si>
    <t>BRENAU UNIVERSITY/GAINESVILLE, GA</t>
  </si>
  <si>
    <t>500 WASHINGTON STREET SE&amp;#xa;GAINESVILLE, GA 30501&amp;#xa;United States of America</t>
  </si>
  <si>
    <t>VINCENT YAMILKOSKI</t>
  </si>
  <si>
    <t>941fb274468a01f47f62c0706711fe9e</t>
  </si>
  <si>
    <t>45109</t>
  </si>
  <si>
    <t>SPN-13061</t>
  </si>
  <si>
    <t>BREWER SCIENCE/ROLLA, MO</t>
  </si>
  <si>
    <t>d83d9f0c6a30013a8acf1538ff00fdaa</t>
  </si>
  <si>
    <t>32601</t>
  </si>
  <si>
    <t>SPN-13710</t>
  </si>
  <si>
    <t>BRIGHAM AND WOMENS HOSPITAL/BOSTON, MA</t>
  </si>
  <si>
    <t>399 REVOLUTION DRIVE SUITE 745&amp;#xa;SOMERVILLE, MA 02145&amp;#xa;United States of America</t>
  </si>
  <si>
    <t>SUBCONTRACTS INVOICE COORDINATOR</t>
  </si>
  <si>
    <t>085ea9d3d99a01895bf33a780111f7d4</t>
  </si>
  <si>
    <t>27781</t>
  </si>
  <si>
    <t>SPN-10269</t>
  </si>
  <si>
    <t>BRIGHAM YOUNG UNIVERSITY/PROVO, UT</t>
  </si>
  <si>
    <t>DEPARTMENT OF MECHANICAL ENGINEERING&amp;#xa;435 CTB&amp;#xa;PROVO, UT 84602&amp;#xa;United States of America</t>
  </si>
  <si>
    <t>BREMT HALL</t>
  </si>
  <si>
    <t>085ea9d3d99a011ddd834078011104d5</t>
  </si>
  <si>
    <t>64676</t>
  </si>
  <si>
    <t>SPN-10270</t>
  </si>
  <si>
    <t>BRIGHTFOCUS FOUNDATION/WASHINGTON, DC</t>
  </si>
  <si>
    <t>22512 GATEWAY CENTER DRIVE&amp;#xa;CLARKSBURG, MD 20871&amp;#xa;United States of America</t>
  </si>
  <si>
    <t>KARA SUMMERS</t>
  </si>
  <si>
    <t>085ea9d3d99a018c63b9457801110bd5</t>
  </si>
  <si>
    <t>67082</t>
  </si>
  <si>
    <t>SPN-10271</t>
  </si>
  <si>
    <t>BRIGHTLEAF GROUP/AUSTIN, TX</t>
  </si>
  <si>
    <t>7000 NORTH MOPAC, SUITE 200&amp;#xa;AUSTIN, TX 78731&amp;#xa;United States of America</t>
  </si>
  <si>
    <t>a43e210f573b1000b051833830940000</t>
  </si>
  <si>
    <t>76010</t>
  </si>
  <si>
    <t>SPN-14219</t>
  </si>
  <si>
    <t>BRINK CONSTRUCTORS INC/LEESBURG, FL</t>
  </si>
  <si>
    <t>31735 EXECUTIVE BLVD.&amp;#xa;LEESBURG, FL 34748&amp;#xa;United States of America</t>
  </si>
  <si>
    <t>CHRISTIAN MARTIN</t>
  </si>
  <si>
    <t>8e669d1ec6e20146932023c14a015710</t>
  </si>
  <si>
    <t>74475</t>
  </si>
  <si>
    <t>SPN-13936</t>
  </si>
  <si>
    <t>BRINK CONSTRUCTORS INC/RAPID CITY, SD</t>
  </si>
  <si>
    <t>2950 N PLAZA DR&amp;#xa;RAPID CITY, SD 57702&amp;#xa;United States of America</t>
  </si>
  <si>
    <t>JANA KEHR</t>
  </si>
  <si>
    <t>085ea9d3d99a01c4398a4c78011112d5</t>
  </si>
  <si>
    <t>58133</t>
  </si>
  <si>
    <t>SPN-10272</t>
  </si>
  <si>
    <t>BRISTOL-MYERS SQUIBB COMPANY/PENNINGTON, NJ</t>
  </si>
  <si>
    <t>ROUTE 206 AT PROVINCE LINE ROAD&amp;#xa;PRINCETON, NJ 08543-4000&amp;#xa;United States of America</t>
  </si>
  <si>
    <t>APAT@bms.com</t>
  </si>
  <si>
    <t>ROBERT PENHALLOW</t>
  </si>
  <si>
    <t>085ea9d3d99a018f052d527801111cd5</t>
  </si>
  <si>
    <t>6362</t>
  </si>
  <si>
    <t>SPN-10273</t>
  </si>
  <si>
    <t>BRITISH PETROLEUM CO/ENGLAND</t>
  </si>
  <si>
    <t>CHERTSEY ROAD&amp;#xa;LONDON&amp;#xa;TW16 7BP&amp;#xa;United Kingdom</t>
  </si>
  <si>
    <t>c81ac5adcefc014fae18fb88b100423e</t>
  </si>
  <si>
    <t>73026</t>
  </si>
  <si>
    <t>SPN-13735</t>
  </si>
  <si>
    <t>BRONTO SKYLIFT/ORLANDO, FL</t>
  </si>
  <si>
    <t>47 E TAFT VINELAND ROAD&amp;#xa;ORLANDO, FL 32824&amp;#xa;United States of America</t>
  </si>
  <si>
    <t>KEVIN DODSON</t>
  </si>
  <si>
    <t>45f22e48203201bccb554bd3cb0e8e10</t>
  </si>
  <si>
    <t>70635</t>
  </si>
  <si>
    <t>SPN-13436</t>
  </si>
  <si>
    <t>BROOKES BELL/LIVERPOOL,UK</t>
  </si>
  <si>
    <t>BROOKES BELL&amp;#xa;WALKER HOUSE EXCHANGE FLAGS&amp;#xa;LIVERPOOL&amp;#xa;L2 3YL UK&amp;#xa;United Kingdom</t>
  </si>
  <si>
    <t>ray.luukas@brookesbell.com</t>
  </si>
  <si>
    <t>RAY LUUKAS</t>
  </si>
  <si>
    <t>085ea9d3d99a0162cc9b5778011123d5</t>
  </si>
  <si>
    <t>4884</t>
  </si>
  <si>
    <t>SPN-10274</t>
  </si>
  <si>
    <t>BROOKHAVEN NATIONAL LAB/UPTON, NY</t>
  </si>
  <si>
    <t>BLDG 400; PO BOX 5000&amp;#xa;UPTON, NY 11973-5000&amp;#xa;United States of America</t>
  </si>
  <si>
    <t>085ea9d3d99a01fdf2755e7801112ad5</t>
  </si>
  <si>
    <t>5876</t>
  </si>
  <si>
    <t>SPN-10275</t>
  </si>
  <si>
    <t>BROWN UNIVERSITY/PROVIDENCE, RI</t>
  </si>
  <si>
    <t>BOX 1846&amp;#xa;PROVIDENCE, RI 02912&amp;#xa;United States of America</t>
  </si>
  <si>
    <t>JEANNETTE VAGANEK</t>
  </si>
  <si>
    <t>NANCY FJELDHEIM</t>
  </si>
  <si>
    <t>01f5c48a7ed21001add180dd5e380000</t>
  </si>
  <si>
    <t>77206</t>
  </si>
  <si>
    <t>SPN-14509</t>
  </si>
  <si>
    <t>BRUDER HEALTHCARE/ALPHARETTA, GA</t>
  </si>
  <si>
    <t>1115 Ridgeland Pkwy #101&amp;#xa;Alpharetta, GA 30004&amp;#xa;United States of America</t>
  </si>
  <si>
    <t>matt.bruder@bruder.com</t>
  </si>
  <si>
    <t>Matt Bruder</t>
  </si>
  <si>
    <t>fbfbcf49883210014d099254e78e0000</t>
  </si>
  <si>
    <t>76212</t>
  </si>
  <si>
    <t>SPN-14262</t>
  </si>
  <si>
    <t>BRYKA SKYSTOCKS LLC/NEWINGTON, CT</t>
  </si>
  <si>
    <t>549 CEDAR STREET&amp;#xa;NEWINGTON, CT 06111&amp;#xa;United States of America</t>
  </si>
  <si>
    <t>nishita@brykagp.com</t>
  </si>
  <si>
    <t>NISHITA MIRCHANDANI</t>
  </si>
  <si>
    <t>085ea9d3d99a01c6fc89647801113ad5</t>
  </si>
  <si>
    <t>62674</t>
  </si>
  <si>
    <t>SPN-10276</t>
  </si>
  <si>
    <t>BRYN MAWR COLLEGE/BRYN MAWR, PA</t>
  </si>
  <si>
    <t>101 N MERION AVE&amp;#xa;BRYN MAWR, PA 19010&amp;#xa;United States of America</t>
  </si>
  <si>
    <t>81dbf1391a0601c795a52fa8ac001e32</t>
  </si>
  <si>
    <t>73025</t>
  </si>
  <si>
    <t>SPN-13783</t>
  </si>
  <si>
    <t>BSCS SCIENCE LEARNING/COLORADO SPRINGS, CO</t>
  </si>
  <si>
    <t>5415 MARK DABLING BLVD&amp;#xa;COLORADO SPRINGS, CO 80918-3842&amp;#xa;United States of America</t>
  </si>
  <si>
    <t>JANET ASH</t>
  </si>
  <si>
    <t>ad89c86cbfcd1000afef02ceec820000</t>
  </si>
  <si>
    <t>75144</t>
  </si>
  <si>
    <t>SPN-14166</t>
  </si>
  <si>
    <t>BSG CO LTD MINISTRY OF TRADE, INDUSTRY AND ENERGY OF KOREA/KOREA</t>
  </si>
  <si>
    <t>BSG CO. LTD.&amp;#xa;6, 3GONGDAN-RO 48-GIL&amp;#xa;BUK-GU&amp;#xa;41494 DAEGU&amp;#xa;Korea, Republic of</t>
  </si>
  <si>
    <t>bsgbsg30@naver.com</t>
  </si>
  <si>
    <t>JONG YOON HONG</t>
  </si>
  <si>
    <t>085ea9d3d99a013b082b6a78011141d5</t>
  </si>
  <si>
    <t>57396</t>
  </si>
  <si>
    <t>SPN-10277</t>
  </si>
  <si>
    <t>BUCKS COUNTY COMMUNITY COLLEGE/NEWTOWN,PA</t>
  </si>
  <si>
    <t>275 SWAMP ROAD&amp;#xa;NEWTON, PA 18940&amp;#xa;United States of America</t>
  </si>
  <si>
    <t>085ea9d3d99a0111f8f26f78011148d5</t>
  </si>
  <si>
    <t>68586</t>
  </si>
  <si>
    <t>SPN-10278</t>
  </si>
  <si>
    <t>BURKE COUNTY PUBLIC SCHOOLS/WAYNESBORO, GA</t>
  </si>
  <si>
    <t>789 BURKE VETERANS PARKWAY&amp;#xa;WAYNESBORO, GA 30830&amp;#xa;United States of America</t>
  </si>
  <si>
    <t>085ea9d3d99a011a0ea4757801114fd5</t>
  </si>
  <si>
    <t>16548</t>
  </si>
  <si>
    <t>SPN-10279</t>
  </si>
  <si>
    <t>BURROUGHS WELLCOME FUND/DURHAM, NC</t>
  </si>
  <si>
    <t>21 T.W. ALEXANDER DRIVE&amp;#xa;P.O. BOX 13901&amp;#xa;RESEARCH TRIANGLE PARK, NC 27709-3901&amp;#xa;United States of America</t>
  </si>
  <si>
    <t>f9a1b7fa459b1001e9c43dbdec210000</t>
  </si>
  <si>
    <t>40808</t>
  </si>
  <si>
    <t>SPN-14380</t>
  </si>
  <si>
    <t>BUSEK CO INC/NATICK, MA</t>
  </si>
  <si>
    <t>ap@busek.com</t>
  </si>
  <si>
    <t>ap busek.com</t>
  </si>
  <si>
    <t>941fb274468a01fd3f889a746711a5a3</t>
  </si>
  <si>
    <t>70058</t>
  </si>
  <si>
    <t>SPN-13226</t>
  </si>
  <si>
    <t>BUTLER COMMUNITY COLLEGE/EL DORADO, KS</t>
  </si>
  <si>
    <t>941fb274468a014b5be0ee736711cea2</t>
  </si>
  <si>
    <t>69720</t>
  </si>
  <si>
    <t>SPN-13196</t>
  </si>
  <si>
    <t>BUTTS COUNTY SCHOOL SYSTEM/JACKSON GA</t>
  </si>
  <si>
    <t>7b5cd6b7f9a90158ea1203d50001954e</t>
  </si>
  <si>
    <t>71663</t>
  </si>
  <si>
    <t>SPN-13589</t>
  </si>
  <si>
    <t>BVT PUBLISHING/REDDING CA</t>
  </si>
  <si>
    <t>410 HEMSTED DRIVE&amp;#xa;SUITE 100&amp;#xa;REDDING, CA 96002&amp;#xa;United States of America</t>
  </si>
  <si>
    <t>e673c972d94101962057538e4c0126f9</t>
  </si>
  <si>
    <t>71080</t>
  </si>
  <si>
    <t>SPN-13682</t>
  </si>
  <si>
    <t>BWX TECHNOLOGIES/LYNCHBURG, VA</t>
  </si>
  <si>
    <t>invoices@bwxt.com</t>
  </si>
  <si>
    <t>085ea9d3d99a01bf916a7b78011156d5</t>
  </si>
  <si>
    <t>67642</t>
  </si>
  <si>
    <t>SPN-10280</t>
  </si>
  <si>
    <t>C &amp; G PARTNERS LLC./NEW YORK, NY</t>
  </si>
  <si>
    <t>116 EAST 16TH STREET&amp;#xa;FLOOR 10&amp;#xa;NEW YORK, NY 10003&amp;#xa;United States of America</t>
  </si>
  <si>
    <t>085ea9d3d99a016835ce807801115dd5</t>
  </si>
  <si>
    <t>6017</t>
  </si>
  <si>
    <t>SPN-10281</t>
  </si>
  <si>
    <t>C OF C - COBB CTY/</t>
  </si>
  <si>
    <t>240 INTERSTATE NORTH PARKWAY&amp;#xa;ATLANTA, GA 30339&amp;#xa;United States of America</t>
  </si>
  <si>
    <t>085ea9d3d99a0105c6f08678011164d5</t>
  </si>
  <si>
    <t>67597</t>
  </si>
  <si>
    <t>SPN-10282</t>
  </si>
  <si>
    <t>C TO C TECH INC./ICHEON, SOUTH KOREA</t>
  </si>
  <si>
    <t>14056 Gyeonggi-do&amp;#xa;Korea, Republic of</t>
  </si>
  <si>
    <t>085ea9d3d99a01a983aa8c7801116bd5</t>
  </si>
  <si>
    <t>66186</t>
  </si>
  <si>
    <t>SPN-10283</t>
  </si>
  <si>
    <t>C2L GIS LTD./HYEONPUNG, DALSEONG, DAEGU, SOUTH KOREA</t>
  </si>
  <si>
    <t>13493 Gyeonggi-do&amp;#xa;Korea, Republic of</t>
  </si>
  <si>
    <t>085ea9d3d99a01f3495af991011106f8</t>
  </si>
  <si>
    <t>54230</t>
  </si>
  <si>
    <t>SPN-10284</t>
  </si>
  <si>
    <t>CA DEPT OF WATER RESOURCES / SACREMENTO, CA</t>
  </si>
  <si>
    <t>085ea9d3d99a01eaa4349278011172d5</t>
  </si>
  <si>
    <t>66676</t>
  </si>
  <si>
    <t>SPN-10285</t>
  </si>
  <si>
    <t>CABLELABS/LOUISVILLE, CO</t>
  </si>
  <si>
    <t>858 COAL CREEK CIRCLE&amp;#xa;LOUISVILLE, CO 80027&amp;#xa;United States of America</t>
  </si>
  <si>
    <t>085ea9d3d99a01d139669878011179d5</t>
  </si>
  <si>
    <t>66302</t>
  </si>
  <si>
    <t>SPN-10286</t>
  </si>
  <si>
    <t>CABRINI COLLEGE/RADNOR, PA</t>
  </si>
  <si>
    <t>610 KING OF PRUSSIA ROAD&amp;#xa;FOUNDERS HALL 95&amp;#xa;RANDOR, PA 19087&amp;#xa;United States of America</t>
  </si>
  <si>
    <t>941fb274468a01d15eaab7746711b9a3</t>
  </si>
  <si>
    <t>70178</t>
  </si>
  <si>
    <t>SPN-13231</t>
  </si>
  <si>
    <t>CACI COMBAT SYSTEMS AND SERVICES/FT. BELVOIR, VA</t>
  </si>
  <si>
    <t>085ea9d3d99a01818bce014c02116f1b</t>
  </si>
  <si>
    <t>36188</t>
  </si>
  <si>
    <t>SPN-10287</t>
  </si>
  <si>
    <t>CACI/ABERDEEN PROVIDING GROUND, MD</t>
  </si>
  <si>
    <t>INTEGRATED COMMUNICATIONS&amp;#xa;502 S SHARP STREET, SUITE 2100&amp;#xa;BALTIMORE, MD 21201&amp;#xa;United States of America</t>
  </si>
  <si>
    <t>KATIE NEWMAN</t>
  </si>
  <si>
    <t>abdfae3c505601a0be6bafccac002c62</t>
  </si>
  <si>
    <t>73254</t>
  </si>
  <si>
    <t>SPN-13778</t>
  </si>
  <si>
    <t>CALIENT TECHNOLOGIES/GOLETA, CA</t>
  </si>
  <si>
    <t>25 CASTILIAN DRIVE&amp;#xa;GOLETA, CA 93117&amp;#xa;United States of America</t>
  </si>
  <si>
    <t>KEVIN WELSH</t>
  </si>
  <si>
    <t>085ea9d3d99a018ad5c3a378011180d5</t>
  </si>
  <si>
    <t>5761</t>
  </si>
  <si>
    <t>SPN-10288</t>
  </si>
  <si>
    <t>CALIFORNIA DEPT OF TRANSPORTATION/SACRAMENTO, CA</t>
  </si>
  <si>
    <t>DIVISION OF RESEARCH AND INNOVATION, 5900 FOLSOM BLVD, MS 5&amp;#xa;SACRAMENTO, CA 95819&amp;#xa;United States of America</t>
  </si>
  <si>
    <t>CLIFF ROBLEE</t>
  </si>
  <si>
    <t>3af9eff2c8f81000fe2b845d8dcf0000</t>
  </si>
  <si>
    <t>76370</t>
  </si>
  <si>
    <t>SPN-14282</t>
  </si>
  <si>
    <t>CALIFORNIA INSTITUTE OF INTEGRAL STUDIES/SAN FRANCISCO, CA</t>
  </si>
  <si>
    <t>1453 MISSION STREET&amp;#xa;SAN FRANCISCO, CA 94301&amp;#xa;United States of America</t>
  </si>
  <si>
    <t>DLEECH@CIIS.EDU</t>
  </si>
  <si>
    <t>DAVE LEECH</t>
  </si>
  <si>
    <t>941fb274468a01485ea3d36f6711e29d</t>
  </si>
  <si>
    <t>5904</t>
  </si>
  <si>
    <t>SPN-13019</t>
  </si>
  <si>
    <t>CALIFORNIA INSTITUTE OF TECH/PASEDENA, CA</t>
  </si>
  <si>
    <t>085ea9d3d99a01fe6b8daa7801118ad5</t>
  </si>
  <si>
    <t>67379</t>
  </si>
  <si>
    <t>SPN-10289</t>
  </si>
  <si>
    <t>CALIFORNIA MANUFACTURING TECHNOLOGY CONSULTING/TORRANCE, CA</t>
  </si>
  <si>
    <t>690 KNOX STREET&amp;#xa;SUITE 200&amp;#xa;TORRANCE, CA 90502&amp;#xa;United States of America</t>
  </si>
  <si>
    <t>c3a3190e32dc1000af274b9838130000</t>
  </si>
  <si>
    <t>44228</t>
  </si>
  <si>
    <t>SPN-14162</t>
  </si>
  <si>
    <t>CALIFORNIA POLYTECHNIC STATE UNIVERSITY/SAN LUIS OBISPO, CA</t>
  </si>
  <si>
    <t>subawardinvoices@uta.edu</t>
  </si>
  <si>
    <t>subawardinvoices uta.edu</t>
  </si>
  <si>
    <t>8ed22079b49201ef657cb2f5e9017114</t>
  </si>
  <si>
    <t>66210</t>
  </si>
  <si>
    <t>SPN-13839</t>
  </si>
  <si>
    <t>CALIFORNIA STATE POLYTECHNIC UNIVERSITY/POMONA, CA</t>
  </si>
  <si>
    <t>3801 W TEMPLE&amp;#xa;POMONA, CA 91768&amp;#xa;United States of America</t>
  </si>
  <si>
    <t>085ea9d3d99a01b6336fb078011193d5</t>
  </si>
  <si>
    <t>67242</t>
  </si>
  <si>
    <t>SPN-10290</t>
  </si>
  <si>
    <t>CALIFORNIA STATE UNIVERSITY - FULLERTON/FULLERTON, CA</t>
  </si>
  <si>
    <t>800 N STATE COLLEGE BLVD&amp;#xa;FULLERTON, CA 92831&amp;#xa;United States of America</t>
  </si>
  <si>
    <t>13d2f38a53ef1001e749dcc051a30000</t>
  </si>
  <si>
    <t>57313</t>
  </si>
  <si>
    <t>SPN-14279</t>
  </si>
  <si>
    <t>CALIFORNIA STATE UNIVERSITY AT FRESNO/FRESNO, CA</t>
  </si>
  <si>
    <t>5200 NORTH BARTON MIL 125&amp;#xa;FRESNO, CA 93740&amp;#xa;United States of America</t>
  </si>
  <si>
    <t>jeanjohnson@csufresno.edu</t>
  </si>
  <si>
    <t>JENNIE JOHNSON</t>
  </si>
  <si>
    <t>9519beb6db1b010d1c83563cb7242c8a</t>
  </si>
  <si>
    <t>70637</t>
  </si>
  <si>
    <t>SPN-13363</t>
  </si>
  <si>
    <t>CALIFORNIA STATE UNIVERSITY CHANNEL ISLANDS (CI)/CAMARILLO, CA</t>
  </si>
  <si>
    <t>CSU CHANNEL ISLANDS&amp;#xa;1 UNIVERSITY DRIVE&amp;#xa;CAMARILLO, CA 93012&amp;#xa;United States of America</t>
  </si>
  <si>
    <t>EMILY SMITH</t>
  </si>
  <si>
    <t>2c8384ae33a70178aada7a459b016dbf</t>
  </si>
  <si>
    <t>71240</t>
  </si>
  <si>
    <t>SPN-13516</t>
  </si>
  <si>
    <t>CALIFORNIA STATE UNIVERSITY/DOMINGUEZ HILLS,CA</t>
  </si>
  <si>
    <t>1000 E. VICTORIA STREET&amp;#xa;CARSON, CA 90747&amp;#xa;United States of America</t>
  </si>
  <si>
    <t>a3cad3b26dac1000c21984c694140000</t>
  </si>
  <si>
    <t>60254</t>
  </si>
  <si>
    <t>SPN-14538</t>
  </si>
  <si>
    <t>CALIFORNIA STATE UNIVERSITY/NORTHRIDGE, CA</t>
  </si>
  <si>
    <t>18111 NORDHOFF STREET&amp;#xa;NORTHRIDGE, CA 91330&amp;#xa;United States of America</t>
  </si>
  <si>
    <t>CHRISTA.PRICE@CSUN.EDU</t>
  </si>
  <si>
    <t>CHRISTA PRICE</t>
  </si>
  <si>
    <t>394be89e52a8010f15b1ce4dfb004b68</t>
  </si>
  <si>
    <t>73406</t>
  </si>
  <si>
    <t>SPN-13764</t>
  </si>
  <si>
    <t>CALIFORNIA STATE UNIVERSITY-EAST BAY/HAYWARD,CA</t>
  </si>
  <si>
    <t>25800 CARLOS BEE BLVD&amp;#xa;HAYWARD, CA 94542&amp;#xa;United States of America</t>
  </si>
  <si>
    <t>085ea9d3d99a01691129b77801119ad5</t>
  </si>
  <si>
    <t>67559</t>
  </si>
  <si>
    <t>SPN-10291</t>
  </si>
  <si>
    <t>CALIFORNIA STATE UNIVERSITY-STANISLAUS/TURLOCK, CA</t>
  </si>
  <si>
    <t>ONE UNIVERSITY CIRCLE&amp;#xa;TURLOCK, CA 95382&amp;#xa;United States of America</t>
  </si>
  <si>
    <t>085ea9d3d99a018ef7c8bd780111a1d5</t>
  </si>
  <si>
    <t>51853</t>
  </si>
  <si>
    <t>SPN-10292</t>
  </si>
  <si>
    <t>CAMBRIDGE DISPLAY TECHNOLOGY/CAMBOURNE CAMBRIDGESHIRE, UK</t>
  </si>
  <si>
    <t>22 CAMBROURNE BUSINESS PARK&amp;#xa;CAMBOURNE&amp;#xa;CAMBRIDGESHIRE&amp;#xa;PE29 2XG&amp;#xa;United Kingdom</t>
  </si>
  <si>
    <t>ILARIA GRIZZI</t>
  </si>
  <si>
    <t>085ea9d3d99a017ad24cc4780111abd5</t>
  </si>
  <si>
    <t>64457</t>
  </si>
  <si>
    <t>SPN-10293</t>
  </si>
  <si>
    <t>CAMBRIDGE SYSTEMATICS INC./CAMBRIDGE, MA</t>
  </si>
  <si>
    <t>101 STATION LANDING, SUITE 410&amp;#xa;MEDFORD, MA 02155&amp;#xa;United States of America</t>
  </si>
  <si>
    <t>085ea9d3d99a01e222f3c9780111b2d5</t>
  </si>
  <si>
    <t>64456</t>
  </si>
  <si>
    <t>SPN-10294</t>
  </si>
  <si>
    <t>CAMBRIDGE SYSTEMATICS INC./DENVER, CO</t>
  </si>
  <si>
    <t>100 CAMBRIDGE PARK DRIVE SUITE 400&amp;#xa;CAMBRIDGE, MA 02140&amp;#xa;United States of America</t>
  </si>
  <si>
    <t>085ea9d3d99a01183002d0780111b9d5</t>
  </si>
  <si>
    <t>6082</t>
  </si>
  <si>
    <t>SPN-10295</t>
  </si>
  <si>
    <t>CAMILLE&amp;HENRY DREYFUS FND INC/NEW YORK, NY</t>
  </si>
  <si>
    <t>555 MADISON AVENUE, SUITE 1305&amp;#xa;NEW YORK, NY 10022-3301&amp;#xa;United States of America</t>
  </si>
  <si>
    <t>085ea9d3d99a01314a8dd5780111c0d5</t>
  </si>
  <si>
    <t>60415</t>
  </si>
  <si>
    <t>SPN-10296</t>
  </si>
  <si>
    <t>CAMPBELL UNIVERSITY/BUIES CREEK, NC</t>
  </si>
  <si>
    <t>227 MAIN STREET&amp;#xa;BUIES CREEK, NC 27506&amp;#xa;United States of America</t>
  </si>
  <si>
    <t>896240444210100202255ff5faf10000</t>
  </si>
  <si>
    <t>77102</t>
  </si>
  <si>
    <t>SPN-14543</t>
  </si>
  <si>
    <t>CANA LLC/GAINESVILLE, VA</t>
  </si>
  <si>
    <t>7371 Atlas Walk Way&amp;#xa;Gainesville, VA 20155&amp;#xa;United States of America</t>
  </si>
  <si>
    <t>kfairman@canallc.com</t>
  </si>
  <si>
    <t>Kristin E. F. Fairman</t>
  </si>
  <si>
    <t>7bffae3e3a9c01c34a5096f64c01a6b6</t>
  </si>
  <si>
    <t>72265</t>
  </si>
  <si>
    <t>SPN-13645</t>
  </si>
  <si>
    <t>CANADA COLLEGE/REDWOOD CITY, CA</t>
  </si>
  <si>
    <t>4200 FARM HILL BLVD&amp;#xa;REDWOOD CITY, CA 94061&amp;#xa;United States of America</t>
  </si>
  <si>
    <t>085ea9d3d99a017cbf25dc780111c7d5</t>
  </si>
  <si>
    <t>35328</t>
  </si>
  <si>
    <t>SPN-10297</t>
  </si>
  <si>
    <t>CANDESCENT VENTURES/MARIETTA, GA</t>
  </si>
  <si>
    <t>UNIVERSITY OF NORTH TEXAS&amp;#xa;1112 DALLAS DRIVE, STE 400&amp;#xa;DENTON, TX 76205&amp;#xa;United States of America</t>
  </si>
  <si>
    <t>RENEE CLARKE</t>
  </si>
  <si>
    <t>941fb274468a01f0c436fd71671175a0</t>
  </si>
  <si>
    <t>67657</t>
  </si>
  <si>
    <t>SPN-13115</t>
  </si>
  <si>
    <t>CAPACITOR SCIENCES INC./MENLO PARK, CA</t>
  </si>
  <si>
    <t>53903c1189f41001000230728c100000</t>
  </si>
  <si>
    <t>75803</t>
  </si>
  <si>
    <t>SPN-14195</t>
  </si>
  <si>
    <t>CAPGEMINI ENGINEERING/DAYTON, OH</t>
  </si>
  <si>
    <t>SEZ UNIT 1 GROUND FLOOR BLDG-4 &amp; BLDG-6&amp;#xa;GURGAON- 122018&amp;#xa;Haryana&amp;#xa;India</t>
  </si>
  <si>
    <t>manish.kapur2@capgemini.com</t>
  </si>
  <si>
    <t>MANISH KAPUR</t>
  </si>
  <si>
    <t>941fb274468a0176c3d82d746711fda2</t>
  </si>
  <si>
    <t>69818</t>
  </si>
  <si>
    <t>SPN-13206</t>
  </si>
  <si>
    <t>CAPITA FOUNDATION/LA MESA, CA</t>
  </si>
  <si>
    <t>53903c1189f41000af08da4cb03a0000</t>
  </si>
  <si>
    <t>75869</t>
  </si>
  <si>
    <t>SPN-14191</t>
  </si>
  <si>
    <t>CAPRICO BIOTECHNOLOGIES/NORCROSS,GA</t>
  </si>
  <si>
    <t>400 PINNACLE WAY, SUITE 400&amp;#xa;NORCOSS, GA 30071&amp;#xa;United States of America</t>
  </si>
  <si>
    <t>rm.castle@capricobio.com</t>
  </si>
  <si>
    <t>ROSE MARIE CASTLE</t>
  </si>
  <si>
    <t>085ea9d3d99a01db5605e2780111d1d5</t>
  </si>
  <si>
    <t>59733</t>
  </si>
  <si>
    <t>SPN-10298</t>
  </si>
  <si>
    <t>CARBICE CORPORATION/ATLANTA,GA</t>
  </si>
  <si>
    <t>311 FERST DR NW&amp;#xa;OFFICE L1328&amp;#xa;ATLANTA, GA 30332-0340&amp;#xa;United States of America</t>
  </si>
  <si>
    <t>BARATUNDE COLA</t>
  </si>
  <si>
    <t>944488beb9691001ea814b6009c50000</t>
  </si>
  <si>
    <t>70796</t>
  </si>
  <si>
    <t>SPN-14190</t>
  </si>
  <si>
    <t>CARBON CAPTURE INC/ATLANTA,GA</t>
  </si>
  <si>
    <t>1242 PALMETTO ST.&amp;#xa;LOS ANGELES, CA 90013&amp;#xa;United States of America</t>
  </si>
  <si>
    <t>saeb@carboncapture.com</t>
  </si>
  <si>
    <t>SAEB BESARATI</t>
  </si>
  <si>
    <t>abdfae3c5056018085eb24e3e1018a20</t>
  </si>
  <si>
    <t>72020</t>
  </si>
  <si>
    <t>SPN-13782</t>
  </si>
  <si>
    <t>CARBONICS INC/CULVER CITY, CA</t>
  </si>
  <si>
    <t>5847-A UPLANDER WAY&amp;#xa;CULVER CITY, CA 90230&amp;#xa;United States of America</t>
  </si>
  <si>
    <t>KOS GALATSIS</t>
  </si>
  <si>
    <t>085ea9d3d99a01849f8ae7780111d8d5</t>
  </si>
  <si>
    <t>67622</t>
  </si>
  <si>
    <t>SPN-10299</t>
  </si>
  <si>
    <t>CARDIAC SCIENCE CORPORATION/LAGUNA HILLS, CA</t>
  </si>
  <si>
    <t>500 BURDICK PKWY&amp;#xa;DEERFIELD, WI 53531&amp;#xa;United States of America</t>
  </si>
  <si>
    <t>085ea9d3d99a01c0645ded780111dfd5</t>
  </si>
  <si>
    <t>25801</t>
  </si>
  <si>
    <t>SPN-10300</t>
  </si>
  <si>
    <t>CARDIOMEMS/ATLANTA, GA</t>
  </si>
  <si>
    <t>387 TECHNOLOGY CIRCLE, NW&amp;#xa;SUITE 500&amp;#xa;ATLANTA, GA 30313&amp;#xa;United States of America</t>
  </si>
  <si>
    <t>khinkhin lay-khan</t>
  </si>
  <si>
    <t>DAVID STERN</t>
  </si>
  <si>
    <t>0bcd7964fb1c100160819d47ce270000</t>
  </si>
  <si>
    <t>75268</t>
  </si>
  <si>
    <t>SPN-14542</t>
  </si>
  <si>
    <t>CARE.COACH CORPORATION/MILLBRAE, CA</t>
  </si>
  <si>
    <t>199 California Drive&amp;#xa;Millbrae, CA 94030&amp;#xa;United States of America</t>
  </si>
  <si>
    <t>chantal@care.coach</t>
  </si>
  <si>
    <t>Chantal Kerssens</t>
  </si>
  <si>
    <t>894abb089a6101e5d39940cda601577c</t>
  </si>
  <si>
    <t>73745</t>
  </si>
  <si>
    <t>SPN-13953</t>
  </si>
  <si>
    <t>CARI THERAPEUTICS/SAN DIEGO,CA</t>
  </si>
  <si>
    <t>653 CARMEL MOUNTAIN RD&amp;#xa;SAN DIEGO, CA 92130&amp;#xa;United States of America</t>
  </si>
  <si>
    <t>laurie@caritherapeutics.com</t>
  </si>
  <si>
    <t>LAURIE RUSSELL</t>
  </si>
  <si>
    <t>085ea9d3d99a0140b5eaf3780111e6d5</t>
  </si>
  <si>
    <t>65464</t>
  </si>
  <si>
    <t>SPN-10301</t>
  </si>
  <si>
    <t>CARL SANDBURG COLLEGE/GALESBURG, IL</t>
  </si>
  <si>
    <t>2400 TOM L WILSON BOULEVARD&amp;#xa;GALESBURG, IL 61401&amp;#xa;United States of America</t>
  </si>
  <si>
    <t>941fb274468a0190c853d0706711119f</t>
  </si>
  <si>
    <t>49009</t>
  </si>
  <si>
    <t>SPN-13064</t>
  </si>
  <si>
    <t>CARLETON UNIVERSITY/OTTAWA, CANADA</t>
  </si>
  <si>
    <t>085ea9d3d99a01c4ff7ef9780111edd5</t>
  </si>
  <si>
    <t>65718</t>
  </si>
  <si>
    <t>SPN-10302</t>
  </si>
  <si>
    <t>CARLOS AND MARGUERITE MASON TRUST/ATLANTA, GA</t>
  </si>
  <si>
    <t>TRUST ADMINISTRATION&amp;#xa;1 WEST 4TH STREET&amp;#xa;WINSTON-SALEM, NC 27101&amp;#xa;United States of America</t>
  </si>
  <si>
    <t>085ea9d3d99a016c243a05790111f4d5</t>
  </si>
  <si>
    <t>68601</t>
  </si>
  <si>
    <t>SPN-10303</t>
  </si>
  <si>
    <t>CARMEL SOFTWARE CORPORATION/SAN RAFAEL, CA</t>
  </si>
  <si>
    <t>1050 NORTHGATE DR&amp;#xa;#360&amp;#xa;SAN RAFAEL, CA 94903&amp;#xa;United States of America</t>
  </si>
  <si>
    <t>STEPHENE ROTH</t>
  </si>
  <si>
    <t>085ea9d3d99a012ba562339201113af8</t>
  </si>
  <si>
    <t>68217</t>
  </si>
  <si>
    <t>SPN-10304</t>
  </si>
  <si>
    <t>CARNEGIE CORPORATION OF NEW YORK/NEW YORK,NY</t>
  </si>
  <si>
    <t>085ea9d3d99a010040d30f790111fbd5</t>
  </si>
  <si>
    <t>38408</t>
  </si>
  <si>
    <t>SPN-10305</t>
  </si>
  <si>
    <t>CARNEGIE FOUNDATION/NEW YORK, NY</t>
  </si>
  <si>
    <t>437 MADISON AVENUE&amp;#xa;NEW YORK, NY 10022&amp;#xa;United States of America</t>
  </si>
  <si>
    <t>NICOLE HOWE BUGGS</t>
  </si>
  <si>
    <t>26659f86f62101cbe0d666bfe2097b79</t>
  </si>
  <si>
    <t>70782</t>
  </si>
  <si>
    <t>SPN-13426</t>
  </si>
  <si>
    <t>CARNEGIE INSTITUTION OF WASHINGTON/WASHINGTON, DC</t>
  </si>
  <si>
    <t>1530 P STREET, NW&amp;#xa;WASHINGTON, DC 20005&amp;#xa;United States of America</t>
  </si>
  <si>
    <t>ewilliams@carnegiescience.edu</t>
  </si>
  <si>
    <t>EMILY WILLIAMS</t>
  </si>
  <si>
    <t>085ea9d3d99a01fcd8e01779011102d6</t>
  </si>
  <si>
    <t>5862</t>
  </si>
  <si>
    <t>SPN-10306</t>
  </si>
  <si>
    <t>CARNEGIE MELLON INSTITUTE/PITTSBURGH, PA</t>
  </si>
  <si>
    <t>5000 FORBES AVENUE&amp;#xa;407 SCRG&amp;#xa;PITTSBURGH, PA 15213&amp;#xa;United States of America</t>
  </si>
  <si>
    <t>Erica Fuchs</t>
  </si>
  <si>
    <t>subaward-inv-submission andrew.cmu.edu</t>
  </si>
  <si>
    <t>84169583e41c01ff0544eb53f501e53c</t>
  </si>
  <si>
    <t>71664</t>
  </si>
  <si>
    <t>SPN-13734</t>
  </si>
  <si>
    <t>CAROLINA BIOONCOLOGY INSTITUTE/HUNTSVILLE, NC</t>
  </si>
  <si>
    <t>9801 KINCEY AVE. STE.&amp;#xa;HUNTERSVILLE, NC 28078&amp;#xa;United States of America</t>
  </si>
  <si>
    <t>DR. JOHN POWDERLY</t>
  </si>
  <si>
    <t>19f1bc23ea79015756be5e62fe00104f</t>
  </si>
  <si>
    <t>74223</t>
  </si>
  <si>
    <t>SPN-13879</t>
  </si>
  <si>
    <t>CAROLINA POWER AND SIGNALIZATION/FAYETTEVILLE, NC</t>
  </si>
  <si>
    <t>P.O. BOX 53650&amp;#xa;FAYETTEVILLE, NC 28305&amp;#xa;United States of America</t>
  </si>
  <si>
    <t>GARRET FULCHER</t>
  </si>
  <si>
    <t>c3174dd431cb0100ef6553f6d6010000</t>
  </si>
  <si>
    <t>73184</t>
  </si>
  <si>
    <t>SPN-14116</t>
  </si>
  <si>
    <t>CARRIER CORPORATION/PALM BEACH GARDENS, FL</t>
  </si>
  <si>
    <t>13995 PASTEUR BLVD.&amp;#xa;PALM BEACH GARDENS, FL 33418&amp;#xa;United States of America</t>
  </si>
  <si>
    <t>monica.roy@carrier.com</t>
  </si>
  <si>
    <t>MONICA ROY</t>
  </si>
  <si>
    <t>8092ef3fa85a01ae203155779d01212e</t>
  </si>
  <si>
    <t>74244</t>
  </si>
  <si>
    <t>SPN-13886</t>
  </si>
  <si>
    <t>CARROLL COUNTY ECONOMIC DEVELOPMENT FOUNDATION/CARROLLTON,GA</t>
  </si>
  <si>
    <t>200 NORTHSIDE DR&amp;#xa;CARROLLTON, GA 30117&amp;#xa;United States of America</t>
  </si>
  <si>
    <t>JAMES R. CHARLES</t>
  </si>
  <si>
    <t>085ea9d3d99a016bf4982279011112d6</t>
  </si>
  <si>
    <t>66258</t>
  </si>
  <si>
    <t>SPN-10307</t>
  </si>
  <si>
    <t>CARROLL UNIVERSITY/WAUKESHA, WI</t>
  </si>
  <si>
    <t>100 N EAST AVENUE&amp;#xa;WAUKESHA, WI 53186&amp;#xa;United States of America</t>
  </si>
  <si>
    <t>085ea9d3d99a01da31752879011119d6</t>
  </si>
  <si>
    <t>66980</t>
  </si>
  <si>
    <t>SPN-10308</t>
  </si>
  <si>
    <t>CARROLLTON CITY SCHOOLS/CARROLLTON, GA</t>
  </si>
  <si>
    <t>288 TOM REEVE DRIVE&amp;#xa;CARROLTON, GA 30117&amp;#xa;United States of America</t>
  </si>
  <si>
    <t>085ea9d3d99a0160eae62e79011120d6</t>
  </si>
  <si>
    <t>66266</t>
  </si>
  <si>
    <t>SPN-10309</t>
  </si>
  <si>
    <t>CARTERET-CRAVEN ELECTRIC/NEWPORT, NC</t>
  </si>
  <si>
    <t>1300 HIGHWAY 24,&amp;#xa;CARTERET-CRAVEN ELECTRIC COOPERATIVE&amp;#xa;NEWPORT, NC 28570&amp;#xa;United States of America</t>
  </si>
  <si>
    <t>Jacob Joplin</t>
  </si>
  <si>
    <t>WILLIAM PITTMAN</t>
  </si>
  <si>
    <t>d1e5dab5a20010019973c6ef20860000</t>
  </si>
  <si>
    <t>13986</t>
  </si>
  <si>
    <t>SPN-14333</t>
  </si>
  <si>
    <t>CASE WESTERN RESERVE UNIVERSITY/CLEVELAND, OH</t>
  </si>
  <si>
    <t>10900 EUCLID AVE&amp;#xa;CLEVELAND, OH 44106-1712&amp;#xa;United States of America</t>
  </si>
  <si>
    <t>kkk2@case.edu</t>
  </si>
  <si>
    <t>KORI KOSEK</t>
  </si>
  <si>
    <t>f86c2a8544b90100ae65e95eb0be0000</t>
  </si>
  <si>
    <t>75129</t>
  </si>
  <si>
    <t>SPN-14054</t>
  </si>
  <si>
    <t>CASH TRANSFER LAB NEW YORK UNIVERSITY/NEW YORK, NY</t>
  </si>
  <si>
    <t>32 WAVERLY PL&amp;#xa;NEW YORK, NY 10003&amp;#xa;United States of America</t>
  </si>
  <si>
    <t>ech358@nyu.edu</t>
  </si>
  <si>
    <t>ERICA HOBBY</t>
  </si>
  <si>
    <t>085ea9d3d99a018ae3d7d67102115b1c</t>
  </si>
  <si>
    <t>3750</t>
  </si>
  <si>
    <t>SPN-10310</t>
  </si>
  <si>
    <t>CATERPILLAR INC</t>
  </si>
  <si>
    <t>PO BOX 1875&amp;#xa;PEORIA, IL 61656-1875&amp;#xa;United States of America</t>
  </si>
  <si>
    <t>WEIXUE TIAN</t>
  </si>
  <si>
    <t>HERBERT DACOSTA</t>
  </si>
  <si>
    <t>941fb274468a01cd0141a6746711ada3</t>
  </si>
  <si>
    <t>70098</t>
  </si>
  <si>
    <t>SPN-13228</t>
  </si>
  <si>
    <t>CATHOLIC FDN OF NORTH GEORGIA INC-OFFICE OF CATHOLIC SCHOOLS/SMYRNA,GA</t>
  </si>
  <si>
    <t>085ea9d3d99a017125143c79011127d6</t>
  </si>
  <si>
    <t>66146</t>
  </si>
  <si>
    <t>SPN-10311</t>
  </si>
  <si>
    <t>CCI LABS/GREENVILLE, SC</t>
  </si>
  <si>
    <t>300 E MCBEE AVE&amp;#xa;SUITE 401&amp;#xa;GREENVILLE, SC 29601&amp;#xa;United States of America</t>
  </si>
  <si>
    <t>085ea9d3d99a0139f990457901112ed6</t>
  </si>
  <si>
    <t>65972</t>
  </si>
  <si>
    <t>SPN-10312</t>
  </si>
  <si>
    <t>CDC FOUNDATION/ATLANTA, GA</t>
  </si>
  <si>
    <t>600 Peachtree St NE&amp;#xa;#1000&amp;#xa;Atlanta, GA 30308&amp;#xa;United States of America</t>
  </si>
  <si>
    <t>Accounts Payable</t>
  </si>
  <si>
    <t>085ea9d3d99a013852cc4b79011135d6</t>
  </si>
  <si>
    <t>61755</t>
  </si>
  <si>
    <t>SPN-10313</t>
  </si>
  <si>
    <t>CDH PARTNERS/MARIETTA,GA</t>
  </si>
  <si>
    <t>675 TOWERS RD&amp;#xa;MARIETTA, GA 30060&amp;#xa;United States of America</t>
  </si>
  <si>
    <t>6b8e1c7274060172cc745932ff00c2d2</t>
  </si>
  <si>
    <t>69363</t>
  </si>
  <si>
    <t>SPN-13562</t>
  </si>
  <si>
    <t>CDI LABORATORIES INC./MAYAGUEZ, P.R</t>
  </si>
  <si>
    <t>12 W MENDEZ VIGO AVENUE&amp;#xa;2ND FLOOR&amp;#xa;MAYAGUEZ, PR 00680&amp;#xa;United States of America</t>
  </si>
  <si>
    <t>ignacio.pino@cdi-lab.com</t>
  </si>
  <si>
    <t>085ea9d3d99a010a1e925c7901113cd6</t>
  </si>
  <si>
    <t>65796</t>
  </si>
  <si>
    <t>SPN-10314</t>
  </si>
  <si>
    <t>CDM SMITH/NASHVILLE, TN</t>
  </si>
  <si>
    <t>1715 N WESTSHORE BLVD&amp;#xa;SUITE 875&amp;#xa;TAMPA, FL 33607&amp;#xa;United States of America</t>
  </si>
  <si>
    <t>DARREN BOYKIN</t>
  </si>
  <si>
    <t>941fb274468a0184067cc87367118ca2</t>
  </si>
  <si>
    <t>69667</t>
  </si>
  <si>
    <t>SPN-13189</t>
  </si>
  <si>
    <t>CEDAR CREST COLLEGE/ALLENTOWN,PA</t>
  </si>
  <si>
    <t>941fb274468a01f78b361b75671159a4</t>
  </si>
  <si>
    <t>70418</t>
  </si>
  <si>
    <t>SPN-13248</t>
  </si>
  <si>
    <t>CEDARVILLE UNIVERSITY/CEDARVILLE, OH</t>
  </si>
  <si>
    <t>172c54df280e0132b9d038614c01fd71</t>
  </si>
  <si>
    <t>70501</t>
  </si>
  <si>
    <t>SPN-13630</t>
  </si>
  <si>
    <t>CELGENE CORPORATION/SAN DIEGO, CA</t>
  </si>
  <si>
    <t>10300 Campus Point Dr&amp;#xa;San Diego, CA 92121&amp;#xa;United States of America</t>
  </si>
  <si>
    <t>Charlene.Bautista@bms.com</t>
  </si>
  <si>
    <t>CHARLENE BAUTISTA</t>
  </si>
  <si>
    <t>085ea9d3d99a015d9b786379011146d6</t>
  </si>
  <si>
    <t>67857</t>
  </si>
  <si>
    <t>SPN-10315</t>
  </si>
  <si>
    <t>CELGENE CORPORATION/SEATTLE, WA</t>
  </si>
  <si>
    <t>86 MORRIS AVE&amp;#xa;SUMMIT, NJ 07901&amp;#xa;United States of America</t>
  </si>
  <si>
    <t>941fb274468a0169d9d14c726711c6a0</t>
  </si>
  <si>
    <t>68783</t>
  </si>
  <si>
    <t>SPN-13129</t>
  </si>
  <si>
    <t>CELGENE CORPORATION/SUMMIT, NJ</t>
  </si>
  <si>
    <t>085ea9d3d99a018ce7d6697901114dd6</t>
  </si>
  <si>
    <t>52509</t>
  </si>
  <si>
    <t>SPN-10316</t>
  </si>
  <si>
    <t>CELL CONSTRUCTS INC/ATLANTA, GA</t>
  </si>
  <si>
    <t>58 EDGEWOOD AVE, SUITE 124&amp;#xa;ATLANTA, GA 30303&amp;#xa;United States of America</t>
  </si>
  <si>
    <t>TOM BARROWS</t>
  </si>
  <si>
    <t>ADELE LESTER</t>
  </si>
  <si>
    <t>975f800e90381001ec7654d41d560000</t>
  </si>
  <si>
    <t>74881</t>
  </si>
  <si>
    <t>SPN-14263</t>
  </si>
  <si>
    <t>CELL X TECHNOLOGIES/CLEVELAND,OH</t>
  </si>
  <si>
    <t>10000 CEDAR AVE&amp;#xa;CLEVELAND, OH 44106&amp;#xa;United States of America</t>
  </si>
  <si>
    <t>bhanderhan@cellxtechnologies.com</t>
  </si>
  <si>
    <t>BRIAN HANDERHAN</t>
  </si>
  <si>
    <t>941fb274468a01b7635fd8736711b2a2</t>
  </si>
  <si>
    <t>69678</t>
  </si>
  <si>
    <t>SPN-13192</t>
  </si>
  <si>
    <t>CELLFE INC/ATLANTA, GA</t>
  </si>
  <si>
    <t>668a3f65b1aa10013d7f63b27ac70000</t>
  </si>
  <si>
    <t>75279</t>
  </si>
  <si>
    <t>SPN-14267</t>
  </si>
  <si>
    <t>CELLIA SCIENCE/FAYETTEVILLE,AR</t>
  </si>
  <si>
    <t>535 W. RESEARCH CENTER BLVD&amp;#xa;STE 135&amp;#xa;FAYETTEVILLE, AR 72701&amp;#xa;United States of America</t>
  </si>
  <si>
    <t>michelle.strange@victech.com</t>
  </si>
  <si>
    <t>MICHELLE STRANGE</t>
  </si>
  <si>
    <t>085ea9d3d99a012e88886f79011157d6</t>
  </si>
  <si>
    <t>67538</t>
  </si>
  <si>
    <t>SPN-10317</t>
  </si>
  <si>
    <t>CENGAGE LEARNING - INSTRUCTIONAL DESIGN/LEESVILLE, SC</t>
  </si>
  <si>
    <t>2470 DERRICK PARK ROAD&amp;#xa;LEESVILLE, SC 29070&amp;#xa;United States of America</t>
  </si>
  <si>
    <t>085ea9d3d99a01e8f0c2757901115ed6</t>
  </si>
  <si>
    <t>68498</t>
  </si>
  <si>
    <t>SPN-10318</t>
  </si>
  <si>
    <t>CENGAGE LEARNING INC./MASON, OH</t>
  </si>
  <si>
    <t>5191 NATORP BLVD&amp;#xa;MASON, OH 45040&amp;#xa;United States of America</t>
  </si>
  <si>
    <t>085ea9d3d99a017bd8607b79011165d6</t>
  </si>
  <si>
    <t>57586</t>
  </si>
  <si>
    <t>SPN-10319</t>
  </si>
  <si>
    <t>CENGAGE LEARNING INC/CLIFTON PARK,NY</t>
  </si>
  <si>
    <t>5 MAXWELL DRIVE&amp;#xa;CLIFTON PARK, NY 12065&amp;#xa;United States of America</t>
  </si>
  <si>
    <t>085ea9d3d99a01442b91817901116cd6</t>
  </si>
  <si>
    <t>67544</t>
  </si>
  <si>
    <t>SPN-10320</t>
  </si>
  <si>
    <t>CENGAGE LEARNING-SAN FRANCISCO/SAN FRANCISCO, CA</t>
  </si>
  <si>
    <t>500 TERRY FRANCIOS BOULEVARD&amp;#xa;SECOND FLOOR&amp;#xa;SAN FRANCISCO, CA 94158&amp;#xa;United States of America</t>
  </si>
  <si>
    <t>085ea9d3d99a013773cf8779011173d6</t>
  </si>
  <si>
    <t>66855</t>
  </si>
  <si>
    <t>SPN-10321</t>
  </si>
  <si>
    <t>CENTENARY UNIVERSITY/HACKETTSTOWN, NJ</t>
  </si>
  <si>
    <t>400 JEFFERSON STREET&amp;#xa;HACKETTSTOWN, NJ 07840&amp;#xa;United States of America</t>
  </si>
  <si>
    <t>085ea9d3d99a01b1663f8e7901117ad6</t>
  </si>
  <si>
    <t>59513</t>
  </si>
  <si>
    <t>SPN-10322</t>
  </si>
  <si>
    <t>CENTER FOR FINANCIAL INDEPENDENCE &amp; INNOVATION/DECATUR, GA</t>
  </si>
  <si>
    <t>315 PONCE DE LEON AVENUE&amp;#xa;SUITE 600&amp;#xa;DECATUR, GA 30030&amp;#xa;United States of America</t>
  </si>
  <si>
    <t>8ed22079b49201ac5c0eeb079b016fd7</t>
  </si>
  <si>
    <t>6123</t>
  </si>
  <si>
    <t>SPN-13834</t>
  </si>
  <si>
    <t>CENTER FOR GLOBAL PARTNERSHIP/NEW YORK, NY</t>
  </si>
  <si>
    <t>1700 BROADWAY&amp;#xa;15TH FLOOR&amp;#xa;NEW YORK, NY 10019&amp;#xa;United States of America</t>
  </si>
  <si>
    <t>cd30e90bd4130101a21786c91df10000</t>
  </si>
  <si>
    <t>75227</t>
  </si>
  <si>
    <t>SPN-14074</t>
  </si>
  <si>
    <t>CENTER FOR PUPPETRY ARTS/ATLANTA, GA</t>
  </si>
  <si>
    <t>1404 SPRING STREET, NW&amp;#xa;ATLANTA, GA 30309&amp;#xa;United States of America</t>
  </si>
  <si>
    <t>arettabaumgartner@puppet.org</t>
  </si>
  <si>
    <t>ARETTA BAUMGARTNER</t>
  </si>
  <si>
    <t>24a67aa4ef371000fcc6f0e042ab0000</t>
  </si>
  <si>
    <t>75266</t>
  </si>
  <si>
    <t>SPN-14129</t>
  </si>
  <si>
    <t>CENTER FOR REGIONAL COFFEE AND BUSINESS STUDIES (CRECE)/MANIZALES,COLOMBIA</t>
  </si>
  <si>
    <t>KM 11 VIA MAGDALENA, RECINTO DEL PENSAMIENTO&amp;#xa;PC. 17001&amp;#xa;MANIZALES&amp;#xa;Colombia</t>
  </si>
  <si>
    <t>creceinv@crece.org.co</t>
  </si>
  <si>
    <t>ANA MARIA ARISTIZABAL</t>
  </si>
  <si>
    <t>941fb274468a01818cc13d716711af9f</t>
  </si>
  <si>
    <t>58601</t>
  </si>
  <si>
    <t>SPN-13083</t>
  </si>
  <si>
    <t>CENTER FOR THE ADVANCEMENT OF SCIENCE IN SPACE (CASIS)/EXPLORATION PARK, FL</t>
  </si>
  <si>
    <t>085ea9d3d99a01183fa59579011184d6</t>
  </si>
  <si>
    <t>66879</t>
  </si>
  <si>
    <t>SPN-10323</t>
  </si>
  <si>
    <t>CENTER OF THEOLOGICAL INQUIRY/PRINCETON, NJ</t>
  </si>
  <si>
    <t>50 STOCKTON STREET&amp;#xa;PRINCETON, NJ 08540&amp;#xa;United States of America</t>
  </si>
  <si>
    <t>LAURA BENNETT</t>
  </si>
  <si>
    <t>085ea9d3d99a016b5fc59b7901118bd6</t>
  </si>
  <si>
    <t>57443</t>
  </si>
  <si>
    <t>SPN-10324</t>
  </si>
  <si>
    <t>CENTRAL GEORGIA TECHNICAL COLLEGE/MACON, GA</t>
  </si>
  <si>
    <t>3300 MACON TECH DRIVE&amp;#xa;MACON, GA 31206&amp;#xa;United States of America</t>
  </si>
  <si>
    <t>085ea9d3d99a011dcfc2a179011192d6</t>
  </si>
  <si>
    <t>65551</t>
  </si>
  <si>
    <t>SPN-10325</t>
  </si>
  <si>
    <t>CENTRAL MAINE COMMUNITY COLLEGE/AUBURN, ME</t>
  </si>
  <si>
    <t>1250 TURNER STREET&amp;#xa;AUBURN, ME 04210&amp;#xa;United States of America</t>
  </si>
  <si>
    <t>1dc062341fe5019e7e1f0dad4f01e18c</t>
  </si>
  <si>
    <t>74405</t>
  </si>
  <si>
    <t>SPN-13889</t>
  </si>
  <si>
    <t>CENTRAL METHODIST UNIVERSITY/FAYETTE, MO</t>
  </si>
  <si>
    <t>411 CENTRAL METHODIST&amp;#xa;FAYETTE, MO 65248&amp;#xa;United States of America</t>
  </si>
  <si>
    <t>27be9ea3bd0701fc5b38e12d4c01bc7e</t>
  </si>
  <si>
    <t>71340</t>
  </si>
  <si>
    <t>SPN-13550</t>
  </si>
  <si>
    <t>CENTRAL POWER COOPERATIVE INC/COLUMBIA, SC</t>
  </si>
  <si>
    <t>20 COOPERATIVE WAY&amp;#xa;COLUMBIA, SC 29210&amp;#xa;United States of America</t>
  </si>
  <si>
    <t>jbecker@cepci.org</t>
  </si>
  <si>
    <t>JOHN BECKER</t>
  </si>
  <si>
    <t>085ea9d3d99a01c0455fa779011199d6</t>
  </si>
  <si>
    <t>57482</t>
  </si>
  <si>
    <t>SPN-10326</t>
  </si>
  <si>
    <t>CENTRAL TEXAS COLLEGE/FT.BENNING</t>
  </si>
  <si>
    <t>ARMY EDUCATION CENTER COLLINS LOOP ROAD&amp;#xa;FT BENNING, GA 31905&amp;#xa;United States of America</t>
  </si>
  <si>
    <t>085ea9d3d99a0184f37ead790111a0d6</t>
  </si>
  <si>
    <t>50110</t>
  </si>
  <si>
    <t>SPN-10327</t>
  </si>
  <si>
    <t>CENTRAL UNIV OF FINANCE AND ECONOMICS/BEIJING, CHINA</t>
  </si>
  <si>
    <t>100081 Beijing&amp;#xa;China</t>
  </si>
  <si>
    <t>085ea9d3d99a01710c57b3790111a7d6</t>
  </si>
  <si>
    <t>66178</t>
  </si>
  <si>
    <t>SPN-10328</t>
  </si>
  <si>
    <t>CENTRE TECH DE TELLECOMUNICACIONES DE CATALUNYA/BARCELONA, SPAIN</t>
  </si>
  <si>
    <t>CASTELLDEFELS&amp;#xa;Block BUILDING B4 AV CARL FRIEDRICH GAUSS 7&amp;#xa;08860 BARCELONA&amp;#xa;Spain</t>
  </si>
  <si>
    <t>6b8e1c72740601761de73ce3fe0058d1</t>
  </si>
  <si>
    <t>71285</t>
  </si>
  <si>
    <t>SPN-13561</t>
  </si>
  <si>
    <t>CENTURY THERAPEUTICS/PHILADELPHIA, PA</t>
  </si>
  <si>
    <t>3675 MARKET STREET&amp;#xa;PHILADELPHIA, PA 19104&amp;#xa;United States of America</t>
  </si>
  <si>
    <t>grussotti@centurytx.com</t>
  </si>
  <si>
    <t>GREG RUSSOTTI</t>
  </si>
  <si>
    <t>085ea9d3d99a017e5101fc79011109d7</t>
  </si>
  <si>
    <t>5011</t>
  </si>
  <si>
    <t>SPN-10329</t>
  </si>
  <si>
    <t>CERADYNE THERMO MATERIALS/GA</t>
  </si>
  <si>
    <t>PO BOX 33119&amp;#xa;ST. PAUL, MN 55133&amp;#xa;United States of America</t>
  </si>
  <si>
    <t>085ea9d3d99a0121b70360a901110c1a</t>
  </si>
  <si>
    <t>8000012</t>
  </si>
  <si>
    <t>SPN-00070</t>
  </si>
  <si>
    <t>CERAMTEC NORTH AMERICA CORPORATION</t>
  </si>
  <si>
    <t>ONE TECHNOLOGY PLACE&amp;#xa;LAURENS, SC 29360&amp;#xa;United States of America</t>
  </si>
  <si>
    <t>085ea9d3d99a01a1ef62027a011119d7</t>
  </si>
  <si>
    <t>12298</t>
  </si>
  <si>
    <t>SPN-10330</t>
  </si>
  <si>
    <t>CFD RESEARCH CORPORATION/HUNTSVILLE, AL</t>
  </si>
  <si>
    <t>6820 Moquin Drive&amp;#xa;HUNTSVILLE, AL 35806&amp;#xa;United States of America</t>
  </si>
  <si>
    <t>CFD RESEARCH CORPORATION</t>
  </si>
  <si>
    <t>TANU SINGHAL</t>
  </si>
  <si>
    <t>941fb274468a01c7fffd27726711aea0</t>
  </si>
  <si>
    <t>68444</t>
  </si>
  <si>
    <t>SPN-13123</t>
  </si>
  <si>
    <t>CHAN ZUCKERBERG INITIATIVE/SAN FRANCISCO, CA</t>
  </si>
  <si>
    <t>2e1d3381973e01aff4e018e5af00a307</t>
  </si>
  <si>
    <t>74433</t>
  </si>
  <si>
    <t>SPN-13897</t>
  </si>
  <si>
    <t>CHAPIN HALL AT THE UNIVERSITY OF CHICAGO/CHICAGO,IL</t>
  </si>
  <si>
    <t>1313 EAST 60TH ST&amp;#xa;CHICAGO, IL 60637&amp;#xa;United States of America</t>
  </si>
  <si>
    <t>c61cfe42cc5f010a930deac8a210887b</t>
  </si>
  <si>
    <t>69679</t>
  </si>
  <si>
    <t>SPN-13444</t>
  </si>
  <si>
    <t>CHAPMAN UNIVERSITY/ORANGE, CA</t>
  </si>
  <si>
    <t>ONE UNIVERSITY DRIVE&amp;#xa;ORANGE, CA 92866&amp;#xa;United States of America</t>
  </si>
  <si>
    <t>sps@chapman.edu</t>
  </si>
  <si>
    <t>JANINE NGUYEN</t>
  </si>
  <si>
    <t>085ea9d3d99a017adf24097a011123d7</t>
  </si>
  <si>
    <t>45948</t>
  </si>
  <si>
    <t>SPN-10331</t>
  </si>
  <si>
    <t>CHARLES PANKOW FOUNDATION/CLAREMONT, CA</t>
  </si>
  <si>
    <t>PO BOX 820631&amp;#xa;VANCOUVER, WA 98662&amp;#xa;United States of America</t>
  </si>
  <si>
    <t>MARK PERNICONI</t>
  </si>
  <si>
    <t>941fb274468a01581f3505716711729f</t>
  </si>
  <si>
    <t>56038</t>
  </si>
  <si>
    <t>SPN-13073</t>
  </si>
  <si>
    <t>CHARLES RIVER ANALYTICS INC / CAMBRIDGE, MA</t>
  </si>
  <si>
    <t>625 Mount Auburn Street&amp;#xa;Cambridge, MA 02138&amp;#xa;United States of America</t>
  </si>
  <si>
    <t>INVOICE@CRA.COM</t>
  </si>
  <si>
    <t>CHARLES RIVER</t>
  </si>
  <si>
    <t>085ea9d3d99a0142ee2b0f7a01112dd7</t>
  </si>
  <si>
    <t>61633</t>
  </si>
  <si>
    <t>SPN-10333</t>
  </si>
  <si>
    <t>CHART INC/BALL GROUND, GA</t>
  </si>
  <si>
    <t>1300 AIRPORT DRIVE&amp;#xa;BALL GROUND, GA 30107&amp;#xa;United States of America</t>
  </si>
  <si>
    <t>JEFF PATELCZYK</t>
  </si>
  <si>
    <t>abae0ae2d6c11001b1d91070fc130000</t>
  </si>
  <si>
    <t>75992</t>
  </si>
  <si>
    <t>SPN-14460</t>
  </si>
  <si>
    <t>CHATHAM AREA TRANSIT AUTHORITY(CAT)/SAVANNAH, GA</t>
  </si>
  <si>
    <t>900 E. Gwinnett St.&amp;#xa;Savannah, GA 31401&amp;#xa;United States of America</t>
  </si>
  <si>
    <t>victor.colon@catchacat.org</t>
  </si>
  <si>
    <t>Victor Colon</t>
  </si>
  <si>
    <t>085ea9d3d99a0108cfd5147a011134d7</t>
  </si>
  <si>
    <t>68056</t>
  </si>
  <si>
    <t>SPN-10334</t>
  </si>
  <si>
    <t>CHATTACHOOCHEE HILLS CHARTER SCHOOL/FAIRBURN, GA</t>
  </si>
  <si>
    <t>9670 RIVERTOWN ROAD&amp;#xa;FAIRBURN, GA 30213&amp;#xa;United States of America</t>
  </si>
  <si>
    <t>085ea9d3d99a01558f3c1a7a01113bd7</t>
  </si>
  <si>
    <t>57420</t>
  </si>
  <si>
    <t>SPN-10335</t>
  </si>
  <si>
    <t>CHATTAHOOCHEE TECHNICAL COLLEGE/ACWORTH, GA</t>
  </si>
  <si>
    <t>5198 ROSS ROAD&amp;#xa;ACWORTH, GA 30102&amp;#xa;United States of America</t>
  </si>
  <si>
    <t>085ea9d3d99a01254d81207a011142d7</t>
  </si>
  <si>
    <t>55253</t>
  </si>
  <si>
    <t>SPN-10336</t>
  </si>
  <si>
    <t>CHECKPOINT SYSTEMS INC/THOROFARE,NJ</t>
  </si>
  <si>
    <t>101 WOLF DRIVE&amp;#xa;THOROFARE, NJ 08086&amp;#xa;United States of America</t>
  </si>
  <si>
    <t>941fb274468a01b6104b5e74671145a3</t>
  </si>
  <si>
    <t>69900</t>
  </si>
  <si>
    <t>SPN-13215</t>
  </si>
  <si>
    <t>CHEMEKETA COMMUNITY COLLEGE/SALEM, OR</t>
  </si>
  <si>
    <t>a86fff93d55a1001ea3d2ac0b7900000</t>
  </si>
  <si>
    <t>50008</t>
  </si>
  <si>
    <t>SPN-14223</t>
  </si>
  <si>
    <t>CHEROKEE BY CHOICE INC/WOODSTOCK, GA</t>
  </si>
  <si>
    <t>CHEROKEE BY CHOICE, INC.&amp;#xa;ONE INNOVATION WAY&amp;#xa;WOODSTOCK, GA 30188&amp;#xa;United States of America</t>
  </si>
  <si>
    <t>mmartin@cherokeega.org</t>
  </si>
  <si>
    <t>MISTI MARTIN</t>
  </si>
  <si>
    <t>085ea9d3d99a01d9594d267a011149d7</t>
  </si>
  <si>
    <t>67381</t>
  </si>
  <si>
    <t>SPN-10337</t>
  </si>
  <si>
    <t>CHEROKEE CHARTER ACADEMY/CANTON, GA</t>
  </si>
  <si>
    <t>2126 SIXES ROAD&amp;#xa;CANTON, GA 30114&amp;#xa;United States of America</t>
  </si>
  <si>
    <t>085ea9d3d99a011911c82b7a011150d7</t>
  </si>
  <si>
    <t>65626</t>
  </si>
  <si>
    <t>SPN-10338</t>
  </si>
  <si>
    <t>CHEROKEE COUNTY SCHOOL DISTRICT/CANTON, GA</t>
  </si>
  <si>
    <t>1030 KEETER ROAD&amp;#xa;BUILDING G&amp;#xa;CANTON, GA 30014&amp;#xa;United States of America</t>
  </si>
  <si>
    <t>PROGRAM MGR</t>
  </si>
  <si>
    <t>7189e377efa201bc5871b78af51a0ad7</t>
  </si>
  <si>
    <t>70497</t>
  </si>
  <si>
    <t>SPN-13337</t>
  </si>
  <si>
    <t>CHERRY STREET ENERGY/ATLANTA,GA</t>
  </si>
  <si>
    <t>MICHAEL CHANIN&amp;#xa;3414 PEACHTREE ROAD SUITE 990&amp;#xa;ATLANTA, GA 30326&amp;#xa;United States of America</t>
  </si>
  <si>
    <t>david@cherrystreetenergy.com</t>
  </si>
  <si>
    <t>085ea9d3d99a016e5624327a011157d7</t>
  </si>
  <si>
    <t>65893</t>
  </si>
  <si>
    <t>SPN-10339</t>
  </si>
  <si>
    <t>CHEVRON ENERGY TECHNOLOGY COMPANY/HOUSTON, TX</t>
  </si>
  <si>
    <t>100 Chevron Way&amp;#xa;Richmond, CA 94801&amp;#xa;United States of America</t>
  </si>
  <si>
    <t>Laura Hazzaa</t>
  </si>
  <si>
    <t>CONTRACT ADVISOR</t>
  </si>
  <si>
    <t>085ea9d3d99a01805e7f387a01115ed7</t>
  </si>
  <si>
    <t>46451</t>
  </si>
  <si>
    <t>SPN-10340</t>
  </si>
  <si>
    <t>CHEVRON ENERGY TECHNOLOGY COMPANY/RICHMOND, CA</t>
  </si>
  <si>
    <t>1400 SMITH STREET&amp;#xa;HOUSTON, TX 77002&amp;#xa;United States of America</t>
  </si>
  <si>
    <t>EDDIE LAZARO</t>
  </si>
  <si>
    <t>2a2639f255370100fc11421951070000</t>
  </si>
  <si>
    <t>74243</t>
  </si>
  <si>
    <t>SPN-14057</t>
  </si>
  <si>
    <t>CHEVRON TECHNICAL CENTER ? ENVIRONMENT &amp; SUSTAINABILITY/</t>
  </si>
  <si>
    <t>1400 SMITH, SUITE 23053&amp;#xa;HOUSTON, TX 77002&amp;#xa;United States of America</t>
  </si>
  <si>
    <t>mpkt@chevron.com</t>
  </si>
  <si>
    <t>MARINA PLATOVA</t>
  </si>
  <si>
    <t>085ea9d3d99a01255d133f7a011168d7</t>
  </si>
  <si>
    <t>30021</t>
  </si>
  <si>
    <t>SPN-10341</t>
  </si>
  <si>
    <t>CHEVRONTEXACO/HOUSTON, TEXAS</t>
  </si>
  <si>
    <t>6001 BOLLINGER CANYON ROAD&amp;#xa;SAN RAMON, CA 94583-2324&amp;#xa;United States of America</t>
  </si>
  <si>
    <t>JACKSON MATTHEW</t>
  </si>
  <si>
    <t>DOUG JONES</t>
  </si>
  <si>
    <t>085ea9d3d99a01e60c9d497a011178d7</t>
  </si>
  <si>
    <t>31815</t>
  </si>
  <si>
    <t>SPN-10342</t>
  </si>
  <si>
    <t>CHILDRENS HEALTHCARE OF ATLANTA/ ATLANTA, GA</t>
  </si>
  <si>
    <t>1575 NORTHEAST EXPRESSWAY&amp;#xa;ATLANTA, GA 30329&amp;#xa;United States of America</t>
  </si>
  <si>
    <t>ROBERT PALMER</t>
  </si>
  <si>
    <t>SUZANNE SWANN</t>
  </si>
  <si>
    <t>3e2002a11acb100101425b76ba000000</t>
  </si>
  <si>
    <t>37608</t>
  </si>
  <si>
    <t>SPN-14271</t>
  </si>
  <si>
    <t>CHILDRENS HOSPITAL OF PHILADELPHIA/PHILADELPHIA, PA</t>
  </si>
  <si>
    <t>The Childrens Hospital of Philadelphia&amp;#xa;PO Box 2015&amp;#xa;Secaucus, NJ 07096&amp;#xa;United States of America</t>
  </si>
  <si>
    <t>WNUKA@CHOP.EDU</t>
  </si>
  <si>
    <t>DREW WNUK</t>
  </si>
  <si>
    <t>085ea9d3d99a01efcf40517a0111a3d7</t>
  </si>
  <si>
    <t>67599</t>
  </si>
  <si>
    <t>SPN-10343</t>
  </si>
  <si>
    <t>CHILDRENS PEDIATRIC RESEARCH TRUST/DUNWOODY, GA</t>
  </si>
  <si>
    <t>1687 TULLIE CIRCLE&amp;#xa;ATLANTA, GA 30329&amp;#xa;United States of America</t>
  </si>
  <si>
    <t>KRISTINE ROGERS</t>
  </si>
  <si>
    <t>090955eede8401963753f770fe01dfa8</t>
  </si>
  <si>
    <t>74511</t>
  </si>
  <si>
    <t>SPN-13945</t>
  </si>
  <si>
    <t>CHILDRENS RESEARCH INSTITUTE/WASHINGTON, DC</t>
  </si>
  <si>
    <t>1 INVENTA PLACE, WEST TOWER, 3RD FLOOR&amp;#xa;SILVER SPRING, MD 20910&amp;#xa;United States of America</t>
  </si>
  <si>
    <t>subs@childrensnational.org</t>
  </si>
  <si>
    <t>Charles Maris</t>
  </si>
  <si>
    <t>085ea9d3d99a011a0d0c577a0111aad7</t>
  </si>
  <si>
    <t>67359</t>
  </si>
  <si>
    <t>SPN-10344</t>
  </si>
  <si>
    <t>CHINA RESEARCH CENTER/ATLANTA, GA</t>
  </si>
  <si>
    <t>GEORGIA STATE UNIVERSITY&amp;#xa;35 BROAD STREET NW&amp;#xa;ATLANTA, GA 30303&amp;#xa;United States of America</t>
  </si>
  <si>
    <t>19f1bc23ea790198f80357e1fe00fa52</t>
  </si>
  <si>
    <t>74185</t>
  </si>
  <si>
    <t>SPN-13882</t>
  </si>
  <si>
    <t>CHITOZAN HEALTH LLC/JACKSONVILLE, FL</t>
  </si>
  <si>
    <t>13883 WHITE HERON LLC&amp;#xa;JACKSONVILLE, FL 32224&amp;#xa;United States of America</t>
  </si>
  <si>
    <t>AUSTIN VAN HORN</t>
  </si>
  <si>
    <t>2a57c921cc521000b22f6e91e7dc0000</t>
  </si>
  <si>
    <t>49188</t>
  </si>
  <si>
    <t>SPN-14210</t>
  </si>
  <si>
    <t>CHRISTOPHER MUHLSTEIN/DECATUR,GA</t>
  </si>
  <si>
    <t>168 SUPERIOR AVE.&amp;#xa;DECATUR, GA 30030&amp;#xa;United States of America</t>
  </si>
  <si>
    <t>muhlstein.consulting@gmail.com</t>
  </si>
  <si>
    <t>CHRISTOPHER MUHLSTEIN</t>
  </si>
  <si>
    <t>085ea9d3d99a010e2c0ef4a701111818</t>
  </si>
  <si>
    <t>12214</t>
  </si>
  <si>
    <t>SPN-00016</t>
  </si>
  <si>
    <t>CHUGACH ELECTRIC/ANCHORAGE, ALASKA</t>
  </si>
  <si>
    <t>5601 MINNESOTA DRIVE&amp;#xa;P.O. BOX 196300&amp;#xa;ANCHORAGE, AK 99519-6300&amp;#xa;United States of America</t>
  </si>
  <si>
    <t>085ea9d3d99a016fa6a05c7a0111b1d7</t>
  </si>
  <si>
    <t>66839</t>
  </si>
  <si>
    <t>SPN-10345</t>
  </si>
  <si>
    <t>CHUNGNAM NATIONAL UNIVERSITY (CNU)/DAEJEON, KOREA</t>
  </si>
  <si>
    <t>34134&amp;#xa;Korea, Republic of</t>
  </si>
  <si>
    <t>085ea9d3d99a01f74802637a0111b8d7</t>
  </si>
  <si>
    <t>21321</t>
  </si>
  <si>
    <t>SPN-10346</t>
  </si>
  <si>
    <t>CIENA CORPORATION/LINTHICUM, MD</t>
  </si>
  <si>
    <t>7031 RIDGE RD&amp;#xa;HANOVER, MD 21076&amp;#xa;United States of America</t>
  </si>
  <si>
    <t>MARTIN FORGET</t>
  </si>
  <si>
    <t>394be89e52a801fe5e01ce0afb008667</t>
  </si>
  <si>
    <t>71520</t>
  </si>
  <si>
    <t>SPN-13763</t>
  </si>
  <si>
    <t>CIMMYT BANGLADESH/DHAKA, BANGLADESH</t>
  </si>
  <si>
    <t>CIMMYT BANGLADESH&amp;#xa;HOUSE 10/B, ROAD 53&amp;#xa;DHAKA- 1212&amp;#xa;Bangladesh</t>
  </si>
  <si>
    <t>JOE EDWARD DALE</t>
  </si>
  <si>
    <t>085ea9d3d99a0126a416697a0111c8d7</t>
  </si>
  <si>
    <t>61393</t>
  </si>
  <si>
    <t>SPN-10347</t>
  </si>
  <si>
    <t>CINCINNATI CHILDRENS HOSPITAL MEDICAL CENTER/CINCINNATI, OH</t>
  </si>
  <si>
    <t>3333 BURNET AVENUE; ML 5000&amp;#xa;CINCINNATI, OH 45229&amp;#xa;United States of America</t>
  </si>
  <si>
    <t>085ea9d3d99a0182838a6e7a0111cfd7</t>
  </si>
  <si>
    <t>66500</t>
  </si>
  <si>
    <t>SPN-10348</t>
  </si>
  <si>
    <t>CINDE/COSTA RICA</t>
  </si>
  <si>
    <t>PLAZA ROBLE LOS BALCONES&amp;#xa;4TH FLOOR&amp;#xa;SAN JOSE&amp;#xa;Costa Rica</t>
  </si>
  <si>
    <t>085ea9d3d99a017001c7737a0111d6d7</t>
  </si>
  <si>
    <t>67758</t>
  </si>
  <si>
    <t>SPN-10349</t>
  </si>
  <si>
    <t>CINTEL INC/HUNTSVILLE,AL</t>
  </si>
  <si>
    <t>300 MERIDIAN ST&amp;#xa;SUITE 12&amp;#xa;HUNTSVILLE, AL 35801&amp;#xa;United States of America</t>
  </si>
  <si>
    <t>PATTI REHAGE</t>
  </si>
  <si>
    <t>065bd5039f1801848dbd61114d012387</t>
  </si>
  <si>
    <t>53610</t>
  </si>
  <si>
    <t>SPN-13728</t>
  </si>
  <si>
    <t>CINTRA DEVELOPMENTS LLC / AUSTIN, TX</t>
  </si>
  <si>
    <t>Great Hills Plaza,&amp;#xa;9600 Great Hills Trail #250e&amp;#xa;Austin, TX 78759&amp;#xa;United States of America</t>
  </si>
  <si>
    <t>085ea9d3d99a01c59e8f7a7a0111ddd7</t>
  </si>
  <si>
    <t>13106</t>
  </si>
  <si>
    <t>SPN-10350</t>
  </si>
  <si>
    <t>CISCO SYSTEMS/SAN JOSE, CA</t>
  </si>
  <si>
    <t>2440 WEST EL CAMINO REAL&amp;#xa;MOUNTAIN VIEW, CA 94040-1948&amp;#xa;United States of America</t>
  </si>
  <si>
    <t>RAMANA RAO KOMPELLA</t>
  </si>
  <si>
    <t>085ea9d3d99a01d38653817a0111edd7</t>
  </si>
  <si>
    <t>38129</t>
  </si>
  <si>
    <t>SPN-10351</t>
  </si>
  <si>
    <t>CITY COLLEGE OF NEW YORK/NEW YORK, NY</t>
  </si>
  <si>
    <t>DEPARTMENT OF COMPUTER SCIENCES&amp;#xa;138TH STREET AT CONVENT AVENUE&amp;#xa;NEW YORK, NY 10031&amp;#xa;United States of America</t>
  </si>
  <si>
    <t>ZHIGANG ZHU</t>
  </si>
  <si>
    <t>014fa4db6cbe10019b86bf37db150000</t>
  </si>
  <si>
    <t>18573</t>
  </si>
  <si>
    <t>SPN-14350</t>
  </si>
  <si>
    <t>CITY OF ALBANY/ALBANY, GA</t>
  </si>
  <si>
    <t>222 PINE AVENUE SUITE 460&amp;#xa;ALBANY, GA 31701&amp;#xa;United States of America</t>
  </si>
  <si>
    <t>debrown@albanyga.gov</t>
  </si>
  <si>
    <t>DERRICK BROWN</t>
  </si>
  <si>
    <t>085ea9d3d99a013cb4e8d67a011169d8</t>
  </si>
  <si>
    <t>5585</t>
  </si>
  <si>
    <t>SPN-10352</t>
  </si>
  <si>
    <t>CITY OF ATLANTA/</t>
  </si>
  <si>
    <t>150 GARNETT STREET, SW&amp;#xa;ATLANTA, GA 30303&amp;#xa;United States of America</t>
  </si>
  <si>
    <t>COA Dept Of Finance .</t>
  </si>
  <si>
    <t>FAYE DIMASSIMO</t>
  </si>
  <si>
    <t>085ea9d3d99a014d9ae7df7a0111a3d8</t>
  </si>
  <si>
    <t>67717</t>
  </si>
  <si>
    <t>SPN-10353</t>
  </si>
  <si>
    <t>CITY OF BROOKHAVEN/BROOKHAVEN,GA</t>
  </si>
  <si>
    <t>4362 PEACHTREE ROAD&amp;#xa;BROOKHAVEN, GA 30319&amp;#xa;United States of America</t>
  </si>
  <si>
    <t>PATRICE RUFFIN</t>
  </si>
  <si>
    <t>d5bb0e6053f00101e8c224c7bcc60000</t>
  </si>
  <si>
    <t>75126</t>
  </si>
  <si>
    <t>SPN-14063</t>
  </si>
  <si>
    <t>CITY OF CEDARTOWN/CEDARTOWN, GA</t>
  </si>
  <si>
    <t>201 EAST AVENUE&amp;#xa;CEDARTOWN, GA 30125&amp;#xa;United States of America</t>
  </si>
  <si>
    <t>oguzman@cedartownshows.com</t>
  </si>
  <si>
    <t>OSCAR GUZMAN</t>
  </si>
  <si>
    <t>085ea9d3d99a01284d65e57a0111aad8</t>
  </si>
  <si>
    <t>67457</t>
  </si>
  <si>
    <t>SPN-10354</t>
  </si>
  <si>
    <t>CITY OF CLARKSTON/CLARKSTON, GA</t>
  </si>
  <si>
    <t>1056 ROWLAND STREET&amp;#xa;CLARKSTON, GA 30021&amp;#xa;United States of America</t>
  </si>
  <si>
    <t>085ea9d3d99a016baf33eb7a0111b1d8</t>
  </si>
  <si>
    <t>68719</t>
  </si>
  <si>
    <t>SPN-10355</t>
  </si>
  <si>
    <t>CITY OF COVINGTON/COVINGTON, GA</t>
  </si>
  <si>
    <t>PO BOX 1527&amp;#xa;COVINGTON, GA 30015&amp;#xa;United States of America</t>
  </si>
  <si>
    <t>19f1bc23ea7901ab72558194fe007b50</t>
  </si>
  <si>
    <t>74148</t>
  </si>
  <si>
    <t>SPN-13880</t>
  </si>
  <si>
    <t>CITY OF DENTON/DENTON MUNICIPAL ELECTRIC/DENTON,TX</t>
  </si>
  <si>
    <t>215 S. MCKINNEY STREET&amp;#xa;DENTON, TX 76201&amp;#xa;United States of America</t>
  </si>
  <si>
    <t>9bc29056554e01cbb4e084d1fd0097c2</t>
  </si>
  <si>
    <t>72342</t>
  </si>
  <si>
    <t>SPN-13654</t>
  </si>
  <si>
    <t>CITY OF DUNWOODY/DUNWOODY,GA</t>
  </si>
  <si>
    <t>41 PERIMETER CENTER EAST&amp;#xa;SUITE 250&amp;#xa;DUNWOODY, GA 30346&amp;#xa;United States of America</t>
  </si>
  <si>
    <t>MICHAEL STARLING</t>
  </si>
  <si>
    <t>c2538c9f607801fcb84d698be801ea74</t>
  </si>
  <si>
    <t>71239</t>
  </si>
  <si>
    <t>SPN-13532</t>
  </si>
  <si>
    <t>CITY OF JOHNS CREEK/JOHNS CREEK,GA</t>
  </si>
  <si>
    <t>11360 LAKEFIELD DRIVE&amp;#xa;JOHNS CREEK, GA 30319&amp;#xa;United States of America</t>
  </si>
  <si>
    <t>nick.oday@johnscreekga.gov</t>
  </si>
  <si>
    <t>NICK ODAY</t>
  </si>
  <si>
    <t>363dd01f569d0101a29ae92d68750000</t>
  </si>
  <si>
    <t>24701</t>
  </si>
  <si>
    <t>SPN-14075</t>
  </si>
  <si>
    <t>CITY OF KENNESAW/KENNESAW, GA</t>
  </si>
  <si>
    <t>2529 J.O. STEPHENSON AVE&amp;#xa;KENNESAW, GA 30144&amp;#xa;United States of America</t>
  </si>
  <si>
    <t>lhowe@kennesaw-ga.gov</t>
  </si>
  <si>
    <t>LUKE HOWE</t>
  </si>
  <si>
    <t>085ea9d3d99a01ad0c9c65a90111131a</t>
  </si>
  <si>
    <t>8000013</t>
  </si>
  <si>
    <t>SPN-00071</t>
  </si>
  <si>
    <t>CITY OF LAKE WORTH</t>
  </si>
  <si>
    <t>7 N. DIXIE HIGHWAY&amp;#xa;LAKE WORTH, FL 33460&amp;#xa;United States of America</t>
  </si>
  <si>
    <t>47acc76c59e5100112268ce0f6560000</t>
  </si>
  <si>
    <t>77109</t>
  </si>
  <si>
    <t>SPN-14465</t>
  </si>
  <si>
    <t>CITY OF LAWRENCEVILLE/LAWRENCEVILLE, GA</t>
  </si>
  <si>
    <t>70 S. Clayton Street&amp;#xa;Lawrenceville, GA 30046&amp;#xa;United States of America</t>
  </si>
  <si>
    <t>chuck.warbington@lawrencevillega.org</t>
  </si>
  <si>
    <t>Chuck Warbington</t>
  </si>
  <si>
    <t>982d666827fe1000c63f01335fa40000</t>
  </si>
  <si>
    <t>77006</t>
  </si>
  <si>
    <t>SPN-14405</t>
  </si>
  <si>
    <t>City of Lilburn</t>
  </si>
  <si>
    <t>340 Main Street&amp;#xa;Lilburn, GA 30047&amp;#xa;United States of America</t>
  </si>
  <si>
    <t>jsimpkins@cityoflilburn.com</t>
  </si>
  <si>
    <t>Jenny Simpkins</t>
  </si>
  <si>
    <t>085ea9d3d99a01ed99b3f07a0111b8d8</t>
  </si>
  <si>
    <t>5682</t>
  </si>
  <si>
    <t>SPN-10356</t>
  </si>
  <si>
    <t>CITY OF MARIETTA/MARIETTA, GA</t>
  </si>
  <si>
    <t>205 LAURENCE STREET NE&amp;#xa;MARIETTA, GA 30060&amp;#xa;United States of America</t>
  </si>
  <si>
    <t>941fb274468a0170b3b5a671671119a0</t>
  </si>
  <si>
    <t>65565</t>
  </si>
  <si>
    <t>SPN-13100</t>
  </si>
  <si>
    <t>CITY OF PEACHTREE CORNERS, GEORGIA/PEACHTREE CORNERS, GA</t>
  </si>
  <si>
    <t>023aad2791e010019c83f452ac570000</t>
  </si>
  <si>
    <t>76746</t>
  </si>
  <si>
    <t>SPN-14353</t>
  </si>
  <si>
    <t>CITY OF PORTERDALE/PORTERDALE, GA</t>
  </si>
  <si>
    <t>P.O. BOX 677&amp;#xa;PORTERDALE, GA 30014&amp;#xa;United States of America</t>
  </si>
  <si>
    <t>fetheridge@cityofporterdale.com</t>
  </si>
  <si>
    <t>FRANKLIN ETHERIDGE</t>
  </si>
  <si>
    <t>53f67e75dff1100100a15fb842b50000</t>
  </si>
  <si>
    <t>76362</t>
  </si>
  <si>
    <t>SPN-14291</t>
  </si>
  <si>
    <t>CITY OF POWDER SPRINGS/POWDER SPRINGS, GA</t>
  </si>
  <si>
    <t>4426 Marietta St&amp;#xa;Powder Springs, GA 30127&amp;#xa;United States of America</t>
  </si>
  <si>
    <t>emeyer@cityofpowdersprings.org</t>
  </si>
  <si>
    <t>ERIC MEYER</t>
  </si>
  <si>
    <t>46919450f40e01145951d4c0b000a11e</t>
  </si>
  <si>
    <t>70188</t>
  </si>
  <si>
    <t>SPN-13578</t>
  </si>
  <si>
    <t>CITY OF RICHLAND ENERGY SERVICE/RICHLAND, WA</t>
  </si>
  <si>
    <t>625 SWIFT BLVD. MS-23&amp;#xa;RICHLAND, WA 99352&amp;#xa;United States of America</t>
  </si>
  <si>
    <t>KELLY HILL</t>
  </si>
  <si>
    <t>941fb274468a01e190e671756711cca4</t>
  </si>
  <si>
    <t>8000104</t>
  </si>
  <si>
    <t>SPN-13263</t>
  </si>
  <si>
    <t>CITY OF RICHLAND ENERGY SERVICES</t>
  </si>
  <si>
    <t>085ea9d3d99a0163a1706ba901111a1a</t>
  </si>
  <si>
    <t>8000014</t>
  </si>
  <si>
    <t>SPN-00072</t>
  </si>
  <si>
    <t>CITY OF ROSSVILLE</t>
  </si>
  <si>
    <t>P.O. BOX 159&amp;#xa;ROSSVILLE, GA 30741&amp;#xa;United States of America</t>
  </si>
  <si>
    <t>8f71a6447e0f01b09f01ef77e90196dc</t>
  </si>
  <si>
    <t>73263</t>
  </si>
  <si>
    <t>SPN-13792</t>
  </si>
  <si>
    <t>CITY OF SANDY SPRINGS/SANDY SPRINGS,GA</t>
  </si>
  <si>
    <t>1 GALAMBOS WAY&amp;#xa;SANDY SPRINGS, GA 30328&amp;#xa;United States of America</t>
  </si>
  <si>
    <t>CATHERINE MERCIER-BAGGETT</t>
  </si>
  <si>
    <t>085ea9d3d99a017e0a6ef67a0111bfd8</t>
  </si>
  <si>
    <t>66624</t>
  </si>
  <si>
    <t>SPN-10357</t>
  </si>
  <si>
    <t>CITY OF SMYRNA/SMYRNA, GA</t>
  </si>
  <si>
    <t>COMMUNITY DEVELOPMENT&amp;#xa;2800 KING STREET&amp;#xa;SMYRNA, GA 30080&amp;#xa;United States of America</t>
  </si>
  <si>
    <t>941fb274468a01543ea4cd73671191a2</t>
  </si>
  <si>
    <t>69669</t>
  </si>
  <si>
    <t>SPN-13190</t>
  </si>
  <si>
    <t>CITY OF SOUTH FULTON ECONOMIC DEVELOPMENT PLAN/CITY OF SOUTH FULTON, GA</t>
  </si>
  <si>
    <t>anthony.kerr@cityofsouthfultonga.gov</t>
  </si>
  <si>
    <t>11a1ada1ea5c0100aefad4ab09eb0000</t>
  </si>
  <si>
    <t>75258</t>
  </si>
  <si>
    <t>SPN-14081</t>
  </si>
  <si>
    <t>CITY OF TUCKER DOWNTOWN DEVELOPMENT AUTHORITY/TUCKER,GA</t>
  </si>
  <si>
    <t>1975 LAKESIDE PKWY, SUITE 350&amp;#xa;TUCKER, GA 30084&amp;#xa;United States of America</t>
  </si>
  <si>
    <t>jmoffo@tuckerga.gov</t>
  </si>
  <si>
    <t>JACKIE MOFFO</t>
  </si>
  <si>
    <t>c81ac5adcefc012cd2739ac64c014d8b</t>
  </si>
  <si>
    <t>73083</t>
  </si>
  <si>
    <t>SPN-13740</t>
  </si>
  <si>
    <t>CITY OF TUCKER/TUCKER,GA</t>
  </si>
  <si>
    <t>4228 1ST AVENUE&amp;#xa;TUCKER, GA 30084&amp;#xa;United States of America</t>
  </si>
  <si>
    <t>BRIAN CHAMBERS</t>
  </si>
  <si>
    <t>2d119fbe08cb019cd87383ffec01a971</t>
  </si>
  <si>
    <t>71667</t>
  </si>
  <si>
    <t>SPN-13593</t>
  </si>
  <si>
    <t>CITY OF WOODBURY/WOODBURY, GA</t>
  </si>
  <si>
    <t>P.O. BOX 297&amp;#xa;WOODBURY, GA 30293&amp;#xa;United States of America</t>
  </si>
  <si>
    <t>STEVE LEDBETTER</t>
  </si>
  <si>
    <t>085ea9d3d99a0110285dfc7a0111c6d8</t>
  </si>
  <si>
    <t>67245</t>
  </si>
  <si>
    <t>SPN-10358</t>
  </si>
  <si>
    <t>CITY OF YARMOUTH/YARMOUTH,ME</t>
  </si>
  <si>
    <t>200 MAIN STREET&amp;#xa;YARMOUTH, ME 04096&amp;#xa;United States of America</t>
  </si>
  <si>
    <t>085ea9d3d99a017e38f8017b0111cdd8</t>
  </si>
  <si>
    <t>67899</t>
  </si>
  <si>
    <t>SPN-10359</t>
  </si>
  <si>
    <t>CIVIC MOXIE LLC./BROOKLINE, MD</t>
  </si>
  <si>
    <t>ONE HOLDEN ST&amp;#xa;SUITE 218&amp;#xa;BROOKLINE, MA 02445&amp;#xa;United States of America</t>
  </si>
  <si>
    <t>MARYANNE SENN</t>
  </si>
  <si>
    <t>085ea9d3d99a0192f911097b0111d4d8</t>
  </si>
  <si>
    <t>12261</t>
  </si>
  <si>
    <t>SPN-10360</t>
  </si>
  <si>
    <t>CIVILIAN RES &amp; DEVL FOUN (CRDF)/ARLINGTON, VA</t>
  </si>
  <si>
    <t>1776 WILSON BOULEVARD SUITE 300&amp;#xa;ARLINGTON, VA 22209&amp;#xa;United States of America</t>
  </si>
  <si>
    <t>AWARD ADMINISTRATION</t>
  </si>
  <si>
    <t>ec2b671245910169f1a54005af00c720</t>
  </si>
  <si>
    <t>54770</t>
  </si>
  <si>
    <t>SPN-13634</t>
  </si>
  <si>
    <t>CJB APPLIED TECHNOLOGIES, LLC/VALDOSTA,GA</t>
  </si>
  <si>
    <t>2224 CYPRESS STREET&amp;#xa;VALDOSTA, GA 31601&amp;#xa;United States of America</t>
  </si>
  <si>
    <t>jlefiles@cjbappliedtech.com</t>
  </si>
  <si>
    <t>JIMMY LEFILES</t>
  </si>
  <si>
    <t>941fb274468a01bf69616874671153a3</t>
  </si>
  <si>
    <t>69902</t>
  </si>
  <si>
    <t>SPN-13217</t>
  </si>
  <si>
    <t>CLAIRMONT PRESS INC/LILBURN, GA</t>
  </si>
  <si>
    <t>085ea9d3d99a01feeaf10e7b0111ded8</t>
  </si>
  <si>
    <t>65948</t>
  </si>
  <si>
    <t>SPN-10361</t>
  </si>
  <si>
    <t>CLARK ATL COUNSELING &amp; DISABILITY SVCS/ATLANTA, GA</t>
  </si>
  <si>
    <t>223 JAMES P BRAWLEY DRIVE&amp;#xa;ATLANTA, GA 30314&amp;#xa;United States of America</t>
  </si>
  <si>
    <t>aa34af661b340100aea1371ce61c0000</t>
  </si>
  <si>
    <t>5858</t>
  </si>
  <si>
    <t>SPN-14049</t>
  </si>
  <si>
    <t>CLARK ATLANTA UNIVERSITY/ATLANTA, GA</t>
  </si>
  <si>
    <t>223 James P. Brawley Drive, SW.&amp;#xa;Atlanta, GA 30314&amp;#xa;United States of America</t>
  </si>
  <si>
    <t>grantsaccounting@cau.edu</t>
  </si>
  <si>
    <t>Jocelyn Peterson</t>
  </si>
  <si>
    <t>085ea9d3d99a01893514157b0111e5d8</t>
  </si>
  <si>
    <t>39930</t>
  </si>
  <si>
    <t>SPN-10362</t>
  </si>
  <si>
    <t>CLARKSON AEROSPACE/HOUSTON, TX</t>
  </si>
  <si>
    <t>2320 LA BRANCH, SUITE 2104&amp;#xa;HOUSTON, TX 77004&amp;#xa;United States of America</t>
  </si>
  <si>
    <t>SHIRLEY CLARKSON</t>
  </si>
  <si>
    <t>085ea9d3d99a0132a49a71a90111211a</t>
  </si>
  <si>
    <t>73030</t>
  </si>
  <si>
    <t>SPN-00073</t>
  </si>
  <si>
    <t>CLASSONE EQUIPMENT, INC.</t>
  </si>
  <si>
    <t>5302 SNAPFINGER WOODS DR&amp;#xa;DECATEUR, GA 30035&amp;#xa;United States of America</t>
  </si>
  <si>
    <t>BYRON EXARCOS</t>
  </si>
  <si>
    <t>6dd820d340fd100165dcc81aaa540000</t>
  </si>
  <si>
    <t>77274</t>
  </si>
  <si>
    <t>SPN-14527</t>
  </si>
  <si>
    <t>CLASSONE TECHNOLOGY INC/KALISPELL, MT</t>
  </si>
  <si>
    <t>109 Cooperative Way&amp;#xa;Kalispell, MT 59901&amp;#xa;United States of America</t>
  </si>
  <si>
    <t>byron@ClassOne.com</t>
  </si>
  <si>
    <t>Byron Exarcos</t>
  </si>
  <si>
    <t>b147c533b132019e57e3ceb0ea0125ad</t>
  </si>
  <si>
    <t>73604</t>
  </si>
  <si>
    <t>SPN-13798</t>
  </si>
  <si>
    <t>CLAY ELECTRIC COOPERATIVE/KEYSTONE HEIGHTS, FL</t>
  </si>
  <si>
    <t>PO BOX 308&amp;#xa;KEYSTONE HEIGHTS, FL 32656&amp;#xa;United States of America</t>
  </si>
  <si>
    <t>wscreen@clayelectric.com</t>
  </si>
  <si>
    <t>WADE SCREEN</t>
  </si>
  <si>
    <t>085ea9d3d99a01d33f571c7b0111ecd8</t>
  </si>
  <si>
    <t>5708</t>
  </si>
  <si>
    <t>SPN-10363</t>
  </si>
  <si>
    <t>CLAYTON COUNTY SCHOOL SYSTEM/FOREST PARK, GA</t>
  </si>
  <si>
    <t>2530 MT ZION PARKWAY&amp;#xa;JONESBORO, GA 30236&amp;#xa;United States of America</t>
  </si>
  <si>
    <t>MONIKA M WILEY</t>
  </si>
  <si>
    <t>MORCEASE BEASLEY</t>
  </si>
  <si>
    <t>085ea9d3d99a012936f8227b0111f9d8</t>
  </si>
  <si>
    <t>57456</t>
  </si>
  <si>
    <t>SPN-10364</t>
  </si>
  <si>
    <t>CLAYTON STATE UNIVERSITY/MORROW, GA</t>
  </si>
  <si>
    <t>2000 CLAYTON STATE BLVD&amp;#xa;MORROW, GA 30260&amp;#xa;United States of America</t>
  </si>
  <si>
    <t>ALVITA WILLIAMS</t>
  </si>
  <si>
    <t>9c36aef72fbb01087d3357c1fc008e7e</t>
  </si>
  <si>
    <t>73926</t>
  </si>
  <si>
    <t>SPN-13841</t>
  </si>
  <si>
    <t>CLEAN AIR TASK FORCE/BOSTON, MA</t>
  </si>
  <si>
    <t>114 STATE STREET&amp;#xa;6TH FLOOR&amp;#xa;BOSTON, MA 02109&amp;#xa;United States of America</t>
  </si>
  <si>
    <t>085ea9d3d99a01ce78f3287b011103d9</t>
  </si>
  <si>
    <t>67238</t>
  </si>
  <si>
    <t>SPN-10365</t>
  </si>
  <si>
    <t>CLEAR CREEK APPLIED TECHNOLOGIES/FAIRBORN, OH</t>
  </si>
  <si>
    <t>3855 COLONEL GLENN HWY 45324&amp;#xa;SUITE 100&amp;#xa;FAIRBORN, OH 45324&amp;#xa;United States of America</t>
  </si>
  <si>
    <t>085ea9d3d99a01cfccea8aa801110719</t>
  </si>
  <si>
    <t>55653</t>
  </si>
  <si>
    <t>SPN-00031</t>
  </si>
  <si>
    <t>CLEARSIDE BIOMEDICAL INC/SUWANEE,GA</t>
  </si>
  <si>
    <t>212 RIVERGATE DRIVE&amp;#xa;SUWANEE, GA 30024&amp;#xa;United States of America</t>
  </si>
  <si>
    <t>1268d2fc29dd1001991578c90af20000</t>
  </si>
  <si>
    <t>75906</t>
  </si>
  <si>
    <t>SPN-14202</t>
  </si>
  <si>
    <t>CLEARWAY RENEW LLC/SCOTTSDALE, AZ</t>
  </si>
  <si>
    <t>4900 N SCOTTSDALE ROAD&amp;#xa;SUITE 500&amp;#xa;SCOTTSDALE, AZ 85251&amp;#xa;United States of America</t>
  </si>
  <si>
    <t>Ana.Johnston@clearwayenergy.com</t>
  </si>
  <si>
    <t>ANA JOHNSTON</t>
  </si>
  <si>
    <t>085ea9d3d99a01e7958a347b01110ad9</t>
  </si>
  <si>
    <t>5803</t>
  </si>
  <si>
    <t>SPN-10366</t>
  </si>
  <si>
    <t>CLEMSON UNIVERSITY/CLEMSON, SC</t>
  </si>
  <si>
    <t>OLIN HALL, RM. 201C&amp;#xa;CLEMSON, SC 29631&amp;#xa;United States of America</t>
  </si>
  <si>
    <t>STEPHANIE DUNCAN</t>
  </si>
  <si>
    <t>Clemson Payables</t>
  </si>
  <si>
    <t>e80e6cb222dd1000b2b07a1291490000</t>
  </si>
  <si>
    <t>64696</t>
  </si>
  <si>
    <t>SPN-14427</t>
  </si>
  <si>
    <t>CLEVELAND CLINIC FOUNDATION/CLEVELAND, OH</t>
  </si>
  <si>
    <t>085ea9d3d99a018259473b7b011135d9</t>
  </si>
  <si>
    <t>66876</t>
  </si>
  <si>
    <t>SPN-10367</t>
  </si>
  <si>
    <t>CLEVELAND STATE UNIVERSITY/CLEVELAND, OH</t>
  </si>
  <si>
    <t>211 EUCLID AVE&amp;#xa;CLEVELAND, OH 44115&amp;#xa;United States of America</t>
  </si>
  <si>
    <t>085ea9d3d99a01098595407b01113cd9</t>
  </si>
  <si>
    <t>57675</t>
  </si>
  <si>
    <t>SPN-10368</t>
  </si>
  <si>
    <t>CLIMATE FORECAST APPLICATION NETWORK/ATLANTA,GA</t>
  </si>
  <si>
    <t>845 SPRING ST NW #129&amp;#xa;ATLANTA, GA 30308&amp;#xa;United States of America</t>
  </si>
  <si>
    <t>085ea9d3d99a0151cfaa467b011143d9</t>
  </si>
  <si>
    <t>5009</t>
  </si>
  <si>
    <t>SPN-10369</t>
  </si>
  <si>
    <t>CLOROX COMPANY/GA</t>
  </si>
  <si>
    <t>3655 BROOKSIDE PARKWAY, SUITE 300&amp;#xa;ALPHARETTA, GA 30022&amp;#xa;United States of America</t>
  </si>
  <si>
    <t>SupplierCSP@clorox.com</t>
  </si>
  <si>
    <t>RICK MCDONALD</t>
  </si>
  <si>
    <t>ERIC NEELY</t>
  </si>
  <si>
    <t>085ea9d3d99a018277644c7b01114ad9</t>
  </si>
  <si>
    <t>67380</t>
  </si>
  <si>
    <t>SPN-10370</t>
  </si>
  <si>
    <t>CLOSED LOOP FOUNDATION/NEW YORK, NY</t>
  </si>
  <si>
    <t>617 BROAD WAY&amp;#xa;5TH FLOOR&amp;#xa;NEW YORK, NY 05676&amp;#xa;United States of America</t>
  </si>
  <si>
    <t>f5298d86637d01bc4821c705ea01f457</t>
  </si>
  <si>
    <t>72703</t>
  </si>
  <si>
    <t>SPN-13696</t>
  </si>
  <si>
    <t>CLOUD COMMUNICATIONS ALLIANCE/DELRAY BEACH, FL</t>
  </si>
  <si>
    <t>131 NW FIRST AVE&amp;#xa;DELRAY BEACH, FL 33444&amp;#xa;United States of America</t>
  </si>
  <si>
    <t>7b364651701d016f313bbf1fea01910f</t>
  </si>
  <si>
    <t>73523</t>
  </si>
  <si>
    <t>SPN-13774</t>
  </si>
  <si>
    <t>CLOVER NETWORK/SUNNYVALE, CA</t>
  </si>
  <si>
    <t>415 N. MATHILDA AVE&amp;#xa;SUNNYVALE, CA 94085&amp;#xa;United States of America</t>
  </si>
  <si>
    <t>c61cfe42cc5f0120b6a48f67b70f5e6e</t>
  </si>
  <si>
    <t>70865</t>
  </si>
  <si>
    <t>SPN-13440</t>
  </si>
  <si>
    <t>CLOVERNOOK CENTER FOR THE BLIND AND VISUALLY IMPAIRED/CINCINNATI,OH</t>
  </si>
  <si>
    <t>7000 HAMILTON AVENUE&amp;#xa;CINCINNATI, OH 45231&amp;#xa;United States of America</t>
  </si>
  <si>
    <t>085ea9d3d99a019bb019527b011151d9</t>
  </si>
  <si>
    <t>68619</t>
  </si>
  <si>
    <t>SPN-10371</t>
  </si>
  <si>
    <t>CMA CGM (AMERICA) LLC./NORFOLK, VA</t>
  </si>
  <si>
    <t>5701 LAKE WRIGHT DR&amp;#xa;NORFOLK, VA 23502&amp;#xa;United States of America</t>
  </si>
  <si>
    <t>MARK MCGOWAN</t>
  </si>
  <si>
    <t>085ea9d3d99a01b383ce577b011158d9</t>
  </si>
  <si>
    <t>68577</t>
  </si>
  <si>
    <t>SPN-10372</t>
  </si>
  <si>
    <t>CMD-IT/COLLEGE STATION,TX</t>
  </si>
  <si>
    <t>PO BOX 10358&amp;#xa;COLLEGE STATION, TX 77842-0358&amp;#xa;United States of America</t>
  </si>
  <si>
    <t>8ab8b411c1401001486378f11cc10000</t>
  </si>
  <si>
    <t>76332</t>
  </si>
  <si>
    <t>SPN-14303</t>
  </si>
  <si>
    <t>CMPC CELULOSA S.A./SANTIAGO, CHILE</t>
  </si>
  <si>
    <t>AGUSTINAS 1343&amp;#xa;SANTIAGO&amp;#xa;Chile</t>
  </si>
  <si>
    <t>gustavo.adrian@cmpc.cl</t>
  </si>
  <si>
    <t>GUSTAVO ALFREDO ADRIN RODRIGUEZ</t>
  </si>
  <si>
    <t>b22c5e9cc823010095a0148ef8001bb7</t>
  </si>
  <si>
    <t>72200</t>
  </si>
  <si>
    <t>SPN-13800</t>
  </si>
  <si>
    <t>CMT RESEARCH FOUNDATION/ATLANTA,GA</t>
  </si>
  <si>
    <t>4062 PEACHTREE ROAD&amp;#xa;SUITE A209&amp;#xa;ATLANTA, GA 30319&amp;#xa;United States of America</t>
  </si>
  <si>
    <t>SUSAN RUEDIGER</t>
  </si>
  <si>
    <t>085ea9d3d99a011e44e65d7b01115fd9</t>
  </si>
  <si>
    <t>68698</t>
  </si>
  <si>
    <t>SPN-10373</t>
  </si>
  <si>
    <t>CNPC USA CORPORATION/HOUSTON, TX</t>
  </si>
  <si>
    <t>2901 WILCREST DR&amp;#xa;SUITE 600&amp;#xa;HOUSTON, TX 77042&amp;#xa;United States of America</t>
  </si>
  <si>
    <t>EMILY XING</t>
  </si>
  <si>
    <t>085ea9d3d99a01b9ba18647b011166d9</t>
  </si>
  <si>
    <t>61435</t>
  </si>
  <si>
    <t>SPN-10374</t>
  </si>
  <si>
    <t>CNRS CTRE NAT DE LA RECHERCHE/PARIS, FRANCE</t>
  </si>
  <si>
    <t>43 BOULEVARD DU 11 NOVEMBRE 1918&amp;#xa;BATIMENT NAUTIBUS (710)&amp;#xa;CEDEX&amp;#xa;69622 VILLEURBANNE&amp;#xa;France</t>
  </si>
  <si>
    <t>Carine Briand</t>
  </si>
  <si>
    <t>085ea9d3d99a01ea0afc697b011170d9</t>
  </si>
  <si>
    <t>63698</t>
  </si>
  <si>
    <t>SPN-10375</t>
  </si>
  <si>
    <t>COACHES STUDIO LLC/WOODSTOCK,GA</t>
  </si>
  <si>
    <t>30 FARM PATH PLACE&amp;#xa;WOODSTOCK, GA 30188&amp;#xa;United States of America</t>
  </si>
  <si>
    <t>085ea9d3d99a015dfa05707b011177d9</t>
  </si>
  <si>
    <t>66037</t>
  </si>
  <si>
    <t>SPN-10376</t>
  </si>
  <si>
    <t>COASTAL BEND COLLEGE/BEEVILLE, TX</t>
  </si>
  <si>
    <t>3800 CHARCO ROAD&amp;#xa;BEEVILLE, TX 78102&amp;#xa;United States of America</t>
  </si>
  <si>
    <t>4d2ccecc484a10014c68ace3cab40000</t>
  </si>
  <si>
    <t>76519</t>
  </si>
  <si>
    <t>SPN-14328</t>
  </si>
  <si>
    <t>COASTAL ELECTRICAL CONSTRUCTION/FLOMATON, AL</t>
  </si>
  <si>
    <t>23505 HWY 31&amp;#xa;FLOMATON, AL 36441&amp;#xa;United States of America</t>
  </si>
  <si>
    <t>brittany.beasley@bhienergy.com</t>
  </si>
  <si>
    <t>BRITTANY BEASLEY</t>
  </si>
  <si>
    <t>085ea9d3d99a0156e197767b01117ed9</t>
  </si>
  <si>
    <t>65237</t>
  </si>
  <si>
    <t>SPN-10377</t>
  </si>
  <si>
    <t>COASTAL PINES TECHNICAL COLLEGE/WAYCROSS, GA</t>
  </si>
  <si>
    <t>1701 CARSWELL AVENUE&amp;#xa;WAYCROSS, GA 31503&amp;#xa;United States of America</t>
  </si>
  <si>
    <t>941fb274468a01fea04d77756711d0a4</t>
  </si>
  <si>
    <t>8000105</t>
  </si>
  <si>
    <t>SPN-13264</t>
  </si>
  <si>
    <t>Cobb County Chamber of Commerce</t>
  </si>
  <si>
    <t>085ea9d3d99a010755777d7b011185d9</t>
  </si>
  <si>
    <t>67083</t>
  </si>
  <si>
    <t>SPN-10378</t>
  </si>
  <si>
    <t>COBB SENIOR SERVICES/MARIETTA, GA</t>
  </si>
  <si>
    <t>PO BOX 649&amp;#xa;MARIETTA, GA 30061&amp;#xa;United States of America</t>
  </si>
  <si>
    <t>2c8384ae33a701474d4e91d3fb0017a1</t>
  </si>
  <si>
    <t>71046</t>
  </si>
  <si>
    <t>SPN-13510</t>
  </si>
  <si>
    <t>COBHAM MISSION SYSTEMS/DAVENPORT, IA</t>
  </si>
  <si>
    <t>2734 HICKORY GROVE ROAD&amp;#xa;DAVENPORT, IA 52804&amp;#xa;United States of America</t>
  </si>
  <si>
    <t>JEREMY WIEBENGA</t>
  </si>
  <si>
    <t>085ea9d3d99a0172990a957b01118cd9</t>
  </si>
  <si>
    <t>4997</t>
  </si>
  <si>
    <t>SPN-10379</t>
  </si>
  <si>
    <t>COCA COLA COMPANY/GA</t>
  </si>
  <si>
    <t>NAT 20&amp;#xa;ATLANTA, GA 30313&amp;#xa;United States of America</t>
  </si>
  <si>
    <t>DIERDRA BOWDEN</t>
  </si>
  <si>
    <t>MARY THOMPSON</t>
  </si>
  <si>
    <t>085ea9d3d99a01b5a931a07b0111ead9</t>
  </si>
  <si>
    <t>66093</t>
  </si>
  <si>
    <t>SPN-10380</t>
  </si>
  <si>
    <t>COCA COLA FREESTYLE/ATLANTA, GA</t>
  </si>
  <si>
    <t>ONE COCA-COLA PLAZA&amp;#xa;COCA-COLA FREESTYLE&amp;#xa;ATLANTA, GA 30313&amp;#xa;United States of America</t>
  </si>
  <si>
    <t>085ea9d3d99a017b96e9a57b0111f1d9</t>
  </si>
  <si>
    <t>65746</t>
  </si>
  <si>
    <t>SPN-10381</t>
  </si>
  <si>
    <t>COCA-COLA SPACE SCIENCE CENTER/COLUMBUS,GA</t>
  </si>
  <si>
    <t>701 FRONT AVENUE&amp;#xa;COLUMBUS, GA 31901&amp;#xa;United States of America</t>
  </si>
  <si>
    <t>941fb274468a015a595e6d74671158a3</t>
  </si>
  <si>
    <t>69917</t>
  </si>
  <si>
    <t>SPN-13218</t>
  </si>
  <si>
    <t>CODING STRATEGIES INC/ATLANTA, GA</t>
  </si>
  <si>
    <t>085ea9d3d99a016b419aab7b0111f8d9</t>
  </si>
  <si>
    <t>65763</t>
  </si>
  <si>
    <t>SPN-10382</t>
  </si>
  <si>
    <t>COFFEE COUNTY BOARD OF EDUCATION/DOUGLAS, GA</t>
  </si>
  <si>
    <t>1305 S PETERSON AVENUE&amp;#xa;DOUGLAS, GA 31535&amp;#xa;United States of America</t>
  </si>
  <si>
    <t>e8dc0d9e2f8e013e987d0a2cea1cf88b</t>
  </si>
  <si>
    <t>71043</t>
  </si>
  <si>
    <t>SPN-13474</t>
  </si>
  <si>
    <t>COGNITION MEDICAL/ATLANTA, GA</t>
  </si>
  <si>
    <t>1349 LIBERTY PKWY NW&amp;#xa;ATLANTA, GA 30318&amp;#xa;United States of America</t>
  </si>
  <si>
    <t>alex@cognitionmedical.com</t>
  </si>
  <si>
    <t>ALEX TURJMAN</t>
  </si>
  <si>
    <t>085ea9d3d99a011a1e3db17b0111ffd9</t>
  </si>
  <si>
    <t>66576</t>
  </si>
  <si>
    <t>SPN-10383</t>
  </si>
  <si>
    <t>COGNITIVE ENGINEERING RESEARCH INSTITUTE (CERI)/MESA, AZ</t>
  </si>
  <si>
    <t>7565 E EAGLE CREST DRIVE, SUITE 101&amp;#xa;MESA, AZ 85207&amp;#xa;United States of America</t>
  </si>
  <si>
    <t>STEVEN SHOPE</t>
  </si>
  <si>
    <t>085ea9d3d99a01c2e71bb67b011106da</t>
  </si>
  <si>
    <t>65760</t>
  </si>
  <si>
    <t>SPN-10384</t>
  </si>
  <si>
    <t>COHERENT INC./SANTA CLARA, CA</t>
  </si>
  <si>
    <t>5100 PATRICK HENRY DR&amp;#xa;SANTA CLARA, CA 95054&amp;#xa;United States of America</t>
  </si>
  <si>
    <t>0f3e111ee9b91001f77f43fec5d70000</t>
  </si>
  <si>
    <t>77305</t>
  </si>
  <si>
    <t>SPN-14558</t>
  </si>
  <si>
    <t>COHERENT/II-VI FOUNDATION/PITTSBURGH, PA</t>
  </si>
  <si>
    <t>321 Foxcroft Road&amp;#xa;Pittsburgh, PA 15220&amp;#xa;United States of America</t>
  </si>
  <si>
    <t>szuk@co26fdn.org</t>
  </si>
  <si>
    <t>Susan Zuk</t>
  </si>
  <si>
    <t>941fb274468a01109cf8a071671115a0</t>
  </si>
  <si>
    <t>65533</t>
  </si>
  <si>
    <t>SPN-13099</t>
  </si>
  <si>
    <t>COINS FOR ALZHEIMERS RESEARCH TRUST/AUGUSTA, GA</t>
  </si>
  <si>
    <t>gagoforth@earthlink.net</t>
  </si>
  <si>
    <t>085ea9d3d99a01a44346bb7b01110dda</t>
  </si>
  <si>
    <t>57773</t>
  </si>
  <si>
    <t>SPN-10385</t>
  </si>
  <si>
    <t>COLGATE UNIVERSITY/HAMILTON, NY</t>
  </si>
  <si>
    <t>130OAK DRIVE&amp;#xa;HAMILTON, NY 13346&amp;#xa;United States of America</t>
  </si>
  <si>
    <t>8aa677e05c9d0100af3097a00dc10000</t>
  </si>
  <si>
    <t>75224</t>
  </si>
  <si>
    <t>SPN-14078</t>
  </si>
  <si>
    <t>COLLABORATIVE COMPOSITE SOLUTIONS CORPORATION (AICMI)/KNOXVILLE,TN</t>
  </si>
  <si>
    <t>2360 CHERAHALA BLVD&amp;#xa;KNOXVILLE, TN 37917&amp;#xa;United States of America</t>
  </si>
  <si>
    <t>jhopkins@iacmi.org</t>
  </si>
  <si>
    <t>JOHN HOPKINS</t>
  </si>
  <si>
    <t>941fb274468a0164a1eb0b75671130a4</t>
  </si>
  <si>
    <t>70318</t>
  </si>
  <si>
    <t>SPN-13245</t>
  </si>
  <si>
    <t>COLLECTIVE LEARNING ACADEMY INC/ATLANTA,GA</t>
  </si>
  <si>
    <t>085ea9d3d99a018d8577c97b011114da</t>
  </si>
  <si>
    <t>57373</t>
  </si>
  <si>
    <t>SPN-10386</t>
  </si>
  <si>
    <t>COLLEGE OF COASTAL GEORGIA/BRUNSWICK, GA</t>
  </si>
  <si>
    <t>3700 ALTAMA AVENUE&amp;#xa;BRUNSWICK, GA 31520&amp;#xa;United States of America</t>
  </si>
  <si>
    <t>085ea9d3d99a01218677d37b01111eda</t>
  </si>
  <si>
    <t>66616</t>
  </si>
  <si>
    <t>SPN-10387</t>
  </si>
  <si>
    <t>COLLIERS INTERNATIONAL/PRINCETON, NJ</t>
  </si>
  <si>
    <t>500 ALEXANDER PARK, SUITE 202&amp;#xa;PRINCETON, NJ 08540&amp;#xa;United States of America</t>
  </si>
  <si>
    <t>47acc76c59e510011154c1804b1b0000</t>
  </si>
  <si>
    <t>75039</t>
  </si>
  <si>
    <t>SPN-14463</t>
  </si>
  <si>
    <t>COLLINS AEROSPACE/CHARLOTTE, NC</t>
  </si>
  <si>
    <t>jonathan.hartman@collins.com</t>
  </si>
  <si>
    <t>Jonathan Hartman</t>
  </si>
  <si>
    <t>085ea9d3d99a0193b36add7b011125da</t>
  </si>
  <si>
    <t>67244</t>
  </si>
  <si>
    <t>SPN-10388</t>
  </si>
  <si>
    <t>COLOMBIAN PRIVATE COUNCIL ON COMPETITIVENESS/BOGOTA, COLOMBIA</t>
  </si>
  <si>
    <t>CRA 9, NO 70A-35 PISO 4&amp;#xa;BOGOTA&amp;#xa;Colombia</t>
  </si>
  <si>
    <t>DANIEL PAYARES</t>
  </si>
  <si>
    <t>f4079b0e4c1d01fcbb6e536d5221cbe9</t>
  </si>
  <si>
    <t>21260</t>
  </si>
  <si>
    <t>SPN-13350</t>
  </si>
  <si>
    <t>COLORADO STATE UNIVERSITY/COLLINS, CO</t>
  </si>
  <si>
    <t>COLORADO STATE UNIVERSITY&amp;#xa;200 W. LAKE STREET&amp;#xa;FORT COLLINS, CO 80523-2002&amp;#xa;United States of America</t>
  </si>
  <si>
    <t>osp_subaward_invoicing@mail.colostate.edu</t>
  </si>
  <si>
    <t>085ea9d3d99a01c63ad1f07b01112fda</t>
  </si>
  <si>
    <t>5857</t>
  </si>
  <si>
    <t>SPN-10389</t>
  </si>
  <si>
    <t>COLUMBIA UNIVERSITY/NEW YORK, NY</t>
  </si>
  <si>
    <t>630 WEST 168TH STREET&amp;#xa;PH 5-505&amp;#xa;NEW YORK, NY 10032&amp;#xa;United States of America</t>
  </si>
  <si>
    <t>SHI LEE</t>
  </si>
  <si>
    <t>JAYALAKSHMI SANTOSH</t>
  </si>
  <si>
    <t>085ea9d3d99a01abf96bb8a70111ce17</t>
  </si>
  <si>
    <t>5024</t>
  </si>
  <si>
    <t>SPN-00005</t>
  </si>
  <si>
    <t>COLUMBIAN CHEMICALS CO/ATLANTA, GEORGIA</t>
  </si>
  <si>
    <t>1800 WEST OAK COMMONS COURT&amp;#xa;MARIETTA, GA 30062&amp;#xa;United States of America</t>
  </si>
  <si>
    <t>8e669d1ec6e201975951153aaf00123f</t>
  </si>
  <si>
    <t>34228</t>
  </si>
  <si>
    <t>SPN-13931</t>
  </si>
  <si>
    <t>COLUMBUS CHAMBER OF COMMERCE/COLUMBUS, GA</t>
  </si>
  <si>
    <t>1200 6TH AVENUE&amp;#xa;COLUMBUS, GA 31902&amp;#xa;United States of America</t>
  </si>
  <si>
    <t>TABETHA GETZ</t>
  </si>
  <si>
    <t>085ea9d3d99a0173a1bffc7b011157da</t>
  </si>
  <si>
    <t>67377</t>
  </si>
  <si>
    <t>SPN-10390</t>
  </si>
  <si>
    <t>COLUMBUS PHOTOVOLTAICS LLC./REGO PARK, NY</t>
  </si>
  <si>
    <t>95-22 63RD RD&amp;#xa;SUITE 516&amp;#xa;REGO PARK, NY 11374&amp;#xa;United States of America</t>
  </si>
  <si>
    <t>APRIL LERNER</t>
  </si>
  <si>
    <t>085ea9d3d99a015047cb067c01115eda</t>
  </si>
  <si>
    <t>57457</t>
  </si>
  <si>
    <t>SPN-10391</t>
  </si>
  <si>
    <t>COLUMBUS STATE UNIVERSITY/COLUMBUS, GA</t>
  </si>
  <si>
    <t>4425 UNIVERSITY AVENUE&amp;#xa;COLUMBUS, GA 31907-5645&amp;#xa;United States of America</t>
  </si>
  <si>
    <t>085ea9d3d99a019ce325107c011165da</t>
  </si>
  <si>
    <t>57444</t>
  </si>
  <si>
    <t>SPN-10392</t>
  </si>
  <si>
    <t>COLUMBUS TECHNICAL COLLEGE/COLUMBUS, GA</t>
  </si>
  <si>
    <t>928 MANCHESTER EXPRESSWAY&amp;#xa;COLUMBUS, GA 31903&amp;#xa;United States of America</t>
  </si>
  <si>
    <t>e8dc0d9e2f8e01cfb330c8e1871df576</t>
  </si>
  <si>
    <t>69658</t>
  </si>
  <si>
    <t>SPN-13477</t>
  </si>
  <si>
    <t>COMBATTING TERRORISM TECHNICAL SUPPORT OFFICE (CTTSO)/ ALEXANDRIA, VA</t>
  </si>
  <si>
    <t>085ea9d3d99a01ab9bc6167c01116cda</t>
  </si>
  <si>
    <t>53251</t>
  </si>
  <si>
    <t>SPN-10393</t>
  </si>
  <si>
    <t>COMBUSTION RESEARCH AND FLOW TECHNOLOGY INC / HUNTSVILLE, AL</t>
  </si>
  <si>
    <t>6210 KELLERS CHURCH RD&amp;#xa;PIPERSVILLE, PA 18947-1020&amp;#xa;United States of America</t>
  </si>
  <si>
    <t>CORRINE MCDOWELL</t>
  </si>
  <si>
    <t>085ea9d3d99a01d186881c7c011173da</t>
  </si>
  <si>
    <t>37269</t>
  </si>
  <si>
    <t>SPN-10394</t>
  </si>
  <si>
    <t>COMBUSTION SCIENCE AND ENGINEERING LTD</t>
  </si>
  <si>
    <t>8940 OLD ANNAPOLIS ROAD&amp;#xa;SUITE L&amp;#xa;COLUMBIA, MD 21045&amp;#xa;United States of America</t>
  </si>
  <si>
    <t>085ea9d3d99a01a251ff237c01117ada</t>
  </si>
  <si>
    <t>34348</t>
  </si>
  <si>
    <t>SPN-10395</t>
  </si>
  <si>
    <t>COMCAST CABLE COMMUNICATIONS/PHILADELPHIA, PA</t>
  </si>
  <si>
    <t>ONE COMCAST CENTER&amp;#xa;1701 JFK BOULEVARD, 39428A&amp;#xa;PHILADELPHIA, PA 19102&amp;#xa;United States of America</t>
  </si>
  <si>
    <t>WANDA COLLUM</t>
  </si>
  <si>
    <t>JULIE REGALADO</t>
  </si>
  <si>
    <t>085ea9d3d99a01cfbfee2a7c01118cda</t>
  </si>
  <si>
    <t>66321</t>
  </si>
  <si>
    <t>SPN-10396</t>
  </si>
  <si>
    <t>COMMISSION FOR ENVIRONMENTAL COOPERATION/QUEBEC, CANADA</t>
  </si>
  <si>
    <t>393 ST-JACQUES ST WEST&amp;#xa;OFFICE 200&amp;#xa;MONTREAL, QC H2Y 1N9&amp;#xa;Canada</t>
  </si>
  <si>
    <t>941fb274468a01090a306f73671115a2</t>
  </si>
  <si>
    <t>69559</t>
  </si>
  <si>
    <t>SPN-13175</t>
  </si>
  <si>
    <t>COMMONWEALTH SCIENTIFIC AND INDUSTRIAL RESEARCH ORG(CSIRO)/PULLENVALE,AUS</t>
  </si>
  <si>
    <t>56763e5541a50101eaba656120bd0000</t>
  </si>
  <si>
    <t>75320</t>
  </si>
  <si>
    <t>SPN-14096</t>
  </si>
  <si>
    <t>COMMUNITY COLLEGE OF BALTIMORE COUNTY/BALTIMORE, MD</t>
  </si>
  <si>
    <t>800 S. ROLLING ROAD&amp;#xa;BALTIMORE, MD 21228&amp;#xa;United States of America</t>
  </si>
  <si>
    <t>MICHAEL SHAW</t>
  </si>
  <si>
    <t>941fb274468a016e4c432c75671165a4</t>
  </si>
  <si>
    <t>70460</t>
  </si>
  <si>
    <t>SPN-13251</t>
  </si>
  <si>
    <t>COMMUNITY COLLEGE OF DENVER/DENVER,CO</t>
  </si>
  <si>
    <t>085ea9d3d99a01a711b9307c011193da</t>
  </si>
  <si>
    <t>66018</t>
  </si>
  <si>
    <t>SPN-10397</t>
  </si>
  <si>
    <t>COMMUNITY COLLEGE OF VERMONT/WINOOSKI, VT</t>
  </si>
  <si>
    <t>1 ABENAKI WAY&amp;#xa;WINOOSKI, VT 05404&amp;#xa;United States of America</t>
  </si>
  <si>
    <t>5cda7920952001769aa23fb409011ece</t>
  </si>
  <si>
    <t>42348</t>
  </si>
  <si>
    <t>SPN-13744</t>
  </si>
  <si>
    <t>COMMUNITY FOUNDATION FOR GREATER ATLANTA, ATLANTA,GA</t>
  </si>
  <si>
    <t>50 HURT PLAZA&amp;#xa;SUITE 449&amp;#xa;ATLANTA, GA 30303&amp;#xa;United States of America</t>
  </si>
  <si>
    <t>tpearce@atlantaregional.org</t>
  </si>
  <si>
    <t>TOMMY PEARCE</t>
  </si>
  <si>
    <t>26659f86f62101fa1ae3e0329409e8e6</t>
  </si>
  <si>
    <t>70037</t>
  </si>
  <si>
    <t>SPN-13421</t>
  </si>
  <si>
    <t>COMPANHIA BRASILERIA DE METALURGIA E MINERACAO/MINAS GERAIS, BRAZIL</t>
  </si>
  <si>
    <t>CORREGO DA MATA, S/N - ARAZA/MINAS&amp;#xa;GERAIS- MG&amp;#xa;38183-903&amp;#xa;Brazil</t>
  </si>
  <si>
    <t>andre.vicente@cbmm.com</t>
  </si>
  <si>
    <t>ANDRE DE ALBUQUERQUE VICENTE</t>
  </si>
  <si>
    <t>837c66bbee6c016a551a9699ae00a41d</t>
  </si>
  <si>
    <t>71347</t>
  </si>
  <si>
    <t>SPN-13557</t>
  </si>
  <si>
    <t>COMPLETE TRUCK BODIES INC/GAY,GA</t>
  </si>
  <si>
    <t>21850 GA HWY. 85&amp;#xa;GAY, GA 30218&amp;#xa;United States of America</t>
  </si>
  <si>
    <t>joshcompletetruck@gmail.com</t>
  </si>
  <si>
    <t>JOSH CAWLEY</t>
  </si>
  <si>
    <t>085ea9d3d99a01369608367c01119ada</t>
  </si>
  <si>
    <t>59934</t>
  </si>
  <si>
    <t>SPN-10398</t>
  </si>
  <si>
    <t>COMPONENT ASSEMBLY SYSTEMS/PELHAM, NY</t>
  </si>
  <si>
    <t>260 FIFTH AE&amp;#xa;PELHAM, NY 10803&amp;#xa;United States of America</t>
  </si>
  <si>
    <t>941fb274468a010c11cd7e7467118ba3</t>
  </si>
  <si>
    <t>69941</t>
  </si>
  <si>
    <t>SPN-13221</t>
  </si>
  <si>
    <t>COMPTON COLLEGE/COMPTON CA</t>
  </si>
  <si>
    <t>ec2b6712459101fb66e814d3ae00861f</t>
  </si>
  <si>
    <t>72165</t>
  </si>
  <si>
    <t>SPN-13633</t>
  </si>
  <si>
    <t>COMPUTER SCIENCE TEACHERS ASSOCIATION LLC/CHICAGO,IL</t>
  </si>
  <si>
    <t>200 EAST RANDOLPH&amp;#xa;CHICAGO, IL 60601&amp;#xa;United States of America</t>
  </si>
  <si>
    <t>085ea9d3d99a01c279bc3b7c0111a1da</t>
  </si>
  <si>
    <t>3803</t>
  </si>
  <si>
    <t>SPN-10399</t>
  </si>
  <si>
    <t>COMPUTER SCIENCES CORP/MOORESTOWN, NJ</t>
  </si>
  <si>
    <t>COMPUTER SCIENCES CORPORATION&amp;#xa;442 HIGHWAY 35&amp;#xa;EATONTOWN, NJ 07724&amp;#xa;United States of America</t>
  </si>
  <si>
    <t>085ea9d3d99a01612f9c427c0111a8da</t>
  </si>
  <si>
    <t>44249</t>
  </si>
  <si>
    <t>SPN-10400</t>
  </si>
  <si>
    <t>COMPUTING RESEARCH ASSOCIATION/WASHINGTON, DC</t>
  </si>
  <si>
    <t>1100 17TH STREET NW&amp;#xa;#507&amp;#xa;WASHINGTON, DC 20036&amp;#xa;United States of America</t>
  </si>
  <si>
    <t>2c8384ae33a7012952a8b0239b0144be</t>
  </si>
  <si>
    <t>70957</t>
  </si>
  <si>
    <t>SPN-13515</t>
  </si>
  <si>
    <t>CONCERTLAB/UTRECHT, NETHERLANDS</t>
  </si>
  <si>
    <t>WALKADE 22&amp;#xa;3401 DS IJSSELSTEIN&amp;#xa;Netherlands</t>
  </si>
  <si>
    <t>gavriel@concertlab.com</t>
  </si>
  <si>
    <t>GAVRIEL LIPKIND</t>
  </si>
  <si>
    <t>941fb274468a01b59af10a746711e4a2</t>
  </si>
  <si>
    <t>69738</t>
  </si>
  <si>
    <t>SPN-13200</t>
  </si>
  <si>
    <t>CONCORD CONSORTIUM/CONCORD,MA</t>
  </si>
  <si>
    <t>085ea9d3d99a018e62f5487c0111b5da</t>
  </si>
  <si>
    <t>62154</t>
  </si>
  <si>
    <t>SPN-10401</t>
  </si>
  <si>
    <t>CONCORDIA UNIVERSITY/QUEBEC, CANADA</t>
  </si>
  <si>
    <t>1455 DE MAISONNEUVE BLVD WEST&amp;#xa;FINANCIAL SERVICES, GM-700&amp;#xa;MONTREAL, QC H3H 1M8&amp;#xa;Canada</t>
  </si>
  <si>
    <t>085ea9d3d99a011e50344e7c0111bcda</t>
  </si>
  <si>
    <t>63900</t>
  </si>
  <si>
    <t>SPN-10402</t>
  </si>
  <si>
    <t>CONCORDIA UNIVERSITY/SEWARD, NE</t>
  </si>
  <si>
    <t>800 NORTH COLUMBIA AVENUE&amp;#xa;SEWELL, NE 68434&amp;#xa;United States of America</t>
  </si>
  <si>
    <t>5ea5c7e95a791000bf0d763190fd0000</t>
  </si>
  <si>
    <t>6385</t>
  </si>
  <si>
    <t>SPN-14514</t>
  </si>
  <si>
    <t>CONDUCTORES MONTERREY/MONTERREY, MEXICO</t>
  </si>
  <si>
    <t>CONDUCTORES MONTERREY, S.A. DE C.V.&amp;#xa;AV CONDUCTORES 505&amp;#xa;COL. CONSTITUYENTES DE QUERATARO 3 SECTOR&amp;#xa;66490 SAN NICOLAS DE LOS GARZA, NLE&amp;#xa;Mexico</t>
  </si>
  <si>
    <t>raul.garcia@viakable.com</t>
  </si>
  <si>
    <t>RAUL GARCIA MARTINEZ</t>
  </si>
  <si>
    <t>0e2163ca16a201afb52b1789c41adaf2</t>
  </si>
  <si>
    <t>70739</t>
  </si>
  <si>
    <t>SPN-13467</t>
  </si>
  <si>
    <t>CONFEDERACION COLOMBIANA DE CAMARAS DE COMERCIO (CONFECAMARAS)/</t>
  </si>
  <si>
    <t>AV. CALLE 26 NO 57-83 TORRE 7 PISO 15&amp;#xa;BOGOTA&amp;#xa;Colombia</t>
  </si>
  <si>
    <t>ypatino@confecamaras.org.co</t>
  </si>
  <si>
    <t>YEINNI ANDREA PATINO</t>
  </si>
  <si>
    <t>b05c37f13d081001b00e663f30b40000</t>
  </si>
  <si>
    <t>77240</t>
  </si>
  <si>
    <t>SPN-14575</t>
  </si>
  <si>
    <t>CONNECTED ALLIANCES/ATLANTA, GA</t>
  </si>
  <si>
    <t>1075 Peachtree St NE&amp;#xa;Atlanta, GA 30309&amp;#xa;United States of America</t>
  </si>
  <si>
    <t>julie@cx-al.com</t>
  </si>
  <si>
    <t>Julie Curtis</t>
  </si>
  <si>
    <t>3af9eff2c8f81000ff46ff3154b20000</t>
  </si>
  <si>
    <t>76367</t>
  </si>
  <si>
    <t>SPN-14285</t>
  </si>
  <si>
    <t>CONNECTICUT COLLEGE/NEW LONDON, CT</t>
  </si>
  <si>
    <t>270 MOHEGAN AVE&amp;#xa;CAMPUS BOX 5213&amp;#xa;NEW LONDON, CT 06385&amp;#xa;United States of America</t>
  </si>
  <si>
    <t>LLIEBENT@CONNCOLL.EDU</t>
  </si>
  <si>
    <t>LILLIAN LIEBENTHAL</t>
  </si>
  <si>
    <t>f0ef2fa26109011ebca15c1ff900f5d1</t>
  </si>
  <si>
    <t>71807</t>
  </si>
  <si>
    <t>SPN-13605</t>
  </si>
  <si>
    <t>CONNEXUS ENERGY/RAMSEY,MN</t>
  </si>
  <si>
    <t>14601 RAMSEY BLVD NW&amp;#xa;RAMSEY, MN 55303&amp;#xa;United States of America</t>
  </si>
  <si>
    <t>JARED NEWTON</t>
  </si>
  <si>
    <t>085ea9d3d99a013443f0de7402112e1d</t>
  </si>
  <si>
    <t>3799</t>
  </si>
  <si>
    <t>SPN-10403</t>
  </si>
  <si>
    <t>CONOCO INC/</t>
  </si>
  <si>
    <t>NANO-CATALYST DEVELOPMENT&amp;#xa;BTC/ 211 CPL&amp;#xa;BARTLESVILLE, OK 74004&amp;#xa;United States of America</t>
  </si>
  <si>
    <t>SOURABH PANSARE</t>
  </si>
  <si>
    <t>DEWAYNE BLACK</t>
  </si>
  <si>
    <t>085ea9d3d99a01a998dd577c0111c3da</t>
  </si>
  <si>
    <t>21861</t>
  </si>
  <si>
    <t>SPN-10404</t>
  </si>
  <si>
    <t>CONSOLIDATED EDISON COMPANY OF NEW YORK INC/NEW YORK, NY</t>
  </si>
  <si>
    <t>CON EDISON COMPANY OF NEW YORK&amp;#xa;4 IRVING PLACE&amp;#xa;NEW YORK, NY 10003&amp;#xa;United States of America</t>
  </si>
  <si>
    <t>FRANK DOHERTY</t>
  </si>
  <si>
    <t>085ea9d3d99a014726865d7c0111cdda</t>
  </si>
  <si>
    <t>66147</t>
  </si>
  <si>
    <t>SPN-10405</t>
  </si>
  <si>
    <t>CONSOLIDATED NUCLEAR SECURITY LLC./OAK RIDGE, TN</t>
  </si>
  <si>
    <t>PO BOX 2009&amp;#xa;OAK RIDGE, TN 37831-8109&amp;#xa;United States of America</t>
  </si>
  <si>
    <t>085ea9d3d99a0134b7ff627c0111d4da</t>
  </si>
  <si>
    <t>64296</t>
  </si>
  <si>
    <t>SPN-10406</t>
  </si>
  <si>
    <t>CONSORTIUM FOR CMD, CNTRL, COMM, &amp; COMPUTER TECH/WASHINGTON, DC</t>
  </si>
  <si>
    <t>1025 CONNECTICUT AVENUE NW&amp;#xa;SUITE 904&amp;#xa;WASHINGTON, DC 20036&amp;#xa;United States of America</t>
  </si>
  <si>
    <t>21300079a53e0133b42a42cce720dc69</t>
  </si>
  <si>
    <t>71051</t>
  </si>
  <si>
    <t>SPN-13492</t>
  </si>
  <si>
    <t>CONSTELLIUM AUTOMOTIVE/WHITE, GA</t>
  </si>
  <si>
    <t>1 CONSTELLIUM AUTOMOTIVE DRIVE&amp;#xa;WHITE, GA 30184&amp;#xa;United States of America</t>
  </si>
  <si>
    <t>ralf.strack@constellium.com</t>
  </si>
  <si>
    <t>RALF STRACK</t>
  </si>
  <si>
    <t>085ea9d3d99a01e30098aa910111bef7</t>
  </si>
  <si>
    <t>6220</t>
  </si>
  <si>
    <t>SPN-10407</t>
  </si>
  <si>
    <t>CONSTRUCTION INDUSTRY INSTI/AUSTIN, TX</t>
  </si>
  <si>
    <t>f509448a647b100112d381fd59120000</t>
  </si>
  <si>
    <t>77016</t>
  </si>
  <si>
    <t>SPN-14446</t>
  </si>
  <si>
    <t>CONTEXTUALIZE LLC/CASTLE ROCK, CO</t>
  </si>
  <si>
    <t>2679 Main St.&amp;#xa;Suite 300-758&amp;#xa;Littleton, CO 80120-1950&amp;#xa;United States of America</t>
  </si>
  <si>
    <t>branden.kappes@contextualize.us.com</t>
  </si>
  <si>
    <t>Branden Kappes</t>
  </si>
  <si>
    <t>085ea9d3d99a0198fac3697c0111e0da</t>
  </si>
  <si>
    <t>43608</t>
  </si>
  <si>
    <t>SPN-10408</t>
  </si>
  <si>
    <t>CONTINUUM DYNAMICS INC/EWING, NJ</t>
  </si>
  <si>
    <t>34 LEXINGTION AVENUE&amp;#xa;EWING, NJ 08618-2302&amp;#xa;United States of America</t>
  </si>
  <si>
    <t>BARBARA AGANS</t>
  </si>
  <si>
    <t>085ea9d3d99a01c5aac96e7c0111e7da</t>
  </si>
  <si>
    <t>67571</t>
  </si>
  <si>
    <t>SPN-10409</t>
  </si>
  <si>
    <t>CONTRACTOR/GENERAL</t>
  </si>
  <si>
    <t>870 WINTER STREET&amp;#xa;WALTHAM, MA 02451-1449&amp;#xa;United States of America</t>
  </si>
  <si>
    <t>085ea9d3d99a011e57f2737c0111eeda</t>
  </si>
  <si>
    <t>68407</t>
  </si>
  <si>
    <t>SPN-10410</t>
  </si>
  <si>
    <t>CONVERSE COLLEGE/SPARTANBURG, SC</t>
  </si>
  <si>
    <t>580 EAST MAIN STREET&amp;#xa;SPARTANBURG, SC 29302&amp;#xa;United States of America</t>
  </si>
  <si>
    <t>085ea9d3d99a01893238c77c011173db</t>
  </si>
  <si>
    <t>59493</t>
  </si>
  <si>
    <t>SPN-10411</t>
  </si>
  <si>
    <t>COOK COUNTY SCHOOLS/ADEL, GA</t>
  </si>
  <si>
    <t>1102 NORTH HUTCHINSON AVE&amp;#xa;ADEL, GA 31620&amp;#xa;United States of America</t>
  </si>
  <si>
    <t>941fb274468a0197d6c47573671119a2</t>
  </si>
  <si>
    <t>69564</t>
  </si>
  <si>
    <t>SPN-13176</t>
  </si>
  <si>
    <t>COOL BLUE INTERACTIVE/ATLANTA,GA</t>
  </si>
  <si>
    <t>941fb274468a019cb1a827706711499e</t>
  </si>
  <si>
    <t>21660</t>
  </si>
  <si>
    <t>SPN-13034</t>
  </si>
  <si>
    <t>COOPER POWER SYSTEMS/FRANKSVILLE, WI</t>
  </si>
  <si>
    <t>085ea9d3d99a01187806f9a701111f18</t>
  </si>
  <si>
    <t>12474</t>
  </si>
  <si>
    <t>SPN-00017</t>
  </si>
  <si>
    <t>COOPERATIVE ELEC ENER UTILI/WEST COLUMBIA, SC</t>
  </si>
  <si>
    <t>UTILITY SUPPLY, INC.&amp;#xa;P O BOX 3269&amp;#xa;WEST COLUMBIA, SC 29171-3269&amp;#xa;United States of America</t>
  </si>
  <si>
    <t>085ea9d3d99a01c658d4cc7c01117adb</t>
  </si>
  <si>
    <t>66858</t>
  </si>
  <si>
    <t>SPN-10412</t>
  </si>
  <si>
    <t>COOPERVISION SCIENCE AND TECHNOLOGY AWARDS/VICTOR, NY</t>
  </si>
  <si>
    <t>209 HIGH POINT&amp;#xa;SUITE 100&amp;#xa;VICTOR, NY 14564&amp;#xa;United States of America</t>
  </si>
  <si>
    <t>SENIOR MANAGER</t>
  </si>
  <si>
    <t>941fb274468a01aa790ef16f6711fc9d</t>
  </si>
  <si>
    <t>6246</t>
  </si>
  <si>
    <t>SPN-13024</t>
  </si>
  <si>
    <t>COORDINATING RESEARCH COUNCIL INC/ATLANTA, GA</t>
  </si>
  <si>
    <t>Conversion Unmapped</t>
  </si>
  <si>
    <t>c89b75a7be6b1001ac6ff3056a000000</t>
  </si>
  <si>
    <t>77403</t>
  </si>
  <si>
    <t>SPN-14580</t>
  </si>
  <si>
    <t>CORDELE CRISP CHAMBER OF COMMERCE/CORDELE, GA</t>
  </si>
  <si>
    <t>502 South 2nd Street&amp;#xa;CORDELE, GA 31010&amp;#xa;United States of America</t>
  </si>
  <si>
    <t>Tpowers@bankplanters.com</t>
  </si>
  <si>
    <t>Tim Powers</t>
  </si>
  <si>
    <t>085ea9d3d99a01627f77d27c011181db</t>
  </si>
  <si>
    <t>43410</t>
  </si>
  <si>
    <t>SPN-10413</t>
  </si>
  <si>
    <t>CORDIS CORPORATION/WARREN, NJ</t>
  </si>
  <si>
    <t>7 POWDER HORN DRIVE&amp;#xa;WARREN, NJ 07059&amp;#xa;United States of America</t>
  </si>
  <si>
    <t>2a2639f255370100fcc5f8830ee60000</t>
  </si>
  <si>
    <t>75219</t>
  </si>
  <si>
    <t>SPN-14059</t>
  </si>
  <si>
    <t>CORMETECH INC/CHARLOTTE, NC</t>
  </si>
  <si>
    <t>5000 INTERNATIONAL DRIVE&amp;#xa;DURHAM, NC 27712&amp;#xa;United States of America</t>
  </si>
  <si>
    <t>bertolecj@cormetech.com</t>
  </si>
  <si>
    <t>CHRISTOPHER BERTOLE</t>
  </si>
  <si>
    <t>085ea9d3d99a014d9712dd7c011188db</t>
  </si>
  <si>
    <t>5896</t>
  </si>
  <si>
    <t>SPN-10414</t>
  </si>
  <si>
    <t>CORNELL UNIVERSITY/ITHACA, NY</t>
  </si>
  <si>
    <t>220 Hollister Hall&amp;#xa;527 College Avenue&amp;#xa;Ithaca, NY 14853-3501&amp;#xa;United States of America</t>
  </si>
  <si>
    <t>djp279@cornell.edu</t>
  </si>
  <si>
    <t>Joleen Padbury</t>
  </si>
  <si>
    <t>ANGELICA CARDONA</t>
  </si>
  <si>
    <t>a7ee0304caae01ebd55d806bb0006451</t>
  </si>
  <si>
    <t>63836</t>
  </si>
  <si>
    <t>SPN-13718</t>
  </si>
  <si>
    <t>CORNERSTONE RESEARCH GROUP/DAYTON, OH</t>
  </si>
  <si>
    <t>510 EARL BLVD&amp;#xa;MIAMISBURG, OH 45342&amp;#xa;United States of America</t>
  </si>
  <si>
    <t>purchasing@crgrp.com</t>
  </si>
  <si>
    <t>Cornerstone Purchasing</t>
  </si>
  <si>
    <t>085ea9d3d99a011fb458e97c0111addb</t>
  </si>
  <si>
    <t>3797</t>
  </si>
  <si>
    <t>SPN-10415</t>
  </si>
  <si>
    <t>CORNING GLASS/CORNING, NY</t>
  </si>
  <si>
    <t>1 RIVERFRONT PLAZA&amp;#xa;1 SCIENCE CENTER DR&amp;#xa;CORNING, NY 14831&amp;#xa;United States of America</t>
  </si>
  <si>
    <t>085ea9d3d99a0151e9f4e3910111f2f7</t>
  </si>
  <si>
    <t>43168</t>
  </si>
  <si>
    <t>SPN-10416</t>
  </si>
  <si>
    <t>CORP FOR NATL AND COMMUNITY SERVICE(CNCS)/WASHINGTON, DC</t>
  </si>
  <si>
    <t>941fb274468a01ed9e63fa7067116a9f</t>
  </si>
  <si>
    <t>54611</t>
  </si>
  <si>
    <t>SPN-13071</t>
  </si>
  <si>
    <t>CORVID TECHNOLOGIES/MOORESVILLE, NC</t>
  </si>
  <si>
    <t>Jenny Bezos</t>
  </si>
  <si>
    <t>189997f0026d1002014f802058a60000</t>
  </si>
  <si>
    <t>76903</t>
  </si>
  <si>
    <t>SPN-14418</t>
  </si>
  <si>
    <t>COSIGNCT/MIDDLETON, CT</t>
  </si>
  <si>
    <t>34 SHELLEY ROAD&amp;#xa;MIDDLETON, CT 06457&amp;#xa;United States of America</t>
  </si>
  <si>
    <t>TWARREN@COSIGNCT.COM</t>
  </si>
  <si>
    <t>TIMOTHY WARREN</t>
  </si>
  <si>
    <t>085ea9d3d99a014999c1f07c0111c3db</t>
  </si>
  <si>
    <t>66742</t>
  </si>
  <si>
    <t>SPN-10417</t>
  </si>
  <si>
    <t>COUNCIL FOR ADVANCEMENT AND SUPPORT OF EDUCATION/WASHINGTON, DC</t>
  </si>
  <si>
    <t>1307 NEW YORK AVENUE&amp;#xa;SUITE 1000&amp;#xa;WASHINGTON, DC 20005&amp;#xa;United States of America</t>
  </si>
  <si>
    <t>01f5c48a7ed21001ad6dd64ec2840000</t>
  </si>
  <si>
    <t>77076</t>
  </si>
  <si>
    <t>SPN-14508</t>
  </si>
  <si>
    <t>COUNCIL FOR PROGRAMS IN TECH AND SCI COMMUNICATION (CPTSC)/TAMPA, FL</t>
  </si>
  <si>
    <t>1910 University Drive&amp;#xa;MS 1525&amp;#xa;Boise, ID 83725&amp;#xa;United States of America</t>
  </si>
  <si>
    <t>jennifermallette@boisestate.edu</t>
  </si>
  <si>
    <t>Jenn Mallette</t>
  </si>
  <si>
    <t>085ea9d3d99a0181f168f67c0111cadb</t>
  </si>
  <si>
    <t>30471</t>
  </si>
  <si>
    <t>SPN-10418</t>
  </si>
  <si>
    <t>COUNCIL ON FOREIGN RELATIONS/NEW YORK, NY</t>
  </si>
  <si>
    <t>58 EAST 68TH STREET&amp;#xa;NEW YORK, NY 10021&amp;#xa;United States of America</t>
  </si>
  <si>
    <t>ELISE LEWIS</t>
  </si>
  <si>
    <t>04919c877fbf1001ea6929c282a40000</t>
  </si>
  <si>
    <t>76513</t>
  </si>
  <si>
    <t>SPN-14314</t>
  </si>
  <si>
    <t>COUNTRY CASUAL TEAK/GAITHERSBURG, MD</t>
  </si>
  <si>
    <t>7601 RICKENBACKER DRIVE&amp;#xa;GAITHERBURG, MD 20879&amp;#xa;United States of America</t>
  </si>
  <si>
    <t>SCOHEN@COUNTRYCASUALTEAK.COM</t>
  </si>
  <si>
    <t>STEPHANIE COHEN</t>
  </si>
  <si>
    <t>085ea9d3d99a01fac5ce77a90111281a</t>
  </si>
  <si>
    <t>8000016</t>
  </si>
  <si>
    <t>SPN-00074</t>
  </si>
  <si>
    <t>COVENANT COLLEGE</t>
  </si>
  <si>
    <t>14049 SCENIC HIGHWAY&amp;#xa;LOOKOUT MOUNTAIN, GA 30750-4164&amp;#xa;United States of America</t>
  </si>
  <si>
    <t>b147c533b1320171d68be9fffc005849</t>
  </si>
  <si>
    <t>73663</t>
  </si>
  <si>
    <t>SPN-13794</t>
  </si>
  <si>
    <t>COWETA COUNTY DEVELOPMENT AUTHORITY/NEWNAN, GA</t>
  </si>
  <si>
    <t>25 JEFFERSON STREET&amp;#xa;NEWNAN, GA 30265&amp;#xa;United States of America</t>
  </si>
  <si>
    <t>MOLLY GIDDENS</t>
  </si>
  <si>
    <t>085ea9d3d99a019f8eedfd7c0111d1db</t>
  </si>
  <si>
    <t>12748</t>
  </si>
  <si>
    <t>SPN-10419</t>
  </si>
  <si>
    <t>COX COMMUNICATIONS/ATLANTA, GA</t>
  </si>
  <si>
    <t>9TH FLOOR, B09-188&amp;#xa;ATLANTA, GA 30328&amp;#xa;United States of America</t>
  </si>
  <si>
    <t>f1082c589d6d1001e8f0b1e257e50000</t>
  </si>
  <si>
    <t>69760</t>
  </si>
  <si>
    <t>SPN-14234</t>
  </si>
  <si>
    <t>COX ENTERPRISES/SANDY SPRINGS, GA</t>
  </si>
  <si>
    <t>6205 PEACHTREE DUNWOODY RD&amp;#xa;ATLANTA, GA 30044&amp;#xa;United States of America</t>
  </si>
  <si>
    <t>rebecca.petty@coxinc.com</t>
  </si>
  <si>
    <t>REBECCA PETTY</t>
  </si>
  <si>
    <t>085ea9d3d99a013da6b6a5910111baf7</t>
  </si>
  <si>
    <t>6086</t>
  </si>
  <si>
    <t>SPN-10420</t>
  </si>
  <si>
    <t>COX FOUNDATION/ATLANTA, GA</t>
  </si>
  <si>
    <t>ae5f60340c001001fee5f7b0c2c80000</t>
  </si>
  <si>
    <t>76816</t>
  </si>
  <si>
    <t>SPN-14461</t>
  </si>
  <si>
    <t>COYA INNOVATION HOLDINGS LIMITED/BRITISH VIRGIN ISLANDS</t>
  </si>
  <si>
    <t>Tortola&amp;#xa;VG 1110&amp;#xa;British Virgin Islands</t>
  </si>
  <si>
    <t>ryan.j.fang@gmail.com</t>
  </si>
  <si>
    <t>Jingyang Fang</t>
  </si>
  <si>
    <t>085ea9d3d99a0118a861047d0111dedb</t>
  </si>
  <si>
    <t>68598</t>
  </si>
  <si>
    <t>SPN-10421</t>
  </si>
  <si>
    <t>COYNE SCIENTIFIC LLC/ ATLANTA, GA</t>
  </si>
  <si>
    <t>1899 POWERS FERRY RD SE&amp;#xa;SUITE 100&amp;#xa;ATLANTA, GA 30339&amp;#xa;United States of America</t>
  </si>
  <si>
    <t>085ea9d3d99a016e0aae097d0111e5db</t>
  </si>
  <si>
    <t>60713</t>
  </si>
  <si>
    <t>SPN-10422</t>
  </si>
  <si>
    <t>CPWR-THE CENTER FOR CONSTRUCTION RESEARCH AND TRAINING/SILVER SPRINGS, MD</t>
  </si>
  <si>
    <t>8484 GEORGIA AVENUE, SUITE 1000&amp;#xa;SILVER SPRING, MD 20910&amp;#xa;United States of America</t>
  </si>
  <si>
    <t>PATRICIA QUINN</t>
  </si>
  <si>
    <t>9c36aef72fbb015203eab209fd005883</t>
  </si>
  <si>
    <t>72380</t>
  </si>
  <si>
    <t>SPN-13843</t>
  </si>
  <si>
    <t>CRAFT AEROSPACE TECHNOLOGIES INC/BURBANK, CA</t>
  </si>
  <si>
    <t>1863 VALLEY VIEW CRES&amp;#xa;BURBANK, CA 91504&amp;#xa;United States of America</t>
  </si>
  <si>
    <t>941fb274468a015e9e290872671184a0</t>
  </si>
  <si>
    <t>67737</t>
  </si>
  <si>
    <t>SPN-13117</t>
  </si>
  <si>
    <t>CRAFT TECH/HUNTSVILLE, AL</t>
  </si>
  <si>
    <t>085ea9d3d99a012e72400f7d0111ecdb</t>
  </si>
  <si>
    <t>60196</t>
  </si>
  <si>
    <t>SPN-10423</t>
  </si>
  <si>
    <t>CRAFT TECH/PIPERSVILLE, PA</t>
  </si>
  <si>
    <t>085ea9d3d99a01d3b499147d0111f3db</t>
  </si>
  <si>
    <t>32342</t>
  </si>
  <si>
    <t>SPN-10424</t>
  </si>
  <si>
    <t>CREARE INC/HANOVER, NH</t>
  </si>
  <si>
    <t>16 GREAT HOLLOW ROAD&amp;#xa;PO BOX 71&amp;#xa;HANOVER, NH 03755&amp;#xa;United States of America</t>
  </si>
  <si>
    <t>13dd7eaa24861000afdc2731f6530000</t>
  </si>
  <si>
    <t>75895</t>
  </si>
  <si>
    <t>SPN-14187</t>
  </si>
  <si>
    <t>CREATIVE DIGITAL PRODUCTION/ALPHARETTA, GA</t>
  </si>
  <si>
    <t>4315 PINE VISTA BLVD&amp;#xa;ALPHARETTA, GA 30022&amp;#xa;United States of America</t>
  </si>
  <si>
    <t>CAROLINEFIGIEL@YAHOO.COM</t>
  </si>
  <si>
    <t>CAROLINE FIGIEL</t>
  </si>
  <si>
    <t>a8739d8921fe01cbac350ddfa301eed7</t>
  </si>
  <si>
    <t>70837</t>
  </si>
  <si>
    <t>SPN-13762</t>
  </si>
  <si>
    <t>CREIGHTON UNIVERSITY/OMAHA,NE</t>
  </si>
  <si>
    <t>2500 CALIFORNIA PLAZA&amp;#xa;OMAHA, NE 68178&amp;#xa;United States of America</t>
  </si>
  <si>
    <t>AMBER PURDY VOGEL</t>
  </si>
  <si>
    <t>085ea9d3d99a018394531a7d0111fadb</t>
  </si>
  <si>
    <t>13308</t>
  </si>
  <si>
    <t>SPN-10425</t>
  </si>
  <si>
    <t>CRIMINAL INFORMATION SHARING ALLIANCE/FOLSOM, CA</t>
  </si>
  <si>
    <t>101 PARKSHORE DRIVE SUITE 220&amp;#xa;FOLSOM, CA 95630&amp;#xa;United States of America</t>
  </si>
  <si>
    <t>6018bb24a05201285980e8f0b000103f</t>
  </si>
  <si>
    <t>74613</t>
  </si>
  <si>
    <t>SPN-13923</t>
  </si>
  <si>
    <t>CRITICAL FREQUENCY DESIGN/MELBOURNE, FL</t>
  </si>
  <si>
    <t>2412 IRWIN STREET&amp;#xa;MELBOURNE, FL 32901&amp;#xa;United States of America</t>
  </si>
  <si>
    <t>cmiddleton@criticalfrequency.com</t>
  </si>
  <si>
    <t>CHARLES MIDDLETON</t>
  </si>
  <si>
    <t>085ea9d3d99a01c84ef1f0910111fef7</t>
  </si>
  <si>
    <t>52851</t>
  </si>
  <si>
    <t>SPN-10426</t>
  </si>
  <si>
    <t>CROHNS AND COLITIS FOUNDATION OF AMERICA/NEW YORK,NY</t>
  </si>
  <si>
    <t>941fb274468a01c11c5c7d756711d4a4</t>
  </si>
  <si>
    <t>70257</t>
  </si>
  <si>
    <t>SPN-13265</t>
  </si>
  <si>
    <t>CROW WING COOPERATIVE POWER AND LIGHT</t>
  </si>
  <si>
    <t>PO BOX 507&amp;#xa;BRAINERD, MN 56401&amp;#xa;United States of America</t>
  </si>
  <si>
    <t>bowers@CWpower.com</t>
  </si>
  <si>
    <t>SCOTT BOWERS</t>
  </si>
  <si>
    <t>941fb274468a015d75b5c172671175a1</t>
  </si>
  <si>
    <t>69217</t>
  </si>
  <si>
    <t>SPN-13149</t>
  </si>
  <si>
    <t>CROWDER CONSTRUCTION COMPANY/ROSWELL, GA</t>
  </si>
  <si>
    <t>085ea9d3d99a01a917e81f7d011101dc</t>
  </si>
  <si>
    <t>55574</t>
  </si>
  <si>
    <t>SPN-10427</t>
  </si>
  <si>
    <t>CROWN CONSULTING INC/ARLINGTON,VA</t>
  </si>
  <si>
    <t>1530 Wilson Blvd. Suite 900&amp;#xa;Arlington, VA 22209&amp;#xa;United States of America</t>
  </si>
  <si>
    <t>STEVEN SCHEIMREIF</t>
  </si>
  <si>
    <t>acabb085cc681001b46b24aa032b0000</t>
  </si>
  <si>
    <t>77169</t>
  </si>
  <si>
    <t>SPN-14547</t>
  </si>
  <si>
    <t>CRYSTAL S.A.S./ANTIOQUIA, COLOMBIA</t>
  </si>
  <si>
    <t>CARRERA 48 52 SUR 81&amp;#xa;SABANETA Antioquia&amp;#xa;Colombia</t>
  </si>
  <si>
    <t>recepcionfacturas@crystal.com.co</t>
  </si>
  <si>
    <t>Camilo Higuita</t>
  </si>
  <si>
    <t>9bc29056554e01900628ad57ae00ba1d</t>
  </si>
  <si>
    <t>71121</t>
  </si>
  <si>
    <t>SPN-13653</t>
  </si>
  <si>
    <t>CSRA LLC/ARLINGTON,VA</t>
  </si>
  <si>
    <t>101 STATION DR&amp;#xa;WESTWOOD, MA 02090&amp;#xa;United States of America</t>
  </si>
  <si>
    <t>apworkflow@csra.com</t>
  </si>
  <si>
    <t>085ea9d3d99a011a053f257d011108dc</t>
  </si>
  <si>
    <t>55294</t>
  </si>
  <si>
    <t>SPN-10428</t>
  </si>
  <si>
    <t>CSX TRANSPORTATION/ JACKSONVILLE, FL</t>
  </si>
  <si>
    <t>500 WATER STREET&amp;#xa;JACKSONVILLE, FL 32202&amp;#xa;United States of America</t>
  </si>
  <si>
    <t>KEN GLOVER</t>
  </si>
  <si>
    <t>3befb53742141000ff0dc2154d510000</t>
  </si>
  <si>
    <t>75872</t>
  </si>
  <si>
    <t>SPN-14180</t>
  </si>
  <si>
    <t>CUREMAST INC/ATLANTA, GA</t>
  </si>
  <si>
    <t>160 WESTMINSTER DR. NE&amp;#xa;ATLANTA, GA 30309&amp;#xa;United States of America</t>
  </si>
  <si>
    <t>tbarrows@curemast.com</t>
  </si>
  <si>
    <t>085ea9d3d99a0100566a2b7d01110fdc</t>
  </si>
  <si>
    <t>67861</t>
  </si>
  <si>
    <t>SPN-10429</t>
  </si>
  <si>
    <t>CUREVAC AG/TUBINGEN, GERMANY</t>
  </si>
  <si>
    <t>PAUL-EHRLICH ST 15 CUREVAC AG&amp;#xa;72076 TUBINGEN&amp;#xa;Germany</t>
  </si>
  <si>
    <t>085ea9d3d99a01a26206317d011116dc</t>
  </si>
  <si>
    <t>67742</t>
  </si>
  <si>
    <t>SPN-10430</t>
  </si>
  <si>
    <t>CURRY COLLEGE/ MILTON, MA</t>
  </si>
  <si>
    <t>1071 BLUE HILL AVENUE&amp;#xa;MILTON, MA 02186&amp;#xa;United States of America</t>
  </si>
  <si>
    <t>6c0f4b62f42f100101a4b3ed09eb0000</t>
  </si>
  <si>
    <t>75139</t>
  </si>
  <si>
    <t>SPN-14272</t>
  </si>
  <si>
    <t>CURVE ANALYTICS INC/HUNTSVILLE, AL</t>
  </si>
  <si>
    <t>2603 Fanelle Circle&amp;#xa;Huntsville, AL 35801&amp;#xa;United States of America</t>
  </si>
  <si>
    <t>romeil.sandhu@curveanalytics.com</t>
  </si>
  <si>
    <t>ROMEIL SANDHU</t>
  </si>
  <si>
    <t>c9f8b40e5d4b01cc2d62dd82b0005226</t>
  </si>
  <si>
    <t>71902</t>
  </si>
  <si>
    <t>SPN-13621</t>
  </si>
  <si>
    <t>CVBIO CO LTD/GYEONGGI-DO, KOREA</t>
  </si>
  <si>
    <t>#806, SEONGNAM WOOLIM LIONSVALLEY 1ST.&amp;#xa;27, DUNCHON-DAERO 457BEON-GIL&amp;#xa;JUNGWON-GU&amp;#xa;13219 SEONGNAM-SI Gyeonggi-do&amp;#xa;Korea, Republic of</t>
  </si>
  <si>
    <t>bruce626@naver.com</t>
  </si>
  <si>
    <t>YOUNGTAE LEE</t>
  </si>
  <si>
    <t>0420830f8e781000baf2c84b171e0000</t>
  </si>
  <si>
    <t>77165</t>
  </si>
  <si>
    <t>SPN-14497</t>
  </si>
  <si>
    <t>CVD EQUIPMENT CORP/CENTRAL ISLIP, NY</t>
  </si>
  <si>
    <t>355 South Technology Drive&amp;#xa;Central Islip, NY 11722&amp;#xa;United States of America</t>
  </si>
  <si>
    <t>jbrogan@cvdequipment.com</t>
  </si>
  <si>
    <t>Jeffrey Brogan</t>
  </si>
  <si>
    <t>085ea9d3d99a01323134377d01111ddc</t>
  </si>
  <si>
    <t>32448</t>
  </si>
  <si>
    <t>SPN-10431</t>
  </si>
  <si>
    <t>CVRX INC/MAPLE GROVE, MN</t>
  </si>
  <si>
    <t>10900 73D AVENUE NORTH&amp;#xa;MAPLE GROVE, MN 55369&amp;#xa;United States of America</t>
  </si>
  <si>
    <t>085ea9d3d99a01db3fdf3c7d011124dc</t>
  </si>
  <si>
    <t>3851</t>
  </si>
  <si>
    <t>SPN-10432</t>
  </si>
  <si>
    <t>CYBERONICS INC/HOUSTON, TX</t>
  </si>
  <si>
    <t>100 CYBERTRONICS BLVD.&amp;#xa;HOUSTON, TX 77058&amp;#xa;United States of America</t>
  </si>
  <si>
    <t>e68476a3ca390100a99f9fdddb020000</t>
  </si>
  <si>
    <t>74860</t>
  </si>
  <si>
    <t>SPN-13994</t>
  </si>
  <si>
    <t>CYGNUS TECHNOLOGIES/SOUTHPORT, NC</t>
  </si>
  <si>
    <t>4332 SOUTHPORT SUPPLY RD. SE&amp;#xa;SOUTHPORT, NC 28461&amp;#xa;United States of America</t>
  </si>
  <si>
    <t>ap@cygnustechnologies.com</t>
  </si>
  <si>
    <t>82fec3d685af10015d1c569fcdd80000</t>
  </si>
  <si>
    <t>75515</t>
  </si>
  <si>
    <t>SPN-14456</t>
  </si>
  <si>
    <t>CYNNOVATIVE LLC/ARLINGTON, VA</t>
  </si>
  <si>
    <t>085ea9d3d99a01d49fbb427d01112bdc</t>
  </si>
  <si>
    <t>66559</t>
  </si>
  <si>
    <t>SPN-10433</t>
  </si>
  <si>
    <t>CYSTIC FIBROSIS FOUNDATION THERAPEUTICS/BETHESDA,MD</t>
  </si>
  <si>
    <t>6931 ARLINGTON ROAD&amp;#xa;BETHESDA, MD 20814&amp;#xa;United States of America</t>
  </si>
  <si>
    <t>GRANTSANDCONTRACTS MANAGEMENT</t>
  </si>
  <si>
    <t>085ea9d3d99a01ed0f45487d011132dc</t>
  </si>
  <si>
    <t>38431</t>
  </si>
  <si>
    <t>SPN-10434</t>
  </si>
  <si>
    <t>CYSTIC FIBROSIS FOUNDATION/BETHESDA, MD</t>
  </si>
  <si>
    <t>6931 ARLINGTON ROAD&amp;#xa;2ND FLOOR&amp;#xa;BETHESDA, MD 20814&amp;#xa;United States of America</t>
  </si>
  <si>
    <t>085ea9d3d99a01ab81424e7d011139dc</t>
  </si>
  <si>
    <t>58353</t>
  </si>
  <si>
    <t>SPN-10435</t>
  </si>
  <si>
    <t>CYTEC ENGINEERING MATERIALS/TEMPE, AZ</t>
  </si>
  <si>
    <t>2085 EAST TECHNOLOGY CIRCLE&amp;#xa;SUITE 300&amp;#xa;TEMPE, AZ 85284&amp;#xa;United States of America</t>
  </si>
  <si>
    <t>1aabeb0de6951001ae385b394fae0000</t>
  </si>
  <si>
    <t>77014</t>
  </si>
  <si>
    <t>SPN-14407</t>
  </si>
  <si>
    <t>CytoRecovery</t>
  </si>
  <si>
    <t>1872 Pratt Dr., Suite 1350&amp;#xa;Blacksburg, VA 24060&amp;#xa;United States of America</t>
  </si>
  <si>
    <t>ahyler@cytorecovery.com</t>
  </si>
  <si>
    <t>Alexandra Hyler</t>
  </si>
  <si>
    <t>940cdc8b07881000b867333663ab0000</t>
  </si>
  <si>
    <t>76399</t>
  </si>
  <si>
    <t>SPN-14535</t>
  </si>
  <si>
    <t>DACAPO BRAINSCIENCE/CAMBRIDGE, MA</t>
  </si>
  <si>
    <t>700 Main Street&amp;#xa;North Cambridge, MA 02139&amp;#xa;United States of America</t>
  </si>
  <si>
    <t>mpeck@dacapobrain.com</t>
  </si>
  <si>
    <t>Matthew Peck</t>
  </si>
  <si>
    <t>2e6a65e98a8a01712885f86f9b01c7ff</t>
  </si>
  <si>
    <t>71381</t>
  </si>
  <si>
    <t>SPN-13601</t>
  </si>
  <si>
    <t>DACIEL/HYOGO, JAPAN</t>
  </si>
  <si>
    <t>1239, SHINZAIKE, ABOSHI-KU, HIMEJI&amp;#xa;HIMEJI, Hyogo&amp;#xa;671-1283&amp;#xa;Japan</t>
  </si>
  <si>
    <t>13d7c7f700461001ee85f7f24cd00000</t>
  </si>
  <si>
    <t>76252</t>
  </si>
  <si>
    <t>SPN-14330</t>
  </si>
  <si>
    <t>DAIRYLAND POWER COOPERATIVE/LA CROSSE, WI</t>
  </si>
  <si>
    <t>3200 EAST AVE S&amp;#xa;LA CROSSE, WI 54601&amp;#xa;United States of America</t>
  </si>
  <si>
    <t>APinvoices@dairylandpower.com</t>
  </si>
  <si>
    <t>APinvoices dairylandpower.com</t>
  </si>
  <si>
    <t>7b5cd6b7f9a901f5a9ddd1b10001064e</t>
  </si>
  <si>
    <t>71479</t>
  </si>
  <si>
    <t>SPN-13588</t>
  </si>
  <si>
    <t>DAISY CONSORTIUM/MISSOULA,MT</t>
  </si>
  <si>
    <t>1203 PINEVIEW DRIVE&amp;#xa;MISSOULA, MT 59802&amp;#xa;United States of America</t>
  </si>
  <si>
    <t>085ea9d3d99a015f98c57da901112f1a</t>
  </si>
  <si>
    <t>70586</t>
  </si>
  <si>
    <t>SPN-00075</t>
  </si>
  <si>
    <t>DAKOTA ELECTRIC ASSOCIATION</t>
  </si>
  <si>
    <t>4300 220th ST. W&amp;#xa;FARMINGTON, MN 55024&amp;#xa;United States of America</t>
  </si>
  <si>
    <t>c321475544cf1000ff942b0735620000</t>
  </si>
  <si>
    <t>77402</t>
  </si>
  <si>
    <t>SPN-14589</t>
  </si>
  <si>
    <t>DALLAS QUANTUM DEVICES/ALLEN, TX</t>
  </si>
  <si>
    <t>2033 W. McDermott Dr.&amp;#xa;Suite 320 #167&amp;#xa;Allen, TX 75013&amp;#xa;United States of America</t>
  </si>
  <si>
    <t>pritha.khurana@dallasqd.com</t>
  </si>
  <si>
    <t>Pritha Khurana</t>
  </si>
  <si>
    <t>085ea9d3d99a01cdb067547d011140dc</t>
  </si>
  <si>
    <t>57458</t>
  </si>
  <si>
    <t>SPN-10436</t>
  </si>
  <si>
    <t>DALTON STATE COLLEGE/DALTON, GA</t>
  </si>
  <si>
    <t>650 COLLEGE DRIVE&amp;#xa;DALTON, GA 30720&amp;#xa;United States of America</t>
  </si>
  <si>
    <t>085ea9d3d99a0151dd535b7d011147dc</t>
  </si>
  <si>
    <t>50449</t>
  </si>
  <si>
    <t>SPN-10437</t>
  </si>
  <si>
    <t>DANA CORP/LISLE, IL</t>
  </si>
  <si>
    <t>1945 OHIO STREET&amp;#xa;LISLE, IL 60532&amp;#xa;United States of America</t>
  </si>
  <si>
    <t>DANA HOLDING CO</t>
  </si>
  <si>
    <t>085ea9d3d99a0162cc5b617d011151dc</t>
  </si>
  <si>
    <t>65792</t>
  </si>
  <si>
    <t>SPN-10438</t>
  </si>
  <si>
    <t>DANA-FARBER CANCER INSTITUTE INC./BOSTON, MA</t>
  </si>
  <si>
    <t>450 BROOKLINE AVENUE&amp;#xa;BP431C&amp;#xa;BOSTON, MA 02215-5450&amp;#xa;United States of America</t>
  </si>
  <si>
    <t>DEBORAH BROWN</t>
  </si>
  <si>
    <t>085ea9d3d99a01d05fa8677d011158dc</t>
  </si>
  <si>
    <t>66881</t>
  </si>
  <si>
    <t>SPN-10439</t>
  </si>
  <si>
    <t>DANVILLE AREA COMMUNTIY COLLEGE/DANVILLE,IL</t>
  </si>
  <si>
    <t>2000 EAST MAIN STREET&amp;#xa;DANVILLE, IL 61832&amp;#xa;United States of America</t>
  </si>
  <si>
    <t>085ea9d3d99a0188758b6d7d01115fdc</t>
  </si>
  <si>
    <t>62494</t>
  </si>
  <si>
    <t>SPN-10440</t>
  </si>
  <si>
    <t>DAR AL-HANDASAH/BEIRUT, LEBANON</t>
  </si>
  <si>
    <t>11421&amp;#xa;Saudi Arabia</t>
  </si>
  <si>
    <t>085ea9d3d99a01b5af96747d011166dc</t>
  </si>
  <si>
    <t>21140</t>
  </si>
  <si>
    <t>SPN-10441</t>
  </si>
  <si>
    <t>DARTMOUTH COLLEGE/HANOVER, NH</t>
  </si>
  <si>
    <t>6174 COLLIS CENTER&amp;#xa;SUITE 205&amp;#xa;HANOVER, NH 03755&amp;#xa;United States of America</t>
  </si>
  <si>
    <t>SARAH BROOKS</t>
  </si>
  <si>
    <t>DARLENE HOWE</t>
  </si>
  <si>
    <t>941fb274468a01e898e471716711eb9f</t>
  </si>
  <si>
    <t>63578</t>
  </si>
  <si>
    <t>SPN-13092</t>
  </si>
  <si>
    <t>DASSAULT SYSTEMES SIMULIA CORP/ PROVIDENCE, RI</t>
  </si>
  <si>
    <t>8ed22079b49201fcd254419e9b0157dd</t>
  </si>
  <si>
    <t>74005</t>
  </si>
  <si>
    <t>SPN-13837</t>
  </si>
  <si>
    <t>DAT SOLUTIONS LLC/BEAVERTON, OR</t>
  </si>
  <si>
    <t>8405 SW NIMBUS AVE&amp;#xa;BEAVERTON, OR 97008&amp;#xa;United States of America</t>
  </si>
  <si>
    <t>085ea9d3d99a012488727a7d011176dc</t>
  </si>
  <si>
    <t>34388</t>
  </si>
  <si>
    <t>SPN-10442</t>
  </si>
  <si>
    <t>DATAPATH INC/NORCROSS,GA</t>
  </si>
  <si>
    <t>350 TECHNOLOGY PARK&amp;#xa;SUITE 400&amp;#xa;NORCROSS, GA 30092&amp;#xa;United States of America</t>
  </si>
  <si>
    <t>085ea9d3d99a017ac40b807d01117ddc</t>
  </si>
  <si>
    <t>66818</t>
  </si>
  <si>
    <t>SPN-10443</t>
  </si>
  <si>
    <t>DAVENPORT UNIVERSITY/GRAND RAPIDS, MI</t>
  </si>
  <si>
    <t>6191 KRAFT AVENUE&amp;#xa;GRAND RAPIDS, MI 49512&amp;#xa;United States of America</t>
  </si>
  <si>
    <t>085ea9d3d99a0165b0e4857d011184dc</t>
  </si>
  <si>
    <t>6096</t>
  </si>
  <si>
    <t>SPN-10444</t>
  </si>
  <si>
    <t>DAVID &amp; LUCILE PACKARD FOUNDATION/LOS ALTOS, CA.</t>
  </si>
  <si>
    <t>300 SECOND STREET&amp;#xa;LOS ALTOS, CA 94022&amp;#xa;United States of America</t>
  </si>
  <si>
    <t>XIAO-WEI WANG</t>
  </si>
  <si>
    <t>085ea9d3d99a016eb3e18b7d01118bdc</t>
  </si>
  <si>
    <t>68020</t>
  </si>
  <si>
    <t>SPN-10445</t>
  </si>
  <si>
    <t>DAVIDSON COUNTY COMMUNITY COLLEGE/LEXINGTON, NC</t>
  </si>
  <si>
    <t>PO BOX 1287&amp;#xa;LEXINGTON, NC 27293&amp;#xa;United States of America</t>
  </si>
  <si>
    <t>8ed22079b49201c68ca8ad9bfe009d58</t>
  </si>
  <si>
    <t>5693</t>
  </si>
  <si>
    <t>SPN-13832</t>
  </si>
  <si>
    <t>DAWSON COUNTY COMMISSION OFFC/DAWSONVILLE, GA</t>
  </si>
  <si>
    <t>44 COMMERCE DR&amp;#xa;DAWSONVILLE, GA 30534&amp;#xa;United States of America</t>
  </si>
  <si>
    <t>MANDY POWER</t>
  </si>
  <si>
    <t>CHRIS GAINES</t>
  </si>
  <si>
    <t>085ea9d3d99a01600aade57d011117dd</t>
  </si>
  <si>
    <t>29581</t>
  </si>
  <si>
    <t>SPN-10446</t>
  </si>
  <si>
    <t>DAYJET CORPORATION/DELRAY BEACH, FL</t>
  </si>
  <si>
    <t>3651 FAU BOULEVARD&amp;#xa;SUITE 200&amp;#xa;BOCA RATON, FL 33431-6489&amp;#xa;United States of America</t>
  </si>
  <si>
    <t>7803e2c045a00194f94b1af09a013508</t>
  </si>
  <si>
    <t>74063</t>
  </si>
  <si>
    <t>SPN-13872</t>
  </si>
  <si>
    <t>DDM CONCUT DIAMOND TOOLS/LILBURN,GA</t>
  </si>
  <si>
    <t>205 BUXTON COURT&amp;#xa;LILIBURN, GA 30047&amp;#xa;United States of America</t>
  </si>
  <si>
    <t>KAREN RHODES</t>
  </si>
  <si>
    <t>085ea9d3d99a011882e2eaa801117f19</t>
  </si>
  <si>
    <t>61433</t>
  </si>
  <si>
    <t>SPN-00049</t>
  </si>
  <si>
    <t>DDM SYSTEMS INC./ATLANTA, GA</t>
  </si>
  <si>
    <t>1876 DEFOOR AVE&amp;#xa;SUITE 3&amp;#xa;ATLANTA, GA 30318&amp;#xa;United States of America</t>
  </si>
  <si>
    <t>569dc66aa40b10014d3ddbf775350000</t>
  </si>
  <si>
    <t>77055</t>
  </si>
  <si>
    <t>SPN-14424</t>
  </si>
  <si>
    <t>DEAF BLIND ACCESS OF THE SOUTH/GCDHH</t>
  </si>
  <si>
    <t>4796 ERIE COURT, NW&amp;#xa;ACWORTH, GA 30102&amp;#xa;United States of America</t>
  </si>
  <si>
    <t>JPETERSON@GCDHH.ORG</t>
  </si>
  <si>
    <t>JIMMY PETERSON</t>
  </si>
  <si>
    <t>085ea9d3d99a0110afb1eb7d011121dd</t>
  </si>
  <si>
    <t>66188</t>
  </si>
  <si>
    <t>SPN-10447</t>
  </si>
  <si>
    <t>DEAF SERVICES CENTER/WORTHINGTON, OH</t>
  </si>
  <si>
    <t>5830 N HIGH ST&amp;#xa;WORTHINGTON, OH 43085&amp;#xa;United States of America</t>
  </si>
  <si>
    <t>085ea9d3d99a018a0d85f17d011128dd</t>
  </si>
  <si>
    <t>65646</t>
  </si>
  <si>
    <t>SPN-10448</t>
  </si>
  <si>
    <t>DEAF SERVICES UNLIMITED/DES MOINES, IA</t>
  </si>
  <si>
    <t>DEAF SERVICES UNLIMITED&amp;#xa;6925 HICKMAN ROAD&amp;#xa;DES MOINES, IA 50322&amp;#xa;United States of America</t>
  </si>
  <si>
    <t>085ea9d3d99a01d27587f87d01112fdd</t>
  </si>
  <si>
    <t>43108</t>
  </si>
  <si>
    <t>SPN-10449</t>
  </si>
  <si>
    <t>DEEP SPRINGS TECHNOLOGY/TOLEDO, OH</t>
  </si>
  <si>
    <t>4750 W BANCROFT ST, STE 5&amp;#xa;TOLEDO, OH 43615&amp;#xa;United States of America</t>
  </si>
  <si>
    <t>OLIVER M. STRBIK, P.E.</t>
  </si>
  <si>
    <t>MARILY KASEE</t>
  </si>
  <si>
    <t>0420830f8e78100163fa14e550a90000</t>
  </si>
  <si>
    <t>76990</t>
  </si>
  <si>
    <t>SPN-14498</t>
  </si>
  <si>
    <t>DEFENSE ADVANCED RESEARCH PROJECTS AGENCY (DARPA)/ARLINGTON, VA</t>
  </si>
  <si>
    <t>675 North Randolph Street&amp;#xa;Arlington, VA 22203-2114&amp;#xa;United States of America</t>
  </si>
  <si>
    <t>DARPA-RA-23-02@darpa.mil</t>
  </si>
  <si>
    <t>Dev Palmer</t>
  </si>
  <si>
    <t>941fb274468a0177d261b77167112ba0</t>
  </si>
  <si>
    <t>65935</t>
  </si>
  <si>
    <t>SPN-13103</t>
  </si>
  <si>
    <t>DEKALB COUNTY SCHOOL DISTRICT/STONE MOUNTAIN, GA</t>
  </si>
  <si>
    <t>085ea9d3d99a014e99d5007e01113cdd</t>
  </si>
  <si>
    <t>5592</t>
  </si>
  <si>
    <t>SPN-10450</t>
  </si>
  <si>
    <t>DEKALB COUNTY/</t>
  </si>
  <si>
    <t>TWO DECATUR TOWN CENTER, SUITE 150&amp;#xa;125 CLAIREMONT AVENUE&amp;#xa;DECATUR, GA 30030&amp;#xa;United States of America</t>
  </si>
  <si>
    <t>e8962082d4c31000c000ee4e14140000</t>
  </si>
  <si>
    <t>77431</t>
  </si>
  <si>
    <t>SPN-14584</t>
  </si>
  <si>
    <t>DELAWARE DIVISION FOR THE VISUALLY IMAPIRED/NEW CASTLE, DE</t>
  </si>
  <si>
    <t>1901 N. DUPONT HWY&amp;#xa;BIGGS BUILDING, DOOR #6&amp;#xa;NEW CASTLE, DE 19720&amp;#xa;United States of America</t>
  </si>
  <si>
    <t>MATT.TSERONIS@DELAWARE.GOV</t>
  </si>
  <si>
    <t>MATTHEW TSERONIS</t>
  </si>
  <si>
    <t>085ea9d3d99a0154a8ca077e011155dd</t>
  </si>
  <si>
    <t>67819</t>
  </si>
  <si>
    <t>SPN-10451</t>
  </si>
  <si>
    <t>DELAWARE TECHNICAL COMMUNITY COLLEGE/WILMINGTON, DE</t>
  </si>
  <si>
    <t>333 N SHIPLEY STREET&amp;#xa;WILMINGTON, DE 19801&amp;#xa;United States of America</t>
  </si>
  <si>
    <t>941fb274468a01b8802e43716711b99f</t>
  </si>
  <si>
    <t>58756</t>
  </si>
  <si>
    <t>SPN-13084</t>
  </si>
  <si>
    <t>DELOITTE CONSULTING LLP / MCLEAN, VA</t>
  </si>
  <si>
    <t>085ea9d3d99a01577144117e01115cdd</t>
  </si>
  <si>
    <t>5059</t>
  </si>
  <si>
    <t>SPN-10452</t>
  </si>
  <si>
    <t>DELTA AIR LINES/ATLANTA, GA</t>
  </si>
  <si>
    <t>PO BOX 20536&amp;#xa;ATLANTA, GA 30320&amp;#xa;United States of America</t>
  </si>
  <si>
    <t>KENNETH TAYLOR</t>
  </si>
  <si>
    <t>shawn gregg</t>
  </si>
  <si>
    <t>085ea9d3d99a01525d5c187e011178dd</t>
  </si>
  <si>
    <t>67461</t>
  </si>
  <si>
    <t>SPN-10453</t>
  </si>
  <si>
    <t>DEMATICS CORPORATION/NEW BERLIN,WI</t>
  </si>
  <si>
    <t>2855 SOUTH JAMES DR&amp;#xa;DEMATIC&amp;#xa;NEW BERLIN, WI 53151&amp;#xa;United States of America</t>
  </si>
  <si>
    <t>085ea9d3d99a016578c11d7e01117fdd</t>
  </si>
  <si>
    <t>67117</t>
  </si>
  <si>
    <t>SPN-10454</t>
  </si>
  <si>
    <t>DENSO MANUFACTURING TENNESSEE INC/MARYVILLE, TN</t>
  </si>
  <si>
    <t>1720 ROBERT C JACKSON DRIVE&amp;#xa;MARYVILLE, TN 37801&amp;#xa;United States of America</t>
  </si>
  <si>
    <t>SENIOR SPECIALIST</t>
  </si>
  <si>
    <t>085ea9d3d99a013fa9ba237e011186dd</t>
  </si>
  <si>
    <t>36468</t>
  </si>
  <si>
    <t>SPN-10455</t>
  </si>
  <si>
    <t>DEPOSITION RESEARCH LAB INC/ST CHARLES,MO</t>
  </si>
  <si>
    <t>530 LITTLE HILLS INDUSTRIAL BLVD&amp;#xa;ST. CHARLES, MO 63301&amp;#xa;United States of America</t>
  </si>
  <si>
    <t>e7af62997aa501b81cd6bf64373215fe</t>
  </si>
  <si>
    <t>70714</t>
  </si>
  <si>
    <t>SPN-13390</t>
  </si>
  <si>
    <t>DEPT OF HEALTH SVCS/DEPT OF FAMILY CHILDREN SERVICES/ CATOOSA, GA</t>
  </si>
  <si>
    <t>700 CITY HALL DRIVE&amp;#xa;FORT OGLETHORPE, GA 30742&amp;#xa;United States of America</t>
  </si>
  <si>
    <t>EMMALEE.STAMPS@DHS.GA.GOV</t>
  </si>
  <si>
    <t>EMMALEE STAMPS</t>
  </si>
  <si>
    <t>085ea9d3d99a0153cfb8297e01118ddd</t>
  </si>
  <si>
    <t>56453</t>
  </si>
  <si>
    <t>SPN-10456</t>
  </si>
  <si>
    <t>DEPT OF HOMELAND SECURITY/FED EMERGENCY MGMT AGENCY</t>
  </si>
  <si>
    <t>245 MURRAY LANE MAILSTOP 0203&amp;#xa;WASHINGTON, DC 20528-0203&amp;#xa;United States of America</t>
  </si>
  <si>
    <t>DENIS GUSTY</t>
  </si>
  <si>
    <t>085ea9d3d99a012b1b9a317e011194dd</t>
  </si>
  <si>
    <t>33244</t>
  </si>
  <si>
    <t>SPN-10457</t>
  </si>
  <si>
    <t>DEPT OF HOMELAND SECURITY/HOMELAND SECURITY</t>
  </si>
  <si>
    <t>1131 CHAPEL CROSSING ROAD&amp;#xa;BUILDING 66 - FINANCE&amp;#xa;GLYNCO, GA 31524&amp;#xa;United States of America</t>
  </si>
  <si>
    <t>941fb274468a01fe990e697067119e9e</t>
  </si>
  <si>
    <t>32131</t>
  </si>
  <si>
    <t>SPN-13045</t>
  </si>
  <si>
    <t>02dcf58d46a801b2f50fa41a6501a954</t>
  </si>
  <si>
    <t>5709</t>
  </si>
  <si>
    <t>SPN-13686</t>
  </si>
  <si>
    <t>DEV AUTHORITY OF EFFINGHAM CO/SPRINGFIELD, GA</t>
  </si>
  <si>
    <t>jhood@effinghamindustry.com</t>
  </si>
  <si>
    <t>085ea9d3d99a018c2d0284a90111361a</t>
  </si>
  <si>
    <t>71681</t>
  </si>
  <si>
    <t>SPN-00076</t>
  </si>
  <si>
    <t>DEVELOPMENT AUTHORITY OF COBB COUNTY</t>
  </si>
  <si>
    <t>P.O. BOX 671868&amp;#xa;MARIETTA, GA 30006&amp;#xa;United States of America</t>
  </si>
  <si>
    <t>c3174dd431cb0101f26fe3ecf6320000</t>
  </si>
  <si>
    <t>SPONSOR-3-3455</t>
  </si>
  <si>
    <t>SPN-14122</t>
  </si>
  <si>
    <t>DEVELOPMENT AUTHORITY OF HOUSTON COUNTY</t>
  </si>
  <si>
    <t>200 Carl Vinson Parkway&amp;#xa;Warner Robins, GA 31088&amp;#xa;United States of America</t>
  </si>
  <si>
    <t>gheesling@houstoncountyga.net</t>
  </si>
  <si>
    <t>Angie Ghessling</t>
  </si>
  <si>
    <t>d00ab8a4551f01fc2de021251501ea4a</t>
  </si>
  <si>
    <t>71299</t>
  </si>
  <si>
    <t>SPN-13544</t>
  </si>
  <si>
    <t>DEVELOPMENT AUTHORITY OF THE CITY OF JEFFERSONVILLE AND TWIGGS CO</t>
  </si>
  <si>
    <t>PO BOX 703&amp;#xa;JEFFERSON, GA 31044&amp;#xa;United States of America</t>
  </si>
  <si>
    <t>HDCHANCE49@YAHOO.COM</t>
  </si>
  <si>
    <t>DOUGLAS CHANCE</t>
  </si>
  <si>
    <t>085ea9d3d99a017b4b098aa901113d1a</t>
  </si>
  <si>
    <t>8000019</t>
  </si>
  <si>
    <t>SPN-00077</t>
  </si>
  <si>
    <t>DEVELOPMENT AUTHORITY OF WASHINGTON COUNTY</t>
  </si>
  <si>
    <t>603 SOUTH HARRIS STREET&amp;#xa;SANDERSVILLE, GA 31082-2825&amp;#xa;United States of America</t>
  </si>
  <si>
    <t>085ea9d3d99a011a6103397e0111a4dd</t>
  </si>
  <si>
    <t>64816</t>
  </si>
  <si>
    <t>SPN-10458</t>
  </si>
  <si>
    <t>DEXCOM INC./SAN DIEGO, CA</t>
  </si>
  <si>
    <t>6340 SEQUENCE DRIVE&amp;#xa;SAN DIEGO, CA 92121&amp;#xa;United States of America</t>
  </si>
  <si>
    <t>b29cbdba47ed1000ad94732c6b7e0000</t>
  </si>
  <si>
    <t>77113</t>
  </si>
  <si>
    <t>SPN-14592</t>
  </si>
  <si>
    <t>DHHS, BIOMED ADV RES DEV AUTH/WASH, DC</t>
  </si>
  <si>
    <t>200 C Street SW&amp;#xa;Washington, DC 20201&amp;#xa;United States of America</t>
  </si>
  <si>
    <t>3072e6f75b2001019a0d58067db80000</t>
  </si>
  <si>
    <t>75098</t>
  </si>
  <si>
    <t>SPN-14042</t>
  </si>
  <si>
    <t>DHHS/ACF/OPRE OFC OF DISCRETIONARY GRANT-CHILD CARE RESEARCHER/WASHINGTON, DC</t>
  </si>
  <si>
    <t>3af9eff2c8f810019b53c6858aa10000</t>
  </si>
  <si>
    <t>62254</t>
  </si>
  <si>
    <t>SPN-14288</t>
  </si>
  <si>
    <t>DHHS/AHRQ/AGENCY FOR HEALTHCARE RESEARCH AND QUALITY/ROCKVILLE, MD</t>
  </si>
  <si>
    <t>085ea9d3d99a01316a89169201111ef8</t>
  </si>
  <si>
    <t>65359</t>
  </si>
  <si>
    <t>SPN-10459</t>
  </si>
  <si>
    <t>DHHS/CENTERS FOR DISEASE CONTROL SEED GRANT/WASHINGTON, DC</t>
  </si>
  <si>
    <t>085ea9d3d99a01c3e9f1729101118ef7</t>
  </si>
  <si>
    <t>3394</t>
  </si>
  <si>
    <t>SPN-10460</t>
  </si>
  <si>
    <t>DHHS/GENERAL</t>
  </si>
  <si>
    <t>e1dc676968d710015bc107d916b70000</t>
  </si>
  <si>
    <t>68782</t>
  </si>
  <si>
    <t>SPN-14400</t>
  </si>
  <si>
    <t>DHHS/NATL INSTITUTE ON DISABILITY, INDEPENDENT LIVING REHAB RES/WASHINGTON, DC</t>
  </si>
  <si>
    <t>085ea9d3d99a010d1b3d269201112ef8</t>
  </si>
  <si>
    <t>66497</t>
  </si>
  <si>
    <t>SPN-10461</t>
  </si>
  <si>
    <t>DHHS/PH/NIOSH/NATL INST FOR OCCUPATIONAL SAFETY AND HEALTH/WASHINGTON, DC</t>
  </si>
  <si>
    <t>085ea9d3d99a01fd5b923f7e0111abdd</t>
  </si>
  <si>
    <t>65538</t>
  </si>
  <si>
    <t>SPN-10462</t>
  </si>
  <si>
    <t>DHHS/PHS/ADMINISTRATION FOR COMMUNITY LIVING (ACL)/WASHINGTON, DC</t>
  </si>
  <si>
    <t>1 MASSACHUSETTS AVE NW&amp;#xa;WASHINGTON, DC 20001&amp;#xa;United States of America</t>
  </si>
  <si>
    <t>085ea9d3d99a01059ab3e0760211981d</t>
  </si>
  <si>
    <t>3396</t>
  </si>
  <si>
    <t>SPN-10463</t>
  </si>
  <si>
    <t>DHHS/PHS/CENTER FOR DISEASE CONTROL(CDC)</t>
  </si>
  <si>
    <t>DIVISION OF STD PREVENTION/OD&amp;#xa;ATLANTA, GA 30329&amp;#xa;United States of America</t>
  </si>
  <si>
    <t>cpbapinv@cdc.gov</t>
  </si>
  <si>
    <t>085ea9d3d99a012744f14b7e0111b2dd</t>
  </si>
  <si>
    <t>3397</t>
  </si>
  <si>
    <t>SPN-10464</t>
  </si>
  <si>
    <t>DHHS/PHS/FDA/FOOD &amp; DRUG ADMINISTRATION</t>
  </si>
  <si>
    <t>FDA PAYMENT OFFICE DHHS/PHS/FDA/FOOD &amp; DRUG ADMIN&amp;#xa;2345 PARKLAWN DRIVE&amp;#xa;ROCKVILLE, MD 20857&amp;#xa;United States of America</t>
  </si>
  <si>
    <t>VIEDA HUBBARD</t>
  </si>
  <si>
    <t>085ea9d3d99a019bb25a7791011192f7</t>
  </si>
  <si>
    <t>3400</t>
  </si>
  <si>
    <t>SPN-10465</t>
  </si>
  <si>
    <t>DHHS/PHS/HSRA/HEALTH RESOURCES &amp; SERVICES ADMINISTRATION</t>
  </si>
  <si>
    <t>085ea9d3d99a01ece471f4760211d01d</t>
  </si>
  <si>
    <t>3395</t>
  </si>
  <si>
    <t>SPN-10466</t>
  </si>
  <si>
    <t>DHHS/PHS/NATIONAL INSTITUTES OF HEALTH(NIH)</t>
  </si>
  <si>
    <t>RKL2, 6701 ROCKLEDGE DRIVE&amp;#xa;ROOM 6016 MSC 7902&amp;#xa;BETHESDA, MD 20892-7902&amp;#xa;United States of America</t>
  </si>
  <si>
    <t>085ea9d3d99a0163f546fe9101110af8</t>
  </si>
  <si>
    <t>56175</t>
  </si>
  <si>
    <t>SPN-10467</t>
  </si>
  <si>
    <t>DHHS/PHS/NIH/NATIONAL CANCER INSTITUTE(NCI)/BETHESDA, MD</t>
  </si>
  <si>
    <t>e76c63f3918e10014a5c698ffcb40000</t>
  </si>
  <si>
    <t>3403</t>
  </si>
  <si>
    <t>SPN-14135</t>
  </si>
  <si>
    <t>DHHS/PHS/NIH/NATIONAL LIBRARY OF MED(NLM)</t>
  </si>
  <si>
    <t>085ea9d3d99a0143a3ac7b91011196f7</t>
  </si>
  <si>
    <t>3401</t>
  </si>
  <si>
    <t>SPN-10468</t>
  </si>
  <si>
    <t>DHHS/PHS/SSA/SOCIAL SECURITY DEPARTMENT</t>
  </si>
  <si>
    <t>085ea9d3d99a01eabd01567e0111c2dd</t>
  </si>
  <si>
    <t>65888</t>
  </si>
  <si>
    <t>SPN-10469</t>
  </si>
  <si>
    <t>DHPC TECHNOLOGIES INC./WOODBRIDGE, NJ</t>
  </si>
  <si>
    <t>10 WOODBRIDGE CENTER DRIVE&amp;#xa;SUITE 650&amp;#xa;WOODBRIDGE, NJ 07095&amp;#xa;United States of America</t>
  </si>
  <si>
    <t>085ea9d3d99a01d6265b5d7e0111c9dd</t>
  </si>
  <si>
    <t>66257</t>
  </si>
  <si>
    <t>SPN-10470</t>
  </si>
  <si>
    <t>DHS DIVISION OF AGING SERVICES/ATLANTA,GA</t>
  </si>
  <si>
    <t>2 PEACHTREE STREET, NW&amp;#xa;ATLANTA, GA 30303&amp;#xa;United States of America</t>
  </si>
  <si>
    <t>085ea9d3d99a010338c5627e0111d0dd</t>
  </si>
  <si>
    <t>57491</t>
  </si>
  <si>
    <t>SPN-10471</t>
  </si>
  <si>
    <t>DIGIPEN INSTITUTE OF TECHNOLOGY/REDMOND,WA</t>
  </si>
  <si>
    <t>9931 WILLOWS ROAD NE&amp;#xa;REDMOND, WA 98052&amp;#xa;United States of America</t>
  </si>
  <si>
    <t>085ea9d3d99a010730ce687e0111d7dd</t>
  </si>
  <si>
    <t>65552</t>
  </si>
  <si>
    <t>SPN-10472</t>
  </si>
  <si>
    <t>DIGITAL ANALOG INTEGRATION INC./AUBURN,AL</t>
  </si>
  <si>
    <t>1634 PRESLY COURT&amp;#xa;AUBURN, AL 36830-2197&amp;#xa;United States of America</t>
  </si>
  <si>
    <t>WENDY PU</t>
  </si>
  <si>
    <t>TECHNICAL BILLING</t>
  </si>
  <si>
    <t>085ea9d3d99a017682936e7e0111e1dd</t>
  </si>
  <si>
    <t>67285</t>
  </si>
  <si>
    <t>SPN-10473</t>
  </si>
  <si>
    <t>DIGITAL ANALOG INTEGRATION INC./BETHESDA, MD</t>
  </si>
  <si>
    <t>1634 PRESLEY CT&amp;#xa;AUBURN, AL 36830&amp;#xa;United States of America</t>
  </si>
  <si>
    <t>FOSTER DAI</t>
  </si>
  <si>
    <t>WENDY DAI</t>
  </si>
  <si>
    <t>0072103c604a1000c230d9fe2bf30000</t>
  </si>
  <si>
    <t>77023</t>
  </si>
  <si>
    <t>SPN-14516</t>
  </si>
  <si>
    <t>DIGITAL PROMISE/WASHINGTON, DC</t>
  </si>
  <si>
    <t>941fb274468a01d2081a007167116e9f</t>
  </si>
  <si>
    <t>55474</t>
  </si>
  <si>
    <t>SPN-13072</t>
  </si>
  <si>
    <t>DIGITAL VISION SYSTEMS/ATLANTA,GA</t>
  </si>
  <si>
    <t>085ea9d3d99a0110332a747e0111e8dd</t>
  </si>
  <si>
    <t>54930</t>
  </si>
  <si>
    <t>SPN-10474</t>
  </si>
  <si>
    <t>DISCO HI-TEC AMERICA INC/SANTA CLARA,CA</t>
  </si>
  <si>
    <t>3270 SCOTT BLVD&amp;#xa;SANTA CLARA, CA 95054&amp;#xa;United States of America</t>
  </si>
  <si>
    <t>510bff701f8b1000c3225cba4db70000</t>
  </si>
  <si>
    <t>77504</t>
  </si>
  <si>
    <t>SPN-14605</t>
  </si>
  <si>
    <t>DIVERSIFIED PRODUCT DEVELOPMENT/WACO, TX</t>
  </si>
  <si>
    <t>700 Research Drive&amp;#xa;Waco, TX 76705&amp;#xa;United States of America</t>
  </si>
  <si>
    <t>dhann@diversifiedproduct.com</t>
  </si>
  <si>
    <t>Dana Hann</t>
  </si>
  <si>
    <t>8e669d1ec6e201fbb34b7f48e9016722</t>
  </si>
  <si>
    <t>74618</t>
  </si>
  <si>
    <t>SPN-13939</t>
  </si>
  <si>
    <t>DIVISION OF FACILITIES CONSTRUCTION AND MANAGEMENT (DFCM)/DFCMSALT LAKE CITY, UT</t>
  </si>
  <si>
    <t>PO BOX 141160&amp;#xa;SALT LAKE CITY, UT 84114-1160&amp;#xa;United States of America</t>
  </si>
  <si>
    <t>MARLA WORKMAN</t>
  </si>
  <si>
    <t>085ea9d3d99a01b5dd247a7e0111efdd</t>
  </si>
  <si>
    <t>22241</t>
  </si>
  <si>
    <t>SPN-10475</t>
  </si>
  <si>
    <t>DIVISION OF FAMILY &amp; CHILDREN SVCS (DFACS)/ATLANTA, GA</t>
  </si>
  <si>
    <t>2 PEACHTREE ST&amp;#xa;SUITE 19-450&amp;#xa;ATLANTA, GA 30303&amp;#xa;United States of America</t>
  </si>
  <si>
    <t>COLLEEN MOUSINHO</t>
  </si>
  <si>
    <t>085ea9d3d99a01427405807e0111f6dd</t>
  </si>
  <si>
    <t>66052</t>
  </si>
  <si>
    <t>SPN-10476</t>
  </si>
  <si>
    <t>DNC PARKS &amp; RESORTS AT KSC INC/KENNEDY SPACE CENTER, FL</t>
  </si>
  <si>
    <t>DNC PARKS &amp; RESORTS AT KSC INC.&amp;#xa;MAIL CODE DNPS, STATE ROAD 405&amp;#xa;KENNEDY SPACE CENTER, FL 32899&amp;#xa;United States of America</t>
  </si>
  <si>
    <t>085ea9d3d99a01898d9a857e0111fddd</t>
  </si>
  <si>
    <t>66837</t>
  </si>
  <si>
    <t>SPN-10477</t>
  </si>
  <si>
    <t>DOANE UNIVERSITY/CRETE, NE</t>
  </si>
  <si>
    <t>1014 BOSWELL AVENUE&amp;#xa;CRETE, NE 68333&amp;#xa;United States of America</t>
  </si>
  <si>
    <t>085ea9d3d99a01444659db910111eaf7</t>
  </si>
  <si>
    <t>35929</t>
  </si>
  <si>
    <t>SPN-10478</t>
  </si>
  <si>
    <t>DOD/ADV RES &amp; DEV AGENCY/VA</t>
  </si>
  <si>
    <t>a7ee0304caae01f142427ee19a019dcd</t>
  </si>
  <si>
    <t>3217</t>
  </si>
  <si>
    <t>SPN-13721</t>
  </si>
  <si>
    <t>DOD/ARMY &amp; AIR FORCE EXCHANGE SERVICE(AAFES)</t>
  </si>
  <si>
    <t>dbde8a6b05031000b81417f88b4f0000</t>
  </si>
  <si>
    <t>3221</t>
  </si>
  <si>
    <t>SPN-14225</t>
  </si>
  <si>
    <t>DOD/BALLISTIC MISSILE DEFENSE ORGANIZATION OFFC/WASHINGTON, DC</t>
  </si>
  <si>
    <t>085ea9d3d99a01008ebc8b7e011104de</t>
  </si>
  <si>
    <t>68442</t>
  </si>
  <si>
    <t>SPN-10479</t>
  </si>
  <si>
    <t>DOD/COUNTERING WEAPONS OF MASS DESTRUCTION CONSORTIUM/SUMMERVILLE, SC</t>
  </si>
  <si>
    <t>CWMD INVOICES</t>
  </si>
  <si>
    <t>bae69e64d9611000b014de5df6f30000</t>
  </si>
  <si>
    <t>76993</t>
  </si>
  <si>
    <t>SPN-14600</t>
  </si>
  <si>
    <t>DOD/DARPA/DEFENSE SCIENCES OFFICE</t>
  </si>
  <si>
    <t>675 North Randolph St.&amp;#xa;Arlington, VA 22203-2114&amp;#xa;United States of America</t>
  </si>
  <si>
    <t>ekaterina_kariman@ibc.doi.gov</t>
  </si>
  <si>
    <t>Ekaterina Kariman</t>
  </si>
  <si>
    <t>085ea9d3d99a01655ba2967e01110bde</t>
  </si>
  <si>
    <t>3200</t>
  </si>
  <si>
    <t>SPN-10480</t>
  </si>
  <si>
    <t>DOD/DEFENSE ADVANCED RESEARCH PROJECTS AGENCY(DARPA)</t>
  </si>
  <si>
    <t>SOUTH ENTITLEMENT OPERATIONS&amp;#xa;PO BOX 182264&amp;#xa;COLUMBUS, OH 43218-2264&amp;#xa;United States of America</t>
  </si>
  <si>
    <t>BRIAN DUPAIX</t>
  </si>
  <si>
    <t>SCOTT URLEY</t>
  </si>
  <si>
    <t>085ea9d3d99a0168e5495991011176f7</t>
  </si>
  <si>
    <t>3201</t>
  </si>
  <si>
    <t>SPN-10481</t>
  </si>
  <si>
    <t>DOD/DEFENSE INTELLIGENCE AGENCY(DIA)</t>
  </si>
  <si>
    <t>085ea9d3d99a0120a30fa07e01112ade</t>
  </si>
  <si>
    <t>3206</t>
  </si>
  <si>
    <t>SPN-10482</t>
  </si>
  <si>
    <t>DOD/DEFENSE LOGISTICS AGENCY(DLA)</t>
  </si>
  <si>
    <t>PO BOX 182317&amp;#xa;COLUMBUS, OH 43218-2317&amp;#xa;United States of America</t>
  </si>
  <si>
    <t>PAYMENT OFFICE</t>
  </si>
  <si>
    <t>085ea9d3d99a016bd337a77e011140de</t>
  </si>
  <si>
    <t>3211</t>
  </si>
  <si>
    <t>SPN-10483</t>
  </si>
  <si>
    <t>DOD/DEFENSE NUCLEAR AGENCY(DNA)</t>
  </si>
  <si>
    <t>800 BRADBURY DRIVE SE&amp;#xa;SUITE 100&amp;#xa;ALBUQUERQUE, NM 87106&amp;#xa;United States of America</t>
  </si>
  <si>
    <t>085ea9d3d99a01abe1a0ad7e01114ade</t>
  </si>
  <si>
    <t>14894</t>
  </si>
  <si>
    <t>SPN-10484</t>
  </si>
  <si>
    <t>DOD/DEFENSE THREAT REDUCTION AGENCY(DTRA)/FT. BELVOIR, VA</t>
  </si>
  <si>
    <t>100 ALABAMA ST., SW&amp;#xa;SUITE 4R15&amp;#xa;ATLANTA, GA 30303-3104&amp;#xa;United States of America</t>
  </si>
  <si>
    <t>085ea9d3d99a01939cda5b770211f11d</t>
  </si>
  <si>
    <t>3199</t>
  </si>
  <si>
    <t>SPN-10485</t>
  </si>
  <si>
    <t>DOD/GENERAL</t>
  </si>
  <si>
    <t>4930 NORTH 31ST STREET&amp;#xa;BLDG 925&amp;#xa;FOREST PARK, GA 30297&amp;#xa;United States of America</t>
  </si>
  <si>
    <t>JUDY WARREN</t>
  </si>
  <si>
    <t>LINDA LANE</t>
  </si>
  <si>
    <t>941fb274468a016b201d346f6711579d</t>
  </si>
  <si>
    <t>3208</t>
  </si>
  <si>
    <t>SPN-13000</t>
  </si>
  <si>
    <t>DOD/MARYLAND PROCUREMENT OFFICE (MPO)</t>
  </si>
  <si>
    <t>085ea9d3d99a01fdcfd7b97e011154de</t>
  </si>
  <si>
    <t>29841</t>
  </si>
  <si>
    <t>SPN-10486</t>
  </si>
  <si>
    <t>DOD/MISSILE DEFENSE AGENCY/WASHINGTON, DC</t>
  </si>
  <si>
    <t>MISSILE DEFENSE AGENCY RMF&amp;#xa;7100 DEFENSE PENTAGON&amp;#xa;WASHINGTON, DC 20310-7100&amp;#xa;United States of America</t>
  </si>
  <si>
    <t>085ea9d3d99a01a2b7b81e92011126f8</t>
  </si>
  <si>
    <t>66137</t>
  </si>
  <si>
    <t>SPN-10487</t>
  </si>
  <si>
    <t>DOD/NATIONAL AIR &amp; SPACE INTELLIGENCE CTR/WRIGHT-PATTERSON AFB, OH</t>
  </si>
  <si>
    <t>6018bb24a05201134bd5c68ffe00cfa3</t>
  </si>
  <si>
    <t>13827</t>
  </si>
  <si>
    <t>SPN-13926</t>
  </si>
  <si>
    <t>DOD/NATIONAL RECONNAISANCE OFFICE</t>
  </si>
  <si>
    <t>14675 Lee Rd&amp;#xa;Chantilly, VA 20151&amp;#xa;United States of America</t>
  </si>
  <si>
    <t>085ea9d3d99a013f775c5d9101117af7</t>
  </si>
  <si>
    <t>3209</t>
  </si>
  <si>
    <t>SPN-10488</t>
  </si>
  <si>
    <t>DOD/NATIONAL SECURITY AGENCY(NSA)</t>
  </si>
  <si>
    <t>085ea9d3d99a0140286ab8910111caf7</t>
  </si>
  <si>
    <t>14888</t>
  </si>
  <si>
    <t>SPN-10489</t>
  </si>
  <si>
    <t>DOD/NATL GEOSPATIAL-INTELLIGENCE AGENCY/BETHESDA, MD</t>
  </si>
  <si>
    <t>ee19bf8bc5df01d08d2fc196e801a3f4</t>
  </si>
  <si>
    <t>74106</t>
  </si>
  <si>
    <t>SPN-13909</t>
  </si>
  <si>
    <t>DOD/OFFICE OF LOCAL DEFENSE COMMUNITY COOPERATION (OLDCC)/ARLINGTON,VA</t>
  </si>
  <si>
    <t>d82cf874840901d235c857399f01296c</t>
  </si>
  <si>
    <t>66744</t>
  </si>
  <si>
    <t>SPN-13986</t>
  </si>
  <si>
    <t>DOD/OFFICE OF THE UNDER SECRETARY OF DEFENSE/WASHINGTON, DC</t>
  </si>
  <si>
    <t>085ea9d3d99a01a30337c17e01116ade</t>
  </si>
  <si>
    <t>53119</t>
  </si>
  <si>
    <t>SPN-10490</t>
  </si>
  <si>
    <t>DOD/PACIFIC COMMAND/ CAMP SMITH, HI</t>
  </si>
  <si>
    <t>HQ USPACOM J85&amp;#xa;BOX 64028&amp;#xa;CAMP H. M. SMITH, HI 96861-4028&amp;#xa;United States of America</t>
  </si>
  <si>
    <t>085ea9d3d99a0187380ac1910111d2f7</t>
  </si>
  <si>
    <t>18873</t>
  </si>
  <si>
    <t>SPN-10491</t>
  </si>
  <si>
    <t>DOD/SECRETARY OF DEFENSE/ROSSLYN, VA</t>
  </si>
  <si>
    <t>085ea9d3d99a01d54c63c87e011171de</t>
  </si>
  <si>
    <t>32472</t>
  </si>
  <si>
    <t>SPN-10492</t>
  </si>
  <si>
    <t>DOD/SERDP/ARLINGTON, VA</t>
  </si>
  <si>
    <t>5722 INTEGRITY DRIVE&amp;#xa;USA CORP ENG FINANCE CTR 40042&amp;#xa;MILLINGTON, TN 38054-5005&amp;#xa;United States of America</t>
  </si>
  <si>
    <t>JINA BANKS-SAUNDERS</t>
  </si>
  <si>
    <t>085ea9d3d99a01ced7a9cf7e01117ede</t>
  </si>
  <si>
    <t>15749</t>
  </si>
  <si>
    <t>SPN-10493</t>
  </si>
  <si>
    <t>DOD/SPECIAL OPERATIONS COMMAND/MACDILL AFB, FL</t>
  </si>
  <si>
    <t>2233 LAKE PARK DR SE&amp;#xa;SUITE 200&amp;#xa;SMYRNA, GA 30080&amp;#xa;United States of America</t>
  </si>
  <si>
    <t>DFAS COLUMBIA CENTER</t>
  </si>
  <si>
    <t>085ea9d3d99a01ecd7f9d57e01118ede</t>
  </si>
  <si>
    <t>30517</t>
  </si>
  <si>
    <t>SPN-10494</t>
  </si>
  <si>
    <t>DOD/TECHNICAL SUPPORT WORKING GROUP/WASHINGTON, DC</t>
  </si>
  <si>
    <t>2233 LAKE PARK DRIVE, SUITE 20&amp;#xa;SMYRNA, GA 30080-8500&amp;#xa;United States of America</t>
  </si>
  <si>
    <t>JOHN BERGESON</t>
  </si>
  <si>
    <t>085ea9d3d99a01f2f46edd7e011195de</t>
  </si>
  <si>
    <t>53870</t>
  </si>
  <si>
    <t>SPN-10495</t>
  </si>
  <si>
    <t>DOD/WASHINGTON HEADQUARTERS SERVICES / ARLINGTON, VA</t>
  </si>
  <si>
    <t>1240 EAST 9TH&amp;#xa;CLEVELAND, OH 44199-2005&amp;#xa;United States of America</t>
  </si>
  <si>
    <t>085ea9d3d99a0163ca31e47e0111abde</t>
  </si>
  <si>
    <t>64478</t>
  </si>
  <si>
    <t>SPN-10496</t>
  </si>
  <si>
    <t>DOG STAR TECHNOLOGIES/ROSWELL, GA</t>
  </si>
  <si>
    <t>6600 ROSWELL ROAD&amp;#xa;SUITE K-2&amp;#xa;SANDY SPRINGS, GA 30328&amp;#xa;United States of America</t>
  </si>
  <si>
    <t>MARK SPIVAK</t>
  </si>
  <si>
    <t>0e2163ca16a201e0b83c751c761a8d7c</t>
  </si>
  <si>
    <t>71052</t>
  </si>
  <si>
    <t>SPN-13464</t>
  </si>
  <si>
    <t>DOMINICAN UNIVERSITY OF CALIFORNIA/SAN RAFAEL,CA</t>
  </si>
  <si>
    <t>50 ACACIA AVE&amp;#xa;BERTRAND HALL ROOM 109&amp;#xa;SAN RAFAEL, CA 94901&amp;#xa;United States of America</t>
  </si>
  <si>
    <t>d8017f0be1bf01801c6319a5b101ba6b</t>
  </si>
  <si>
    <t>73483</t>
  </si>
  <si>
    <t>SPN-13849</t>
  </si>
  <si>
    <t>DOMINION ENERGY INC/RICHMOND,VA</t>
  </si>
  <si>
    <t>2400 GRAYLAND AVE&amp;#xa;RICHMOND, VA 23221&amp;#xa;United States of America</t>
  </si>
  <si>
    <t>joe.love@dominionenergy.com</t>
  </si>
  <si>
    <t>JOE LOVE</t>
  </si>
  <si>
    <t>12468f2f1a6a10015be2f4d83db70000</t>
  </si>
  <si>
    <t>77137</t>
  </si>
  <si>
    <t>SPN-14470</t>
  </si>
  <si>
    <t>DOMINION ENERGY/GLEN ALLEN, VA</t>
  </si>
  <si>
    <t>5000 Dominion Blvd&amp;#xa;Glen Allen, VA 23060&amp;#xa;United States of America</t>
  </si>
  <si>
    <t>Matthew.S.Wilkins@dominionenergy.com</t>
  </si>
  <si>
    <t>Scott Wilkins</t>
  </si>
  <si>
    <t>19f1bc23ea79019c492db531fe00d74d</t>
  </si>
  <si>
    <t>74246</t>
  </si>
  <si>
    <t>SPN-13878</t>
  </si>
  <si>
    <t>DOMINION NORTH ANNA POWER STATION/MINERAL,VA</t>
  </si>
  <si>
    <t>BRIAN GASPER</t>
  </si>
  <si>
    <t>085ea9d3d99a014db3bce97e0111b2de</t>
  </si>
  <si>
    <t>46448</t>
  </si>
  <si>
    <t>SPN-10497</t>
  </si>
  <si>
    <t>DOMTAR INC/FT. MILL, SC</t>
  </si>
  <si>
    <t>100 KINGSLEY PARK DR&amp;#xa;FORT MILL, SC 29715&amp;#xa;United States of America</t>
  </si>
  <si>
    <t>085ea9d3d99a01890786f07e0111b9de</t>
  </si>
  <si>
    <t>68572</t>
  </si>
  <si>
    <t>SPN-10498</t>
  </si>
  <si>
    <t>DOOLITTLE INSTITUTE/TAMPA, FL</t>
  </si>
  <si>
    <t>1320 E 9TH AVE, SUITE 100&amp;#xa;TAMPA, FL 33605&amp;#xa;United States of America</t>
  </si>
  <si>
    <t>085ea9d3d99a01cfb876f77e0111c3de</t>
  </si>
  <si>
    <t>68343</t>
  </si>
  <si>
    <t>SPN-10499</t>
  </si>
  <si>
    <t>DOOLY COUNTY SCHOOL/VIENNA, GA</t>
  </si>
  <si>
    <t>202 COTTON STREET&amp;#xa;VIENNA, GA 31092&amp;#xa;United States of America</t>
  </si>
  <si>
    <t>085ea9d3d99a0104f425fe7e0111cade</t>
  </si>
  <si>
    <t>66237</t>
  </si>
  <si>
    <t>SPN-10500</t>
  </si>
  <si>
    <t>DOOSAN FUEL CELL AMERICA INC./SOUTH WINDSOR, CT</t>
  </si>
  <si>
    <t>195 GOVERNORS HIGHWAY&amp;#xa;SOUTH WINDSOR, CT 06074&amp;#xa;United States of America</t>
  </si>
  <si>
    <t>66767abe332f10014f9e62c9325f0000</t>
  </si>
  <si>
    <t>76891</t>
  </si>
  <si>
    <t>SPN-14388</t>
  </si>
  <si>
    <t>DoppStein Enterprises, Inc.</t>
  </si>
  <si>
    <t>1925 Fields Pond Glen&amp;#xa;Marietta, GA 30068&amp;#xa;United States of America</t>
  </si>
  <si>
    <t>rbdopp@doppstein.com</t>
  </si>
  <si>
    <t>Robert Dopp</t>
  </si>
  <si>
    <t>53903c1189f410014c02dce3af940000</t>
  </si>
  <si>
    <t>49448</t>
  </si>
  <si>
    <t>SPN-14196</t>
  </si>
  <si>
    <t>DORIS DUKE CHARITABLE FOUNDATION/RESTON, VA</t>
  </si>
  <si>
    <t>2d119fbe08cb015be8eb0d58ec01816d</t>
  </si>
  <si>
    <t>71662</t>
  </si>
  <si>
    <t>SPN-13592</t>
  </si>
  <si>
    <t>DOUGLAS COUNTY DEVELOPMENT AUTHORITY/DOUGLASVILLE, GA</t>
  </si>
  <si>
    <t>8512 BOWDEN STREET&amp;#xa;DOUGLASVILLE, GA 30134&amp;#xa;United States of America</t>
  </si>
  <si>
    <t>CHRIS PUMPHREY</t>
  </si>
  <si>
    <t>BREEZY STRATON</t>
  </si>
  <si>
    <t>ec235cae102e018e7a2e37181e0333d6</t>
  </si>
  <si>
    <t>15449</t>
  </si>
  <si>
    <t>SPN-13410</t>
  </si>
  <si>
    <t>DOUGLAS COUNTY/DOUGLASVILLE, GA</t>
  </si>
  <si>
    <t>8512 BOWDEN ST&amp;#xa;DOUGLASVILLE, GA 30134&amp;#xa;United States of America</t>
  </si>
  <si>
    <t>cpumphrey@developdouglas.com</t>
  </si>
  <si>
    <t>085ea9d3d99a014714fdb37702110c1e</t>
  </si>
  <si>
    <t>3896</t>
  </si>
  <si>
    <t>SPN-10501</t>
  </si>
  <si>
    <t>DOW CHEMICAL COMPANY/</t>
  </si>
  <si>
    <t>1776 Building&amp;#xa;Michigan Operations&amp;#xa;Midland, MI 48674&amp;#xa;United States of America</t>
  </si>
  <si>
    <t>SUSAN KROTZER</t>
  </si>
  <si>
    <t>085ea9d3d99a0195069c097f0111d1de</t>
  </si>
  <si>
    <t>53148</t>
  </si>
  <si>
    <t>SPN-10502</t>
  </si>
  <si>
    <t>DPR CONSTRUCTION/MAITLAND,FL</t>
  </si>
  <si>
    <t>5901 A PEACHTREE DUNWOODY RD, #450&amp;#xa;ATLANTA, GA 30328&amp;#xa;United States of America</t>
  </si>
  <si>
    <t>085ea9d3d99a01eb0eab0f7f0111dbde</t>
  </si>
  <si>
    <t>66498</t>
  </si>
  <si>
    <t>SPN-10503</t>
  </si>
  <si>
    <t>DRAGER/TELEFORD, PA</t>
  </si>
  <si>
    <t>3135 QUARRY RD&amp;#xa;TELFORD, PA 18969&amp;#xa;United States of America</t>
  </si>
  <si>
    <t>0cb0952126aa1000fed9b746ac1a0000</t>
  </si>
  <si>
    <t>3898</t>
  </si>
  <si>
    <t>SPN-14377</t>
  </si>
  <si>
    <t>DRAPER CORPORATION/</t>
  </si>
  <si>
    <t>555 Technology Square&amp;#xa;Cambridge, MA 02139&amp;#xa;United States of America</t>
  </si>
  <si>
    <t>payables@draper.com</t>
  </si>
  <si>
    <t>Joanna Maskaluk</t>
  </si>
  <si>
    <t>payables draper.com</t>
  </si>
  <si>
    <t>085ea9d3d99a01b9e8ff467f0111e2de</t>
  </si>
  <si>
    <t>33510</t>
  </si>
  <si>
    <t>SPN-10504</t>
  </si>
  <si>
    <t>DRAPER LABORATORY/CAMBRIDGE, MA</t>
  </si>
  <si>
    <t>MS 80&amp;#xa;555 TECHNOLOGY SQUARE&amp;#xa;CAMBRIDGE, MA 02139-0803&amp;#xa;United States of America</t>
  </si>
  <si>
    <t>085ea9d3d99a01563ba94e7f0111ecde</t>
  </si>
  <si>
    <t>55833</t>
  </si>
  <si>
    <t>SPN-10332</t>
  </si>
  <si>
    <t>DREW CHARTER SCHOOL/ATLANTA,GA</t>
  </si>
  <si>
    <t>Mailing</t>
  </si>
  <si>
    <t>accountspayable@drewcharterschool.org</t>
  </si>
  <si>
    <t>2e6a65e98a8a011bc7f100004c01ca56</t>
  </si>
  <si>
    <t>5796</t>
  </si>
  <si>
    <t>SPN-13600</t>
  </si>
  <si>
    <t>DREXEL UNIVERSITY/PHILADELPHIA, PA</t>
  </si>
  <si>
    <t>1505 RACE STREET, 10TH FLOOR&amp;#xa;PHILADELPHIA, PA 19102&amp;#xa;United States of America</t>
  </si>
  <si>
    <t>EVELYN BALABIS</t>
  </si>
  <si>
    <t>941fb274468a017f362d38716711a79f</t>
  </si>
  <si>
    <t>58600</t>
  </si>
  <si>
    <t>SPN-13082</t>
  </si>
  <si>
    <t>DSM INNOVATIVE SYNTHESIS B.V./NETHERLANDS</t>
  </si>
  <si>
    <t>085ea9d3d99a0142998fa87f01119cdf</t>
  </si>
  <si>
    <t>50688</t>
  </si>
  <si>
    <t>SPN-10505</t>
  </si>
  <si>
    <t>DSO NATIONAL LABS/SINGAPORE</t>
  </si>
  <si>
    <t>14 SCIENCE PARK DRIVE&amp;#xa;Unit #03-28 THE MAXWELL&amp;#xa;SINGAPORE 118226&amp;#xa;Singapore</t>
  </si>
  <si>
    <t>LIM HONG HIAN</t>
  </si>
  <si>
    <t>085ea9d3d99a01d076042f7802113d1e</t>
  </si>
  <si>
    <t>32621</t>
  </si>
  <si>
    <t>SPN-10506</t>
  </si>
  <si>
    <t>DTE ENERGY SERVICES/ANN ARBOR, MI</t>
  </si>
  <si>
    <t>DTE ENERGY&amp;#xa;ONE ENERGY PLAZA&amp;#xa;DETROIT, MI 48226&amp;#xa;United States of America</t>
  </si>
  <si>
    <t>DANIELLE BONK</t>
  </si>
  <si>
    <t>84774c96fa5e1001ac7b629b94f00000</t>
  </si>
  <si>
    <t>76871</t>
  </si>
  <si>
    <t>SPN-14393</t>
  </si>
  <si>
    <t>Dublin Downtown Development Authority</t>
  </si>
  <si>
    <t>Dublin Downtown Development Authority&amp;#xa;Dublin, GA 31021&amp;#xa;United States of America</t>
  </si>
  <si>
    <t>elaine@dtdublin.com</t>
  </si>
  <si>
    <t>Elaine Avery</t>
  </si>
  <si>
    <t>2c56de695dc71000fecc4c47f92e0000</t>
  </si>
  <si>
    <t>70476</t>
  </si>
  <si>
    <t>SPN-14160</t>
  </si>
  <si>
    <t>DUJUD LLC/ATLANTA, GA</t>
  </si>
  <si>
    <t>1755 THE EXCHANGE SE SUITE 330-S&amp;#xa;ATLANTA, GA 30339&amp;#xa;United States of America</t>
  </si>
  <si>
    <t>business@dujud.com</t>
  </si>
  <si>
    <t>MADDIE HASHAMI</t>
  </si>
  <si>
    <t>941fb274468a01e2577d83756711d8a4</t>
  </si>
  <si>
    <t>8000107</t>
  </si>
  <si>
    <t>SPN-13266</t>
  </si>
  <si>
    <t>DUJUD, LLC</t>
  </si>
  <si>
    <t>329c832a51df1001e7feddac25930000</t>
  </si>
  <si>
    <t>75928</t>
  </si>
  <si>
    <t>SPN-14203</t>
  </si>
  <si>
    <t>DUKE ENERGY/ABERDEEN, NC</t>
  </si>
  <si>
    <t>1410 MCNEILL WAY&amp;#xa;ABERDEEN, NC 28315&amp;#xa;United States of America</t>
  </si>
  <si>
    <t>randy.hussey@duke-energy.com</t>
  </si>
  <si>
    <t>RANDY HUSSEY</t>
  </si>
  <si>
    <t>4e423f241fdb013f9b7b227e4b014644</t>
  </si>
  <si>
    <t>71483</t>
  </si>
  <si>
    <t>SPN-13582</t>
  </si>
  <si>
    <t>DUKE ENERGY/ASHEVILLE, NC</t>
  </si>
  <si>
    <t>DUKE ENERGY&amp;#xa;5 E OAKVIEW ROAD&amp;#xa;ASHEVILLE, NC 28806&amp;#xa;United States of America</t>
  </si>
  <si>
    <t>DAVE NEWTON</t>
  </si>
  <si>
    <t>f89dc564e27b0101020460f036a50000</t>
  </si>
  <si>
    <t>74918</t>
  </si>
  <si>
    <t>SPN-14001</t>
  </si>
  <si>
    <t>DUKE ENERGY/BELMONT,NC</t>
  </si>
  <si>
    <t>4507 BRENT WOOD DR.&amp;#xa;BELMONT, NC 28012&amp;#xa;United States of America</t>
  </si>
  <si>
    <t>thomas.gosnell@duke-energy.com</t>
  </si>
  <si>
    <t>BARRETT GOSNELL</t>
  </si>
  <si>
    <t>cabe6c85b3080150d1afcab6fb00c78f</t>
  </si>
  <si>
    <t>72563</t>
  </si>
  <si>
    <t>SPN-13704</t>
  </si>
  <si>
    <t>DUKE ENERGY/CASTLE HAYNE, NC</t>
  </si>
  <si>
    <t>5712 HOLLY SHELTER ROAD&amp;#xa;CASTLE HAYNE, NC 28429&amp;#xa;United States of America</t>
  </si>
  <si>
    <t>EDWIN NIFONG</t>
  </si>
  <si>
    <t>87b99a7055bc019954b3b7120001edcc</t>
  </si>
  <si>
    <t>72501</t>
  </si>
  <si>
    <t>SPN-13680</t>
  </si>
  <si>
    <t>DUKE ENERGY/CHARLOTTE,NC</t>
  </si>
  <si>
    <t>526 S CHURCH ST&amp;#xa;CHARLOTTE, NC 28202&amp;#xa;United States of America</t>
  </si>
  <si>
    <t>Elton.Smith@duke-energy.com</t>
  </si>
  <si>
    <t>ELTON SMITH</t>
  </si>
  <si>
    <t>37e862fc9d3401d1e588f886a900dc74</t>
  </si>
  <si>
    <t>70700</t>
  </si>
  <si>
    <t>SPN-13401</t>
  </si>
  <si>
    <t>DUKE ENERGY/FLORENCE, SC</t>
  </si>
  <si>
    <t>1601 B WEST LUCUS ST&amp;#xa;FLORENCE, SC 29501&amp;#xa;United States of America</t>
  </si>
  <si>
    <t>david.benson@duke-energy.com</t>
  </si>
  <si>
    <t>DAVID BENSON</t>
  </si>
  <si>
    <t>37e862fc9d34017e37e1b7f85d0151ff</t>
  </si>
  <si>
    <t>70736</t>
  </si>
  <si>
    <t>SPN-13406</t>
  </si>
  <si>
    <t>DUKE ENERGY/GARNER, NC</t>
  </si>
  <si>
    <t>1422 MECHANICAL BLVD&amp;#xa;GARNER, NC 27529&amp;#xa;United States of America</t>
  </si>
  <si>
    <t>LEE.FOWLER@DUKE-ENERGY.COM</t>
  </si>
  <si>
    <t>LEE FOWLER</t>
  </si>
  <si>
    <t>f7aecf165c0c011517dce7ff02014284</t>
  </si>
  <si>
    <t>74858</t>
  </si>
  <si>
    <t>SPN-13980</t>
  </si>
  <si>
    <t>DUKE ENERGY/GREENSBORO,NC</t>
  </si>
  <si>
    <t>2500 FAIRFAX ROAD&amp;#xa;GREENSBORO, NC 27407&amp;#xa;United States of America</t>
  </si>
  <si>
    <t>KEITH SMITH</t>
  </si>
  <si>
    <t>085ea9d3d99a017f66cdb27f0111a3df</t>
  </si>
  <si>
    <t>3921</t>
  </si>
  <si>
    <t>SPN-10507</t>
  </si>
  <si>
    <t>DUKE ENERGY/HUNTERSVILLE, NC</t>
  </si>
  <si>
    <t>MC EC-09Q&amp;#xa;PO BOX 1006&amp;#xa;CHARLOTTE, NC 28201-1006&amp;#xa;United States of America</t>
  </si>
  <si>
    <t>085ea9d3d99a01672afb13a90111b019</t>
  </si>
  <si>
    <t>70239</t>
  </si>
  <si>
    <t>SPN-00056</t>
  </si>
  <si>
    <t>DUKE ENERGY/WILDWOOD,FL</t>
  </si>
  <si>
    <t>4306 EAST COUNTY RD 462&amp;#xa;WILDWOOD, FL 34785&amp;#xa;United States of America</t>
  </si>
  <si>
    <t>KYLE MAGAMOLL</t>
  </si>
  <si>
    <t>f86c2a8544b90100af3b9445e2590000</t>
  </si>
  <si>
    <t>75143</t>
  </si>
  <si>
    <t>SPN-14056</t>
  </si>
  <si>
    <t>DUKE ENERGY/YORK,SC</t>
  </si>
  <si>
    <t>4800 CONCORD ROAD&amp;#xa;YORK, SC 29745&amp;#xa;United States of America</t>
  </si>
  <si>
    <t>Phillip.Briggs@duke-energy.com</t>
  </si>
  <si>
    <t>PHILLIP BRIGGS</t>
  </si>
  <si>
    <t>941fb274468a01175624de72671185a1</t>
  </si>
  <si>
    <t>69297</t>
  </si>
  <si>
    <t>SPN-13153</t>
  </si>
  <si>
    <t>DUKE UNIVERSITY - FUQUA SCHOOL OF BUSINESS/DURHAM NC</t>
  </si>
  <si>
    <t>5cda79209520018baecb62a4e8014ef2</t>
  </si>
  <si>
    <t>73225</t>
  </si>
  <si>
    <t>SPN-13750</t>
  </si>
  <si>
    <t>DUKE UNIVERSITY MEDICAL CENTER/DURHAM,NC</t>
  </si>
  <si>
    <t>DEPARTMENT OF IMMUNOLOGY&amp;#xa;156 B JONES BUILDING, DUMC 3010&amp;#xa;DURHAM, NC 27710&amp;#xa;United States of America</t>
  </si>
  <si>
    <t>bobbi.tucker@duke.edu</t>
  </si>
  <si>
    <t>BOBBI TUCKER, CRA</t>
  </si>
  <si>
    <t>085ea9d3d99a016afc74bf7f0111addf</t>
  </si>
  <si>
    <t>5913</t>
  </si>
  <si>
    <t>SPN-10508</t>
  </si>
  <si>
    <t>DUKE UNIVERSITY/DURHAM, NC</t>
  </si>
  <si>
    <t>P O BOX 104135&amp;#xa;DURHAM, NC 27708&amp;#xa;United States of America</t>
  </si>
  <si>
    <t>BUSINESS MGR</t>
  </si>
  <si>
    <t>SUBCONTRACT PAYMENTS</t>
  </si>
  <si>
    <t>e8dc0d9e2f8e016a7f9042abd61df8d7</t>
  </si>
  <si>
    <t>70897</t>
  </si>
  <si>
    <t>SPN-13480</t>
  </si>
  <si>
    <t>DUNWOODY DEVELOPMENT AUTHORITY/DUNWOODY,GA</t>
  </si>
  <si>
    <t>4800 ASHFORD DUNWOODY ROAD&amp;#xa;DUNWOODY, GA 30338&amp;#xa;United States of America</t>
  </si>
  <si>
    <t>michael.starling@dunwoodyga.gov</t>
  </si>
  <si>
    <t>23d25e3dea4c1000fe482f2cc5ba0000</t>
  </si>
  <si>
    <t>3927</t>
  </si>
  <si>
    <t>SPN-14170</t>
  </si>
  <si>
    <t>DUQUESNE LIGHT COMPANY/PITTSBURGH, PA</t>
  </si>
  <si>
    <t>2515 PREBLE AVENUE&amp;#xa;PITTSBURGH, PA 15233&amp;#xa;United States of America</t>
  </si>
  <si>
    <t>nperla@duqlight.com</t>
  </si>
  <si>
    <t>NICK PERLA</t>
  </si>
  <si>
    <t>3e2002a11acb10014d38170d55000000</t>
  </si>
  <si>
    <t>75519</t>
  </si>
  <si>
    <t>SPN-14273</t>
  </si>
  <si>
    <t>DURHAM UNIVERSITY- CULTURAL EVOLUTION SOCIETY TRANSFORMATION FUND/UNITED KINGDOM</t>
  </si>
  <si>
    <t>DURHAM UNIVERSITY PALANTINE CENTRE&amp;#xa;STOCKTON ROAD&amp;#xa;DURHAM&amp;#xa;DH1 3LE&amp;#xa;United Kingdom</t>
  </si>
  <si>
    <t>ces.transformationfund@durham.ac.uk</t>
  </si>
  <si>
    <t>LORNA WINSHIP</t>
  </si>
  <si>
    <t>085ea9d3d99a0163ea37c87f0111d2df</t>
  </si>
  <si>
    <t>3903</t>
  </si>
  <si>
    <t>SPN-10509</t>
  </si>
  <si>
    <t>DYNETICS INCORPORATED//HUNTSVILLE, AL</t>
  </si>
  <si>
    <t>1002 EXPLORER BLVD&amp;#xa;HUNTSVILLE, AL 35806&amp;#xa;United States of America</t>
  </si>
  <si>
    <t>085ea9d3d99a01f59a1ad07f0111dfdf</t>
  </si>
  <si>
    <t>66999</t>
  </si>
  <si>
    <t>SPN-10510</t>
  </si>
  <si>
    <t>DZYNE TECHNOLOGIES INC./IRVINE, CA</t>
  </si>
  <si>
    <t>2751 PROSPERITY AVE&amp;#xa;SUITE 520&amp;#xa;FAIRFAX, VA 22031&amp;#xa;United States of America</t>
  </si>
  <si>
    <t>PROGRAM MANAGER</t>
  </si>
  <si>
    <t>CFO .</t>
  </si>
  <si>
    <t>085ea9d3d99a01ed1e47d77f0111ecdf</t>
  </si>
  <si>
    <t>66640</t>
  </si>
  <si>
    <t>SPN-10511</t>
  </si>
  <si>
    <t>E J KRAUSE/BETHESDA, MD</t>
  </si>
  <si>
    <t>6430 ROCKLEDGE DRIVE STE 200&amp;#xa;EJ KRAUSE&amp;#xa;BETHESDA, MD 20817&amp;#xa;United States of America</t>
  </si>
  <si>
    <t>085ea9d3d99a01e22a58e47f0111fadf</t>
  </si>
  <si>
    <t>53085</t>
  </si>
  <si>
    <t>SPN-10513</t>
  </si>
  <si>
    <t>EARTHLY DYNAMICS CORPORATION/ATLANTA,GA</t>
  </si>
  <si>
    <t>1447 PEACHTREE STREET NE&amp;#xa;SUITE 300&amp;#xa;ATLANTA, GA 30339&amp;#xa;United States of America</t>
  </si>
  <si>
    <t>CHERI COSTELLO</t>
  </si>
  <si>
    <t>085ea9d3d99a01baad680ea90111a919</t>
  </si>
  <si>
    <t>70219</t>
  </si>
  <si>
    <t>SPN-00055</t>
  </si>
  <si>
    <t>EAST CENTRAL ENERGY/BRAHAM, MN</t>
  </si>
  <si>
    <t>EAST CENTRAL ENERGY&amp;#xa;P.O. BOX 39&amp;#xa;BRAHAM, MN 55006&amp;#xa;United States of America</t>
  </si>
  <si>
    <t>ANDY OLSON</t>
  </si>
  <si>
    <t>085ea9d3d99a01bb41a0ea7f011107e0</t>
  </si>
  <si>
    <t>20420</t>
  </si>
  <si>
    <t>SPN-10514</t>
  </si>
  <si>
    <t>EAST GEORGIA COLLEGE/SWAINSBORO, GA</t>
  </si>
  <si>
    <t>131 COLLEGE CIRCLE&amp;#xa;GA RUAL ECONOMIC DEVELOPMENT CTR&amp;#xa;SWAINSBORO, GA 30401-2699&amp;#xa;United States of America</t>
  </si>
  <si>
    <t>MARY SMITH</t>
  </si>
  <si>
    <t>f10b2ab948a6017dd385ffa67c36f845</t>
  </si>
  <si>
    <t>63936</t>
  </si>
  <si>
    <t>SPN-13399</t>
  </si>
  <si>
    <t>EAST LAKE FOUNDATION/ATLANTA, GA</t>
  </si>
  <si>
    <t>2606 ALSTON DRIVE, SE&amp;#xa;ATLANTA, GA 30317&amp;#xa;United States of America</t>
  </si>
  <si>
    <t>jbond@eastlakefoundation.org</t>
  </si>
  <si>
    <t>JESSIE BOND</t>
  </si>
  <si>
    <t>21300079a53e01930a82c50ae6215b7f</t>
  </si>
  <si>
    <t>71139</t>
  </si>
  <si>
    <t>SPN-13506</t>
  </si>
  <si>
    <t>EASTERN KENTUCKY POWER COOPERATIVE/WINCHESTER, KY</t>
  </si>
  <si>
    <t>4775 LEXINGTON RD&amp;#xa;PO BOX 707&amp;#xa;WINCHESTER, KY 40392-0707&amp;#xa;United States of America</t>
  </si>
  <si>
    <t>issac.blanford@ekpc.coop</t>
  </si>
  <si>
    <t>ISSAC BLANFORD</t>
  </si>
  <si>
    <t>085ea9d3d99a01ce9d8ef07f01110ee0</t>
  </si>
  <si>
    <t>67222</t>
  </si>
  <si>
    <t>SPN-10515</t>
  </si>
  <si>
    <t>EASTERN UNIVERSITY/ST. DAVIDS, PA</t>
  </si>
  <si>
    <t>1300 EAGLE ROAD&amp;#xa;ST. DAVIDS, PA 19087&amp;#xa;United States of America</t>
  </si>
  <si>
    <t>085ea9d3d99a01a1677076780211541e</t>
  </si>
  <si>
    <t>3945</t>
  </si>
  <si>
    <t>SPN-10516</t>
  </si>
  <si>
    <t>EATON CORPORATION/</t>
  </si>
  <si>
    <t>W126N7250 FLINT DR&amp;#xa;MENOMONEE FALLS, WI 53051&amp;#xa;United States of America</t>
  </si>
  <si>
    <t>Matthew Wagner</t>
  </si>
  <si>
    <t>PETER THEISEN</t>
  </si>
  <si>
    <t>085ea9d3d99a013d1946fb7f011115e0</t>
  </si>
  <si>
    <t>67286</t>
  </si>
  <si>
    <t>SPN-10517</t>
  </si>
  <si>
    <t>EATONS COOPER LIGHTING BUSINESS HEADQUARTERS/PEACHTREE CITY, GA</t>
  </si>
  <si>
    <t>1121 HIGHWAY 74 SOUTH&amp;#xa;PEACHTREE CITY, GA 30269&amp;#xa;United States of America</t>
  </si>
  <si>
    <t>4e423f241fdb01ff5b0dc2deaf006c2a</t>
  </si>
  <si>
    <t>71420</t>
  </si>
  <si>
    <t>SPN-13577</t>
  </si>
  <si>
    <t>EBEAM INC/BEAVERTON, OR</t>
  </si>
  <si>
    <t>21070 SW TILE FLAT RD&amp;#xa;BEAVERTON, OR 97007&amp;#xa;United States of America</t>
  </si>
  <si>
    <t>BERNIE VANCIL</t>
  </si>
  <si>
    <t>2e1d3381973e0119463ceddeff0044a5</t>
  </si>
  <si>
    <t>71821</t>
  </si>
  <si>
    <t>SPN-13899</t>
  </si>
  <si>
    <t>ECCALON LLC/HANOVER,MD</t>
  </si>
  <si>
    <t>1333 ASHTON ROAD&amp;#xa;HANOVER, MD 21030&amp;#xa;United States of America</t>
  </si>
  <si>
    <t>FRANCISCO MOLINERO</t>
  </si>
  <si>
    <t>085ea9d3d99a01622602038001111ce0</t>
  </si>
  <si>
    <t>65700</t>
  </si>
  <si>
    <t>SPN-10518</t>
  </si>
  <si>
    <t>ECHAR PALANTE/BANCO POPULAR/SAN JUAN, PR</t>
  </si>
  <si>
    <t>209 MUNOZ RIVERA AVE&amp;#xa;BANCO POPULAR, INC&amp;#xa;SAN JUAN, PR 00936-2708&amp;#xa;United States of America</t>
  </si>
  <si>
    <t>CRISTINA GONZALEZLANG</t>
  </si>
  <si>
    <t>6958b1fbe6101001ebbbaff0b0700000</t>
  </si>
  <si>
    <t>76518</t>
  </si>
  <si>
    <t>SPN-14340</t>
  </si>
  <si>
    <t>ECOENDO/ATLANTA, GA</t>
  </si>
  <si>
    <t>675 PONCE DE LEON AVE NE SUITE E920&amp;#xa;ATLANTA, GA 30308&amp;#xa;United States of America</t>
  </si>
  <si>
    <t>phil@ecoendo.com</t>
  </si>
  <si>
    <t>PHIL GILSDORF</t>
  </si>
  <si>
    <t>085ea9d3d99a01614a1e0a80011129e0</t>
  </si>
  <si>
    <t>65605</t>
  </si>
  <si>
    <t>SPN-10519</t>
  </si>
  <si>
    <t>EDF R&amp;D/CLAMART, FRANCE</t>
  </si>
  <si>
    <t>EDF SA&amp;#xa;SCAN FOURNISSEURS&amp;#xa;92141 CLAMART&amp;#xa;France</t>
  </si>
  <si>
    <t>8e669d1ec6e20114b64d0f22ff0037ba</t>
  </si>
  <si>
    <t>73343</t>
  </si>
  <si>
    <t>SPN-13934</t>
  </si>
  <si>
    <t>EDGEDWELLER INC/ATLANTA,GA</t>
  </si>
  <si>
    <t>1917 E. WILDCAT RD&amp;#xa;CLARKESVILLE, GA 30523&amp;#xa;United States of America</t>
  </si>
  <si>
    <t>SUSAN REED</t>
  </si>
  <si>
    <t>085ea9d3d99a019ef0f60f80011130e0</t>
  </si>
  <si>
    <t>67229</t>
  </si>
  <si>
    <t>SPN-10520</t>
  </si>
  <si>
    <t>EDINBURGH UNIVERSITY/SCOTLAND, UK</t>
  </si>
  <si>
    <t>HFSP RESEARCH GRANT OFFICE&amp;#xa;12 QUAI SAINT-JEAN&amp;#xa;67000 STRASBOURG&amp;#xa;France</t>
  </si>
  <si>
    <t>5cda7920952001a0ac9fa6f7e60132df</t>
  </si>
  <si>
    <t>71801</t>
  </si>
  <si>
    <t>SPN-13747</t>
  </si>
  <si>
    <t>EDUWORKS/CORVALLIS,OR</t>
  </si>
  <si>
    <t>400 SW 4TH STREET&amp;#xa;SUITE 110&amp;#xa;CORVALIS, OR 97333&amp;#xa;United States of America</t>
  </si>
  <si>
    <t>eric.hentzel@eduworks.com</t>
  </si>
  <si>
    <t>ERIC HENTZEL</t>
  </si>
  <si>
    <t>085ea9d3d99a0189569e1680011137e0</t>
  </si>
  <si>
    <t>25381</t>
  </si>
  <si>
    <t>SPN-10521</t>
  </si>
  <si>
    <t>EDWARDS LIFESCIENCES CORPORATION/IRVINE, CA</t>
  </si>
  <si>
    <t>EDWARDS LIFESCIENCES CORPORATION&amp;#xa;ONE EDWARDS WAY&amp;#xa;IRVINE, CA 92780&amp;#xa;United States of America</t>
  </si>
  <si>
    <t>Erin Rogers</t>
  </si>
  <si>
    <t>5fa682afdd7a0149eb09686aae01da25</t>
  </si>
  <si>
    <t>74553</t>
  </si>
  <si>
    <t>SPN-13977</t>
  </si>
  <si>
    <t>EE PARTNERS LLC/WINCHESTER, MA</t>
  </si>
  <si>
    <t>PO BOX 43&amp;#xa;WINCHESTER, MA 01890&amp;#xa;United States of America</t>
  </si>
  <si>
    <t>Bob@eepartners.us.com</t>
  </si>
  <si>
    <t>ROBERT BALKE</t>
  </si>
  <si>
    <t>37e862fc9d340111cc4addc3a9002f77</t>
  </si>
  <si>
    <t>70704</t>
  </si>
  <si>
    <t>SPN-13402</t>
  </si>
  <si>
    <t>EEC&amp;R O&amp;M LLC/CHICAGO,IL</t>
  </si>
  <si>
    <t>7353 NORTH CLARK ST 30TH FLOOR&amp;#xa;CHICAGO, IL 60654&amp;#xa;United States of America</t>
  </si>
  <si>
    <t>susan.dankovis@eon.com</t>
  </si>
  <si>
    <t>085ea9d3d99a01611ec41d80011141e0</t>
  </si>
  <si>
    <t>67221</t>
  </si>
  <si>
    <t>SPN-10522</t>
  </si>
  <si>
    <t>EFFINGHAM COUNTY BOARD OF EDUCATION/GUYTON,GA</t>
  </si>
  <si>
    <t>1220 NOEL C CONAWAY ROAD&amp;#xa;GUYTON, GA 31312&amp;#xa;United States of America</t>
  </si>
  <si>
    <t>bcb14fb1ed6310014d4118df79320000</t>
  </si>
  <si>
    <t>76134</t>
  </si>
  <si>
    <t>SPN-14269</t>
  </si>
  <si>
    <t>EFFINGHAM COUNTY INDUSTRIAL DEVELOPMENT AUTHORITY/SPRINGFIELD, GA</t>
  </si>
  <si>
    <t>PO Box 263&amp;#xa;Rincon, GA 31326&amp;#xa;United States of America</t>
  </si>
  <si>
    <t>JESSICA HOOD</t>
  </si>
  <si>
    <t>085ea9d3d99a01f182a490a90111441a</t>
  </si>
  <si>
    <t>8000020</t>
  </si>
  <si>
    <t>SPN-00078</t>
  </si>
  <si>
    <t>EGYPTIAN CULTURAL &amp; EDUCATIONAL BUREAU</t>
  </si>
  <si>
    <t>1303 NEW HAMPSHIRE AVE.NW&amp;#xa;WASHINGTON, DC 20036&amp;#xa;United States of America</t>
  </si>
  <si>
    <t>085ea9d3d99a014885072480011148e0</t>
  </si>
  <si>
    <t>68800</t>
  </si>
  <si>
    <t>SPN-10523</t>
  </si>
  <si>
    <t>EINSOF BIOHEALTH/MIAMI, FL</t>
  </si>
  <si>
    <t>888 BRICKELL KEY DRIVE&amp;#xa;#700&amp;#xa;MIAMI, FL 33131&amp;#xa;United States of America</t>
  </si>
  <si>
    <t>84eed3718c9f10019aa66a3afe9a0000</t>
  </si>
  <si>
    <t>76880</t>
  </si>
  <si>
    <t>SPN-14397</t>
  </si>
  <si>
    <t>ELCOMM LLC</t>
  </si>
  <si>
    <t>3070 N. Main Street&amp;#xa;Kennesaw, GA 30144&amp;#xa;United States of America</t>
  </si>
  <si>
    <t>085ea9d3d99a01256a042c8001114fe0</t>
  </si>
  <si>
    <t>5953</t>
  </si>
  <si>
    <t>SPN-10524</t>
  </si>
  <si>
    <t>ELECTRIC POWER RES INST/</t>
  </si>
  <si>
    <t>3420 HILLVIEW AVENUE&amp;#xa;PALO ALTO, CA 94303-1338&amp;#xa;United States of America</t>
  </si>
  <si>
    <t>085ea9d3d99a016fcd223280011162e0</t>
  </si>
  <si>
    <t>66015</t>
  </si>
  <si>
    <t>SPN-10525</t>
  </si>
  <si>
    <t>ELECTRO SCIENTIFIC INDUSTRIES (ESI, INC.)/PORTLAND, OR</t>
  </si>
  <si>
    <t>13900 NW SCIENCE PARK DRIVE&amp;#xa;PORTLAND, OR 97229&amp;#xa;United States of America</t>
  </si>
  <si>
    <t>085ea9d3d99a0147c629a1910111b6f7</t>
  </si>
  <si>
    <t>3993</t>
  </si>
  <si>
    <t>SPN-10526</t>
  </si>
  <si>
    <t>ELECTRO-BIOLOGY INC/PARSIPPANY, NJ</t>
  </si>
  <si>
    <t>085ea9d3d99a01780b863780011169e0</t>
  </si>
  <si>
    <t>66481</t>
  </si>
  <si>
    <t>SPN-10527</t>
  </si>
  <si>
    <t>ELECTROMAGNETIC SENSOR TECHNOLOGIES INC./ATLANTA, GA</t>
  </si>
  <si>
    <t>425 HORNER AVENUE&amp;#xa;ETOBICOKE, ON M8W 4W3&amp;#xa;Canada</t>
  </si>
  <si>
    <t>OLA ORE</t>
  </si>
  <si>
    <t>085ea9d3d99a0174c9533d80011170e0</t>
  </si>
  <si>
    <t>3951</t>
  </si>
  <si>
    <t>SPN-10528</t>
  </si>
  <si>
    <t>ELECTRONIC WARFARE ASSOC/HERNDON, VA</t>
  </si>
  <si>
    <t>13873 PARK CENTER ROAD&amp;#xa;5TH FLOOR&amp;#xa;HERNDON, VA 20171&amp;#xa;United States of America</t>
  </si>
  <si>
    <t>KIM THOMAS</t>
  </si>
  <si>
    <t>085ea9d3d99a018a62d94480011177e0</t>
  </si>
  <si>
    <t>21421</t>
  </si>
  <si>
    <t>SPN-10529</t>
  </si>
  <si>
    <t>ELECTRONICS AND TELECOMMUNICATIONS RES INSTITUTE/KOREA</t>
  </si>
  <si>
    <t>34129&amp;#xa;Korea, Republic of</t>
  </si>
  <si>
    <t>Kim Mooseop</t>
  </si>
  <si>
    <t>ICKCHAN LEE</t>
  </si>
  <si>
    <t>085ea9d3d99a018d73654b80011181e0</t>
  </si>
  <si>
    <t>68447</t>
  </si>
  <si>
    <t>SPN-10530</t>
  </si>
  <si>
    <t>ELEMENT SCIENCE INC./SAN FRANCISCO, CA</t>
  </si>
  <si>
    <t>200 KANSAS ST&amp;#xa;SUITE 210&amp;#xa;SAN FRANCISCO, CA 94103&amp;#xa;United States of America</t>
  </si>
  <si>
    <t>085ea9d3d99a014e73f65080011188e0</t>
  </si>
  <si>
    <t>65890</t>
  </si>
  <si>
    <t>SPN-10531</t>
  </si>
  <si>
    <t>ELEMENTS OF GENIUS INC./ISLE OF PALMS, SC</t>
  </si>
  <si>
    <t>259 FOREST TRAIL&amp;#xa;ISLE OF PALMS, SC 29451&amp;#xa;United States of America</t>
  </si>
  <si>
    <t>JONATHAN RAMACI</t>
  </si>
  <si>
    <t>a7ee0304caae010b77d83edc9d0189e5</t>
  </si>
  <si>
    <t>72863</t>
  </si>
  <si>
    <t>SPN-13722</t>
  </si>
  <si>
    <t>ELEMENTUM 3D/ERIE,CO</t>
  </si>
  <si>
    <t>400 Young Court, Unit 1&amp;#xa;Erie, CO 80516&amp;#xa;United States of America</t>
  </si>
  <si>
    <t>JEREMY ITEN</t>
  </si>
  <si>
    <t>7682285d9c581001106efdd4da6b0000</t>
  </si>
  <si>
    <t>76936</t>
  </si>
  <si>
    <t>SPN-14438</t>
  </si>
  <si>
    <t>Elevance Health/Anthem</t>
  </si>
  <si>
    <t>740 W. Peachtree St., NW&amp;#xa;Atlanta, GA 30308&amp;#xa;United States of America</t>
  </si>
  <si>
    <t>david.dziura@elevancehealth.com</t>
  </si>
  <si>
    <t>David Dziura</t>
  </si>
  <si>
    <t>085ea9d3d99a0164dd23578001118fe0</t>
  </si>
  <si>
    <t>68517</t>
  </si>
  <si>
    <t>SPN-10532</t>
  </si>
  <si>
    <t>ELGIN COMMUNITY COLLEGE/ELGIN,IL</t>
  </si>
  <si>
    <t>1700 SPARTAN DRIVE&amp;#xa;ELGIN, IL 60123&amp;#xa;United States of America</t>
  </si>
  <si>
    <t>085ea9d3d99a0166e3d55d80011196e0</t>
  </si>
  <si>
    <t>3981</t>
  </si>
  <si>
    <t>SPN-10533</t>
  </si>
  <si>
    <t>ELI LILLY &amp; COMPANY/INDIANAPOLIS, IN</t>
  </si>
  <si>
    <t>LILLY RESEARCH LABORATORIES&amp;#xa;LILLY CORPORATE CENTER&amp;#xa;INDIANAPOLIS, IN 46285&amp;#xa;United States of America</t>
  </si>
  <si>
    <t>MARK KERR</t>
  </si>
  <si>
    <t>5fa682afdd7a0100d9e73397cf00c439</t>
  </si>
  <si>
    <t>6108</t>
  </si>
  <si>
    <t>SPN-13975</t>
  </si>
  <si>
    <t>ELSA U PARDEE FOUNDATION/MIDLAND, MI</t>
  </si>
  <si>
    <t>085ea9d3d99a01e594b063800111a0e0</t>
  </si>
  <si>
    <t>55073</t>
  </si>
  <si>
    <t>SPN-10534</t>
  </si>
  <si>
    <t>EMBASSY OF FRANCE IN THE UNITED STATES/WASHINGTON,DC</t>
  </si>
  <si>
    <t>4101 RESERVOIR RC NW&amp;#xa;WASHINGTON, DC 20007&amp;#xa;United States of America</t>
  </si>
  <si>
    <t>d00ab8a4551f01a2d87eae5ac60012b1</t>
  </si>
  <si>
    <t>71159</t>
  </si>
  <si>
    <t>SPN-13535</t>
  </si>
  <si>
    <t>EMBASSY OF THE ARAB REPUBLIC OF EGYPT/WASHINGTON, DC</t>
  </si>
  <si>
    <t>1303 NEW HAMPSHIRE AVE. NW&amp;#xa;WASHINGTON, DC 20036&amp;#xa;United States of America</t>
  </si>
  <si>
    <t>eecous@eecous.net</t>
  </si>
  <si>
    <t>MOHAMED S. HAMZA</t>
  </si>
  <si>
    <t>085ea9d3d99a01d5a2066a800111a7e0</t>
  </si>
  <si>
    <t>41768</t>
  </si>
  <si>
    <t>SPN-10535</t>
  </si>
  <si>
    <t>EMBRAER/SAO PAULO, BRAZIL</t>
  </si>
  <si>
    <t>AV BRIGADEIRO FARIA LIMA, 2170-PUTIM, PC 288&amp;#xa;SAO JOSE DOS CAMPOS- SP&amp;#xa;12227-901&amp;#xa;Brazil</t>
  </si>
  <si>
    <t>RODRIGO CARLANA DA SILVA EMBRAER S.A.</t>
  </si>
  <si>
    <t>085ea9d3d99a01dc16b770800111b1e0</t>
  </si>
  <si>
    <t>17571</t>
  </si>
  <si>
    <t>SPN-10536</t>
  </si>
  <si>
    <t>EMBRY-RIDDLE AERONAUTICAL UNIVERSITY/DAYTONA BEACH, FL</t>
  </si>
  <si>
    <t>EMBRY-RIDDLES AERONAUTICAL UNIVERSITY&amp;#xa;300 S CLYDE MORRIS BLVD&amp;#xa;DAYTONA BEACH, FL 32214-3900&amp;#xa;United States of America</t>
  </si>
  <si>
    <t>DANIEL FLUGSTAD</t>
  </si>
  <si>
    <t>941fb274468a019f67b177716711f79f</t>
  </si>
  <si>
    <t>63696</t>
  </si>
  <si>
    <t>SPN-13093</t>
  </si>
  <si>
    <t>EMD MILIPORE/BILLERICA,MA</t>
  </si>
  <si>
    <t>941fb274468a0190944005746711daa2</t>
  </si>
  <si>
    <t>69723</t>
  </si>
  <si>
    <t>SPN-13199</t>
  </si>
  <si>
    <t>EMERA MAINE/ BANGOR, ME</t>
  </si>
  <si>
    <t>40 Harlow Street&amp;#xa;Bangor, ME 04401&amp;#xa;United States of America</t>
  </si>
  <si>
    <t>ERICA BUSICK</t>
  </si>
  <si>
    <t>f7aecf165c0c0182b699d6a3b4014f10</t>
  </si>
  <si>
    <t>74694</t>
  </si>
  <si>
    <t>SPN-13981</t>
  </si>
  <si>
    <t>EMERALD TRANSPORTATION SOLUTION/FAYETTEVILLE,GA</t>
  </si>
  <si>
    <t>185 ETOWAH TRACE&amp;#xa;FAYETTEVILLE, GA 30214&amp;#xa;United States of America</t>
  </si>
  <si>
    <t>rstephens@therefeerpros.com</t>
  </si>
  <si>
    <t>ROB STEPHENS</t>
  </si>
  <si>
    <t>941fb274468a01aa7a765974671141a3</t>
  </si>
  <si>
    <t>69898</t>
  </si>
  <si>
    <t>SPN-13214</t>
  </si>
  <si>
    <t>EMILYS ENTOURAGE/BALA CYNWYD, PA</t>
  </si>
  <si>
    <t>085ea9d3d99a01ae812676800111b8e0</t>
  </si>
  <si>
    <t>62999</t>
  </si>
  <si>
    <t>SPN-10537</t>
  </si>
  <si>
    <t>EMISENSE/SALT LAKE CITY, UT</t>
  </si>
  <si>
    <t>999 CORPORATE DR, #180&amp;#xa;LADERA RANCH, CA 92694&amp;#xa;United States of America</t>
  </si>
  <si>
    <t>941fb274468a01cff90d217167118c9f</t>
  </si>
  <si>
    <t>57445</t>
  </si>
  <si>
    <t>SPN-13078</t>
  </si>
  <si>
    <t>EMMANUEL COLLEGE/FRANKLIN SPRINGS, GA</t>
  </si>
  <si>
    <t>085ea9d3d99a01fcac8c7c800111bfe0</t>
  </si>
  <si>
    <t>51530</t>
  </si>
  <si>
    <t>SPN-10538</t>
  </si>
  <si>
    <t>EMORY CLINIC/ATLANTA,GA</t>
  </si>
  <si>
    <t>531 ASBURY CIRCLE&amp;#xa;SUITE N340&amp;#xa;ATLANTA, GA 30322&amp;#xa;United States of America</t>
  </si>
  <si>
    <t>KELVIN DILLARD</t>
  </si>
  <si>
    <t>cabe6c85b3080139e676ef53ad00ac46</t>
  </si>
  <si>
    <t>31514</t>
  </si>
  <si>
    <t>SPN-13702</t>
  </si>
  <si>
    <t>EMORY HEALTHCARE/ATLANTA, GA</t>
  </si>
  <si>
    <t>1440 CLIFTON ROAD&amp;#xa;ATLANTA, GA 30322&amp;#xa;United States of America</t>
  </si>
  <si>
    <t>mary.pryles@emoryhealthcare.org</t>
  </si>
  <si>
    <t>MARY PRYLES</t>
  </si>
  <si>
    <t>085ea9d3d99a017bd44283800111c9e0</t>
  </si>
  <si>
    <t>68999</t>
  </si>
  <si>
    <t>SPN-10539</t>
  </si>
  <si>
    <t>EMORY UNIVERSITY - OFFICE OF COMPLIANCE/ATLANTA,GA</t>
  </si>
  <si>
    <t>1599 CLIFTON ROAD, NE&amp;#xa;SUITE 4-105&amp;#xa;ATLANTA, GA 30322&amp;#xa;United States of America</t>
  </si>
  <si>
    <t>Elizabeth Caudle</t>
  </si>
  <si>
    <t>7b26b569dbf301dfd8757d76b500f473</t>
  </si>
  <si>
    <t>74818</t>
  </si>
  <si>
    <t>SPN-13969</t>
  </si>
  <si>
    <t>EMORY UNIVERSITY OFFICE OF FACULTY COLLEGE OF ARTS/ATLANTA,TA</t>
  </si>
  <si>
    <t>400 CANDLER LIBRARY 550 ASBURY CIRCLE&amp;#xa;ATLANTA, GA 30322&amp;#xa;United States of America</t>
  </si>
  <si>
    <t>085ea9d3d99a01e909d5bd800111d0e0</t>
  </si>
  <si>
    <t>5779</t>
  </si>
  <si>
    <t>SPN-10540</t>
  </si>
  <si>
    <t>EMORY UNIVERSITY/ATLANTA, GA</t>
  </si>
  <si>
    <t>1365 CLIFTON ROAD&amp;#xa;ATLANTA, GA 30322&amp;#xa;United States of America</t>
  </si>
  <si>
    <t>SYED BUKHARI</t>
  </si>
  <si>
    <t>941fb274468a012e0fb11675671155a4</t>
  </si>
  <si>
    <t>70320</t>
  </si>
  <si>
    <t>SPN-13247</t>
  </si>
  <si>
    <t>EMORY UNIVERSITY-ROLLINS SCHOOL OF PUBLIC HEALTH/ATLANTA, GA</t>
  </si>
  <si>
    <t>Subaward Invoices</t>
  </si>
  <si>
    <t>085ea9d3d99a01099e08d7800111ebe1</t>
  </si>
  <si>
    <t>65942</t>
  </si>
  <si>
    <t>SPN-10541</t>
  </si>
  <si>
    <t>EMPORIA STATE UNIVERSITY/EMPORIA, KS</t>
  </si>
  <si>
    <t>1 KELLOG CIRCLE, PLUMB HALL 106&amp;#xa;EMPORIA, KS 66801&amp;#xa;United States of America</t>
  </si>
  <si>
    <t>394be89e52a801e7833205424b01817c</t>
  </si>
  <si>
    <t>73255</t>
  </si>
  <si>
    <t>SPN-13767</t>
  </si>
  <si>
    <t>ENABLE LIFE SCIENCES LLC/WORCHESTER, MA</t>
  </si>
  <si>
    <t>100 BARBER AVE&amp;#xa;MBI BUILDING NEXT TO HIGGINS ARMORY&amp;#xa;WORCESTER, MA 01606&amp;#xa;United States of America</t>
  </si>
  <si>
    <t>RACHIT OHRI</t>
  </si>
  <si>
    <t>6daa98587d511001b01ca06835830000</t>
  </si>
  <si>
    <t>77285</t>
  </si>
  <si>
    <t>SPN-14533</t>
  </si>
  <si>
    <t>ENCORE CONCEPTS LLC/ATLANTA, GA</t>
  </si>
  <si>
    <t>3089 Riverbrooke Trail&amp;#xa;Atlanta, GA 30339&amp;#xa;United States of America</t>
  </si>
  <si>
    <t>sksukloff@gmail.com</t>
  </si>
  <si>
    <t>Sid Sukloff</t>
  </si>
  <si>
    <t>435d8fd7d4b110015b65ec15908f0000</t>
  </si>
  <si>
    <t>77082</t>
  </si>
  <si>
    <t>SPN-14469</t>
  </si>
  <si>
    <t>ENDEAVOR 3D LLC/DOUGLASVILLE, GA</t>
  </si>
  <si>
    <t>One Endeavor Way&amp;#xa;Douglasville, GA 30134&amp;#xa;United States of America</t>
  </si>
  <si>
    <t>Nikki.McCard@endeavor3d.com</t>
  </si>
  <si>
    <t>Nikki McCard</t>
  </si>
  <si>
    <t>329c832a51df100198c3a25218560000</t>
  </si>
  <si>
    <t>75907</t>
  </si>
  <si>
    <t>SPN-14201</t>
  </si>
  <si>
    <t>ENDEAVOR COMPOSITES/KNOXVILLE, TN</t>
  </si>
  <si>
    <t>2350 CHERAHALA BLVD.&amp;#xa;KNOXVILLE, TN 37932&amp;#xa;United States of America</t>
  </si>
  <si>
    <t>hghossein@endeavorcomposites.com</t>
  </si>
  <si>
    <t>HICHAM GHOSSEIN</t>
  </si>
  <si>
    <t>6f79938c7a3001bc4cf8bd46fd00d69c</t>
  </si>
  <si>
    <t>71324</t>
  </si>
  <si>
    <t>SPN-13591</t>
  </si>
  <si>
    <t>ENDEAVOUR ENERGY LLC/FAIRFIELD,CT</t>
  </si>
  <si>
    <t>1597 REDDING ROAD&amp;#xa;FAIRFIELD, CT 06824&amp;#xa;United States of America</t>
  </si>
  <si>
    <t>JAKOB CARNEMARK</t>
  </si>
  <si>
    <t>085ea9d3d99a01dcaaffdc800111f2e1</t>
  </si>
  <si>
    <t>67358</t>
  </si>
  <si>
    <t>SPN-10542</t>
  </si>
  <si>
    <t>ENDOTRONIX INC/WOODRIDGE, IL</t>
  </si>
  <si>
    <t>1005 INTERNATIONAL PARKWAY&amp;#xa;SUITE 104&amp;#xa;WOODRIDGE, IL 60517-4985&amp;#xa;United States of America</t>
  </si>
  <si>
    <t>941fb274468a014992778e7167110da0</t>
  </si>
  <si>
    <t>64996</t>
  </si>
  <si>
    <t>SPN-13097</t>
  </si>
  <si>
    <t>ENDURING HEARTS/MARIETTA, GA</t>
  </si>
  <si>
    <t>7d04c23a77870107f8afbb51fe00bf0f</t>
  </si>
  <si>
    <t>73303</t>
  </si>
  <si>
    <t>SPN-13904</t>
  </si>
  <si>
    <t>ENEL GREEN POWER NORTH AMERICA INC/ANDOVER, MA</t>
  </si>
  <si>
    <t>100 BRICKSTONE SQUARE, SUITE #300&amp;#xa;ANDOVER, MA 01810&amp;#xa;United States of America</t>
  </si>
  <si>
    <t>085ea9d3d99a01e2213c5c790211891e</t>
  </si>
  <si>
    <t>36288</t>
  </si>
  <si>
    <t>SPN-10543</t>
  </si>
  <si>
    <t>ENERGY AND ENVIRONMENTAL ENTERPRISES LLC</t>
  </si>
  <si>
    <t>1776 PEACHTREE ST NW STE 430 S&amp;#xa;ATLANTA, GA 30309&amp;#xa;United States of America</t>
  </si>
  <si>
    <t>085ea9d3d99a01ddef5ce7800111f9e1</t>
  </si>
  <si>
    <t>43409</t>
  </si>
  <si>
    <t>SPN-10544</t>
  </si>
  <si>
    <t>ENGENIUSMICRO/MABLETON, GA</t>
  </si>
  <si>
    <t>EngeniusMicro LLC&amp;#xa;1300 Meridian Street N Ste 3000&amp;#xa;Huntsville, AL 35801&amp;#xa;United States of America</t>
  </si>
  <si>
    <t>BRIAN ENGLISH</t>
  </si>
  <si>
    <t>MICHAEL WHITLEY</t>
  </si>
  <si>
    <t>d8b5c0e9c89b01c2c64eb84e732731ee</t>
  </si>
  <si>
    <t>43208</t>
  </si>
  <si>
    <t>SPN-13368</t>
  </si>
  <si>
    <t>ENGENT INC/NORCROSS, GA</t>
  </si>
  <si>
    <t>3140 NORTHWOODS PARKWAY&amp;#xa;SUITE 300A&amp;#xa;NORCROSS, GA 30071&amp;#xa;United States of America</t>
  </si>
  <si>
    <t>paul.houston@engentaat.com</t>
  </si>
  <si>
    <t>PAUL HOUSTON</t>
  </si>
  <si>
    <t>085ea9d3d99a012f77c9ee80011106e2</t>
  </si>
  <si>
    <t>53732</t>
  </si>
  <si>
    <t>SPN-10545</t>
  </si>
  <si>
    <t>ENGILITY CORPORATION / BILLERICA, MA</t>
  </si>
  <si>
    <t>35 NEW ENGLAND BUSINESS CENTER DRIVE&amp;#xa;SUITE 200&amp;#xa;ANDOVER, MA 01810&amp;#xa;United States of America</t>
  </si>
  <si>
    <t>fd533ff27306017e70fb983a4d01f69f</t>
  </si>
  <si>
    <t>71880</t>
  </si>
  <si>
    <t>SPN-13647</t>
  </si>
  <si>
    <t>ENGINEERING AND SOFTWARE SYSTEM SOLUTIONS INC (ES3)/SAN DIEGO, CA</t>
  </si>
  <si>
    <t>550 W C STREET, STE. 1630&amp;#xa;SAN DIEGO, CA 92101&amp;#xa;United States of America</t>
  </si>
  <si>
    <t>5fa682afdd7a01f84868d91ece000739</t>
  </si>
  <si>
    <t>72160</t>
  </si>
  <si>
    <t>SPN-13972</t>
  </si>
  <si>
    <t>ENGINEERING BIOLOGY RESEARCH CONSORTIUM/EMERYVILLE,CA</t>
  </si>
  <si>
    <t>1500 GORTNER AVENUE&amp;#xa;SAINT PAUL, MN 55103&amp;#xa;United States of America</t>
  </si>
  <si>
    <t>invoices@biomade.org</t>
  </si>
  <si>
    <t>INVOICES BILLING</t>
  </si>
  <si>
    <t>085ea9d3d99a014a831cf48001110de2</t>
  </si>
  <si>
    <t>67280</t>
  </si>
  <si>
    <t>SPN-10546</t>
  </si>
  <si>
    <t>ENGINEERING RESEARCH AND ANALYSIS INC./DAYTON, OH</t>
  </si>
  <si>
    <t>1173 Lyons Road&amp;#xa;Dayton, OH 45458&amp;#xa;United States of America</t>
  </si>
  <si>
    <t>MOHAMMED MAWID</t>
  </si>
  <si>
    <t>d8017f0be1bf012b6190f40daf00262f</t>
  </si>
  <si>
    <t>72884</t>
  </si>
  <si>
    <t>SPN-13848</t>
  </si>
  <si>
    <t>ENIG AND ASSOCIATES INC/ROCKVILLE, MD</t>
  </si>
  <si>
    <t>610 LOFSTRAND LANE&amp;#xa;ROCKVILLE, MD 20850&amp;#xa;United States of America</t>
  </si>
  <si>
    <t>ERIC N ENIG</t>
  </si>
  <si>
    <t>f9a1b7fa459b1000ff546f6ac36c0000</t>
  </si>
  <si>
    <t>76791</t>
  </si>
  <si>
    <t>SPN-14378</t>
  </si>
  <si>
    <t>ENRICH BIOSYSTEMS INC/</t>
  </si>
  <si>
    <t>21 BUSINESS PARK DRIVE, SUITE 4&amp;#xa;BRANDORD, CT 06405&amp;#xa;United States of America</t>
  </si>
  <si>
    <t>dwang@enrichtx.com</t>
  </si>
  <si>
    <t>DONG WANG</t>
  </si>
  <si>
    <t>d5bb0e6053f001019909d7f0d7e70000</t>
  </si>
  <si>
    <t>3988</t>
  </si>
  <si>
    <t>SPN-14061</t>
  </si>
  <si>
    <t>ENTERGY SERVICES INC/NEW ORLEANS, LA</t>
  </si>
  <si>
    <t>1000 SPRINGRIDGE ROAD&amp;#xa;CLINTON, MS 39056&amp;#xa;United States of America</t>
  </si>
  <si>
    <t>swatts@entergy.com</t>
  </si>
  <si>
    <t>SHANNON WATTS</t>
  </si>
  <si>
    <t>085ea9d3d99a01f04cf4f980011114e2</t>
  </si>
  <si>
    <t>27581</t>
  </si>
  <si>
    <t>SPN-10547</t>
  </si>
  <si>
    <t>ENTERGY TRANSMISSION/NEW ORLEANS, LA</t>
  </si>
  <si>
    <t>639 LOYOLA AVENUE&amp;#xa;L-MOB-17A&amp;#xa;NEW ORLEANS, LA 70113&amp;#xa;United States of America</t>
  </si>
  <si>
    <t>FLOYD GALVIN</t>
  </si>
  <si>
    <t>beee9273e96901e33d1b807f4e22635e</t>
  </si>
  <si>
    <t>61857</t>
  </si>
  <si>
    <t>SPN-13353</t>
  </si>
  <si>
    <t>ENTERPRISE COMMUNITY PARTNERS INC/COLUMBIA, MD</t>
  </si>
  <si>
    <t>70 CORPORATE CENTER, 11000 BROKEN LAND PARKWAY, SUITE 700&amp;#xa;COLUMBIA, MD 21044&amp;#xa;United States of America</t>
  </si>
  <si>
    <t>shaas@enterprisecommunity.org</t>
  </si>
  <si>
    <t>SARA HAAS</t>
  </si>
  <si>
    <t>085ea9d3d99a01847d913c8101116ae2</t>
  </si>
  <si>
    <t>65581</t>
  </si>
  <si>
    <t>SPN-10548</t>
  </si>
  <si>
    <t>ENTERPRIZE EVENTS INC/HATO REY, PR</t>
  </si>
  <si>
    <t>268 MUNOZ RIVERA AVANUE&amp;#xa;SUITE 1004&amp;#xa;SAN JUAN, PR 00918&amp;#xa;United States of America</t>
  </si>
  <si>
    <t>TECHNICAL CONTACT</t>
  </si>
  <si>
    <t>085ea9d3d99a01e537644281011171e2</t>
  </si>
  <si>
    <t>53631</t>
  </si>
  <si>
    <t>SPN-10549</t>
  </si>
  <si>
    <t>ENUMERAL BIOMEDICAL CORPORATION / NEW YORK, NY</t>
  </si>
  <si>
    <t>200 CAMBRIDGE PARK DR&amp;#xa;SUITE 2000&amp;#xa;CAMBRIDGE, MA 02140&amp;#xa;United States of America</t>
  </si>
  <si>
    <t>8f71a6447e0f0121cabd2777ae00b636</t>
  </si>
  <si>
    <t>52813</t>
  </si>
  <si>
    <t>SPN-13790</t>
  </si>
  <si>
    <t>ENVIRONMENTAL DEFENSE FUND/WASHINGTON, DC</t>
  </si>
  <si>
    <t>1875 Connecticut Ave NW, Ste 600&amp;#xa;Washington, DC 20009&amp;#xa;United States of America</t>
  </si>
  <si>
    <t>085ea9d3d99a015391cd4881011178e2</t>
  </si>
  <si>
    <t>3481</t>
  </si>
  <si>
    <t>SPN-10550</t>
  </si>
  <si>
    <t>ENVIRONMENTAL PROTECTION AGENCY/EPA/ DC</t>
  </si>
  <si>
    <t>U.S. ENVIRONMENTAL PROTECTION AGENCY&amp;#xa;1200 PENNSYLVANIA AVENUE NW, SUITE 3903R&amp;#xa;WASHINGTON, DC 20460&amp;#xa;United States of America</t>
  </si>
  <si>
    <t>085ea9d3d99a017d56dd4e81011182e2</t>
  </si>
  <si>
    <t>3475</t>
  </si>
  <si>
    <t>SPN-10551</t>
  </si>
  <si>
    <t>ENVIRONMENTAL PROTECTION AGENCY/EPA/ATL, GA</t>
  </si>
  <si>
    <t>EPA-LAS VEGAS FINANCE CTR&amp;#xa;4220 S MARYLAND PARKWAY, BLDG C&amp;#xa;LAS VEGAS, NV 89119&amp;#xa;United States of America</t>
  </si>
  <si>
    <t>085ea9d3d99a010b3ea9558101118ce2</t>
  </si>
  <si>
    <t>3473</t>
  </si>
  <si>
    <t>SPN-10552</t>
  </si>
  <si>
    <t>ENVIRONMENTAL PROTECTION AGENCY/GENERAL</t>
  </si>
  <si>
    <t>RESEARCH TRIANGLE PARK FINANCIAL&amp;#xa;MANAGEMENT CENTER (D143-02)&amp;#xa;RESEARCH TRIANGLE PARK, NC 27711&amp;#xa;United States of America</t>
  </si>
  <si>
    <t>085ea9d3d99a01338e525b81011196e2</t>
  </si>
  <si>
    <t>57033</t>
  </si>
  <si>
    <t>SPN-10553</t>
  </si>
  <si>
    <t>ENVIRONMENTAL RESEARCH &amp; EDUCATION FOUNDATION/RALEIGH, NC</t>
  </si>
  <si>
    <t>3301 BENSON DRIVE, SUITE 301&amp;#xa;RALEIGH, NC 27609&amp;#xa;United States of America</t>
  </si>
  <si>
    <t>STEPHANIE HOLLOMON</t>
  </si>
  <si>
    <t>d256c80f8622016dc317f9e9741886a2</t>
  </si>
  <si>
    <t>70183</t>
  </si>
  <si>
    <t>SPN-13328</t>
  </si>
  <si>
    <t>ENVIRONMENTAL SYSTEMS RESEARCH INSTITUTE (ESRI) INC/REDLANDS,CA</t>
  </si>
  <si>
    <t>380 New York Street&amp;#xa;Redlands, CA 92373&amp;#xa;United States of America</t>
  </si>
  <si>
    <t>accountspayable@esri.com</t>
  </si>
  <si>
    <t>Antje Riley</t>
  </si>
  <si>
    <t>941fb274468a0144bd1dc971671140a0</t>
  </si>
  <si>
    <t>66328</t>
  </si>
  <si>
    <t>SPN-13106</t>
  </si>
  <si>
    <t>ENVISTACOM LLC/ATLANTA,GA</t>
  </si>
  <si>
    <t>7b364651701d01a7a6e20d41ea013111</t>
  </si>
  <si>
    <t>73244</t>
  </si>
  <si>
    <t>SPN-13775</t>
  </si>
  <si>
    <t>ENVIVA/BETHESDA, MD</t>
  </si>
  <si>
    <t>7200 WISCONSIN AVE., SUITE 1000&amp;#xa;BETHESDA, MD 20814&amp;#xa;United States of America</t>
  </si>
  <si>
    <t>MCKENZIE LEE</t>
  </si>
  <si>
    <t>085ea9d3d99a01630c2bdd7f0111f3df</t>
  </si>
  <si>
    <t>3991</t>
  </si>
  <si>
    <t>SPN-10512</t>
  </si>
  <si>
    <t>EOIR INCORPORATED/SPOTSLYVANIA, VA</t>
  </si>
  <si>
    <t>PO BOX 1240&amp;#xa;FREDERICKSBURG, VA 22553-1240&amp;#xa;United States of America</t>
  </si>
  <si>
    <t>085ea9d3d99a01145ce996a901114b1a</t>
  </si>
  <si>
    <t>8000021</t>
  </si>
  <si>
    <t>SPN-00079</t>
  </si>
  <si>
    <t>EOTRON, LLC</t>
  </si>
  <si>
    <t>3516 SEAGATE WAY&amp;#xa;#140&amp;#xa;OCEANSIDE, CA 92056&amp;#xa;United States of America</t>
  </si>
  <si>
    <t>941fb274468a013801f188756711dca4</t>
  </si>
  <si>
    <t>8000108</t>
  </si>
  <si>
    <t>SPN-13267</t>
  </si>
  <si>
    <t>EPA</t>
  </si>
  <si>
    <t>03b7cb3de9e50100b093564a75d70000</t>
  </si>
  <si>
    <t>70759</t>
  </si>
  <si>
    <t>SPN-13997</t>
  </si>
  <si>
    <t>EPIRUS INC/SEGUNDO, CA</t>
  </si>
  <si>
    <t>19145 Gramercy PI.&amp;#xa;Torrance, CA 90501&amp;#xa;United States of America</t>
  </si>
  <si>
    <t>billing@epirusinc.com</t>
  </si>
  <si>
    <t>TIFFANY SHIELDS billing@epirusinc.com</t>
  </si>
  <si>
    <t>2e1d3381973e01b6a04b2ea9ff000fa5</t>
  </si>
  <si>
    <t>74363</t>
  </si>
  <si>
    <t>SPN-13898</t>
  </si>
  <si>
    <t>EPISYS SCIENCE INC/POWAY,CA</t>
  </si>
  <si>
    <t>13025 DANIELSON STREET&amp;#xa;SUITE 206&amp;#xa;POWAY, CA 92064&amp;#xa;United States of America</t>
  </si>
  <si>
    <t>EPIPHANY RYU</t>
  </si>
  <si>
    <t>83f8a898ab3d1000c98269d20f070000</t>
  </si>
  <si>
    <t>77053</t>
  </si>
  <si>
    <t>SPN-14421</t>
  </si>
  <si>
    <t>EQUIDOX SOFTWARE COMPANY</t>
  </si>
  <si>
    <t>18519 DETROIT AVENUE&amp;#xa;LAKEWOOD, OH 44107&amp;#xa;United States of America</t>
  </si>
  <si>
    <t>JENNIFER@EQUIDOX.CO</t>
  </si>
  <si>
    <t>JENNIFER OLIVER</t>
  </si>
  <si>
    <t>b1bc58f58f890158f3a27623fe009a19</t>
  </si>
  <si>
    <t>71282</t>
  </si>
  <si>
    <t>SPN-13614</t>
  </si>
  <si>
    <t>EQUILIBRATE THERAPEUTICS LLC/NEW YORK,NY</t>
  </si>
  <si>
    <t>580 TORO CANYON ROAD&amp;#xa;SANTA BARBARA, CA 93108&amp;#xa;United States of America</t>
  </si>
  <si>
    <t>ANNIE KAISER</t>
  </si>
  <si>
    <t>a657201de19901e33dd0bf0a4e01f344</t>
  </si>
  <si>
    <t>74145</t>
  </si>
  <si>
    <t>SPN-13861</t>
  </si>
  <si>
    <t>EQUINOX OPEN LIBRARY INITIATIVE INC/DULUTH,GA</t>
  </si>
  <si>
    <t>PO BOX 69&amp;#xa;DULUTH, GA 30091&amp;#xa;United States of America</t>
  </si>
  <si>
    <t>085ea9d3d99a01a1de85df790211a71e</t>
  </si>
  <si>
    <t>37851</t>
  </si>
  <si>
    <t>SPN-10554</t>
  </si>
  <si>
    <t>ERC INC</t>
  </si>
  <si>
    <t>308 VOYAGER WAY, SUITE 200&amp;#xa;HUNTSVILLE, AL 35806&amp;#xa;United States of America</t>
  </si>
  <si>
    <t>941fb274468a01fbf9b68e756711e0a4</t>
  </si>
  <si>
    <t>8000109</t>
  </si>
  <si>
    <t>SPN-13268</t>
  </si>
  <si>
    <t>ESSENTIAL MEDICAL SUPPLY INC</t>
  </si>
  <si>
    <t>d8b5c0e9c89b01980a17211987268e76</t>
  </si>
  <si>
    <t>70474</t>
  </si>
  <si>
    <t>SPN-13366</t>
  </si>
  <si>
    <t>ESTEE LAUDER/NEW YORK, NY</t>
  </si>
  <si>
    <t>767 FIFTH AVE&amp;#xa;NEW YORK, NY 10153&amp;#xa;United States of America</t>
  </si>
  <si>
    <t>rdipalma@estee.com</t>
  </si>
  <si>
    <t>ROBERT DIPALMA</t>
  </si>
  <si>
    <t>21300079a53e01040440995736215ae5</t>
  </si>
  <si>
    <t>71048</t>
  </si>
  <si>
    <t>SPN-13497</t>
  </si>
  <si>
    <t>ETALUMA INC/CARLSBAD, CA</t>
  </si>
  <si>
    <t>3129 TIGER RUN COURT&amp;#xa;SUITE 218&amp;#xa;CARLSBAD, CA 92010&amp;#xa;United States of America</t>
  </si>
  <si>
    <t>cshumate@etaluma.com</t>
  </si>
  <si>
    <t>CHRIS SHUMATE</t>
  </si>
  <si>
    <t>03b7cb3de9e5010106e4b7f0b1e30000</t>
  </si>
  <si>
    <t>73666</t>
  </si>
  <si>
    <t>SPN-13998</t>
  </si>
  <si>
    <t>ETEGENT TECHNOLOGIES LTD/CINCINNATI, OH</t>
  </si>
  <si>
    <t>accounting@etegent.com</t>
  </si>
  <si>
    <t>accounting @etegent.com</t>
  </si>
  <si>
    <t>DAWNA MOOREHEAD</t>
  </si>
  <si>
    <t>085ea9d3d99a019ccbc0648101119de2</t>
  </si>
  <si>
    <t>67680</t>
  </si>
  <si>
    <t>SPN-10555</t>
  </si>
  <si>
    <t>ETHERNA IMMUNOTHERAPIES/NIEL, BELGIUM</t>
  </si>
  <si>
    <t>ETHERNA IMMUNOTHERAPIES GALILEILAAN&amp;#xa;2845 NIEL&amp;#xa;Belgium</t>
  </si>
  <si>
    <t>085ea9d3d99a01138b606a810111a4e2</t>
  </si>
  <si>
    <t>5102</t>
  </si>
  <si>
    <t>SPN-10556</t>
  </si>
  <si>
    <t>ETHICON INC/CORNELIA, GA</t>
  </si>
  <si>
    <t>655 ETHICON CIRCLE&amp;#xa;CORNELIA, GA 30531&amp;#xa;United States of America</t>
  </si>
  <si>
    <t>abracket@its.jnj.com</t>
  </si>
  <si>
    <t>Andrew Brackett</t>
  </si>
  <si>
    <t>941fb274468a01a48e6aaa706711ee9e</t>
  </si>
  <si>
    <t>43528</t>
  </si>
  <si>
    <t>SPN-13057</t>
  </si>
  <si>
    <t>ETRI/DAEJEON, KOREA</t>
  </si>
  <si>
    <t>d232b07a2f811001b541d6da2d2c0000</t>
  </si>
  <si>
    <t>77324</t>
  </si>
  <si>
    <t>SPN-14549</t>
  </si>
  <si>
    <t>EUGENE AREA CHAMBER OF COMMERCE/EUGENE, OR</t>
  </si>
  <si>
    <t>1401 Willamette Street&amp;#xa;Eugene, OR 97401&amp;#xa;United States of America</t>
  </si>
  <si>
    <t>brittanyw@eugenechamber.com</t>
  </si>
  <si>
    <t>Brittany Quick-Warner</t>
  </si>
  <si>
    <t>085ea9d3d99a01d1423172810111abe2</t>
  </si>
  <si>
    <t>53030</t>
  </si>
  <si>
    <t>SPN-10557</t>
  </si>
  <si>
    <t>EUROPEAN COMMISSION RESEARCH/ BRUSSELS, BELGIUM</t>
  </si>
  <si>
    <t>ORBN 08/060&amp;#xa;1049 BRUSSELS&amp;#xa;Belgium</t>
  </si>
  <si>
    <t>085ea9d3d99a0116e26b78810111bbe2</t>
  </si>
  <si>
    <t>58474</t>
  </si>
  <si>
    <t>SPN-10558</t>
  </si>
  <si>
    <t>EUROPEAN RESEARCH COMMISSION/GLIWICE, POLAND</t>
  </si>
  <si>
    <t>9 MARCINA STRZODY ST&amp;#xa;44-100 GLIWICE&amp;#xa;Poland</t>
  </si>
  <si>
    <t>085ea9d3d99a01ea056d7e810111c2e2</t>
  </si>
  <si>
    <t>61453</t>
  </si>
  <si>
    <t>SPN-10559</t>
  </si>
  <si>
    <t>EUROPEAN SHIPPERS COUNCIL/BRUSSELS, BELGIUM</t>
  </si>
  <si>
    <t>ROND POINT SCHUMAN 6&amp;#xa;1040 BRUSSELS&amp;#xa;Belgium</t>
  </si>
  <si>
    <t>81dbf1391a06010b9ac0cba249018390</t>
  </si>
  <si>
    <t>73253</t>
  </si>
  <si>
    <t>SPN-13788</t>
  </si>
  <si>
    <t>EVATEC AG/TRUEBBACH, SWITZERLAND</t>
  </si>
  <si>
    <t>HAUPTSTRASSE 1A&amp;#xa;9477 TRUEBBACH&amp;#xa;Switzerland</t>
  </si>
  <si>
    <t>KENTON READ</t>
  </si>
  <si>
    <t>84169583e41c013920a680464a011f69</t>
  </si>
  <si>
    <t>73167</t>
  </si>
  <si>
    <t>SPN-13732</t>
  </si>
  <si>
    <t>EVENTS INDUSTRY COUNCIL/WASHINGTON DC</t>
  </si>
  <si>
    <t>200 1 K STREET NW&amp;#xa;THIRD FLOOR NORTH&amp;#xa;WASHINGTON, DC 20036&amp;#xa;United States of America</t>
  </si>
  <si>
    <t>CHRISTINE PECK</t>
  </si>
  <si>
    <t>941fb274468a0132e3e7ea74671114a4</t>
  </si>
  <si>
    <t>70238</t>
  </si>
  <si>
    <t>SPN-13240</t>
  </si>
  <si>
    <t>EVERFI/WASHINGTON, DC</t>
  </si>
  <si>
    <t>085ea9d3d99a01a8930f84810111c9e2</t>
  </si>
  <si>
    <t>43529</t>
  </si>
  <si>
    <t>SPN-10560</t>
  </si>
  <si>
    <t>EVERSOURCE/NORWOOD, MA</t>
  </si>
  <si>
    <t>56 PROSPECT ST.&amp;#xa;HARTFORD, CT 06103&amp;#xa;United States of America</t>
  </si>
  <si>
    <t>david.roberts@eversource.com</t>
  </si>
  <si>
    <t>DAVID ROBERTS</t>
  </si>
  <si>
    <t>6e648c56f2eb01c2742bb0742c1264ce</t>
  </si>
  <si>
    <t>70781</t>
  </si>
  <si>
    <t>SPN-13449</t>
  </si>
  <si>
    <t>EVERYTOWN FOR GUN SAFETY/NEW YORK, NY</t>
  </si>
  <si>
    <t>INVOICES@EVERYTOWN.ORG</t>
  </si>
  <si>
    <t>085ea9d3d99a015079da89810111d0e2</t>
  </si>
  <si>
    <t>68569</t>
  </si>
  <si>
    <t>SPN-10561</t>
  </si>
  <si>
    <t>EVOLVED ANALYTICS/MIDLAND, MI</t>
  </si>
  <si>
    <t>3411 VALLEY DRIVE&amp;#xa;MIDLAND, MI 48640&amp;#xa;United States of America</t>
  </si>
  <si>
    <t>THERESA KOTANCHEK</t>
  </si>
  <si>
    <t>085ea9d3d99a01e67cdc8f810111d7e2</t>
  </si>
  <si>
    <t>67502</t>
  </si>
  <si>
    <t>SPN-10562</t>
  </si>
  <si>
    <t>EVONIK FOAM INC./THEODORE, AL</t>
  </si>
  <si>
    <t>4375 INDUSTRIAL RD&amp;#xa;THEODORE, AL 36582&amp;#xa;United States of America</t>
  </si>
  <si>
    <t>941fb274468a013d4ebf4d74671139a3</t>
  </si>
  <si>
    <t>69878</t>
  </si>
  <si>
    <t>SPN-13212</t>
  </si>
  <si>
    <t>EWING MARION KAUFMAN FOUNDATION/ KANSAS CITY, MO</t>
  </si>
  <si>
    <t>941fb274468a0165904a22726711a4a0</t>
  </si>
  <si>
    <t>68353</t>
  </si>
  <si>
    <t>SPN-13122</t>
  </si>
  <si>
    <t>EXCET INC/SPRINGFIELD, VA</t>
  </si>
  <si>
    <t>085ea9d3d99a0159787497810111dee2</t>
  </si>
  <si>
    <t>63656</t>
  </si>
  <si>
    <t>SPN-10563</t>
  </si>
  <si>
    <t>EXELIS/COLORADO SPRINGS,CO</t>
  </si>
  <si>
    <t>INFORMATION SYSTEMS&amp;#xa;12975 WORLDGATE DRIVE&amp;#xa;HERNDON, VA 20170&amp;#xa;United States of America</t>
  </si>
  <si>
    <t>085ea9d3d99a01a5c3b19e810111ebe2</t>
  </si>
  <si>
    <t>42368</t>
  </si>
  <si>
    <t>SPN-10564</t>
  </si>
  <si>
    <t>EXELON CORPORATION/OAK BROOK TERRACE, IL</t>
  </si>
  <si>
    <t>SPECIFICATIONS &amp; STANDARDS&amp;#xa;TWO LINCOLN CENTER, 7TH FLOOR&amp;#xa;OAK BROOK TERRACE, IL 60181&amp;#xa;United States of America</t>
  </si>
  <si>
    <t>PETER TYSCHENKO</t>
  </si>
  <si>
    <t>b05c37f13d081001aa80d00d89b30000</t>
  </si>
  <si>
    <t>77371</t>
  </si>
  <si>
    <t>SPN-14574</t>
  </si>
  <si>
    <t>EXETER GROUND/FRANKLIN, TN</t>
  </si>
  <si>
    <t>157 Olde Cameron Lane&amp;#xa;Franklin, TN 37067&amp;#xa;United States of America</t>
  </si>
  <si>
    <t>jordan@exeterground.com</t>
  </si>
  <si>
    <t>Jeffrey Jordan</t>
  </si>
  <si>
    <t>085ea9d3d99a01e5568fa4810111f5e2</t>
  </si>
  <si>
    <t>67354</t>
  </si>
  <si>
    <t>SPN-10565</t>
  </si>
  <si>
    <t>EXOANALYTIC SOLUTIONS/MISSION VIEJO, CA</t>
  </si>
  <si>
    <t>20532 EL TORO ROAD&amp;#xa;SUITE 303&amp;#xa;MISSION VIEJO, CA 92692&amp;#xa;United States of America</t>
  </si>
  <si>
    <t>085ea9d3d99a0116e193aa810111fce2</t>
  </si>
  <si>
    <t>67459</t>
  </si>
  <si>
    <t>SPN-10566</t>
  </si>
  <si>
    <t>EXPERTENKOMMISSION FORSCHUNG UND INNOVATION/BERLIN, GERMANY</t>
  </si>
  <si>
    <t>WISSENSCHAFTSSTATISTIK MBH, GESCHAFTSSTELLE PARISER PLATZ 6, D-10117&amp;#xa;10117 BERLIN&amp;#xa;Germany</t>
  </si>
  <si>
    <t>085ea9d3d99a01b8294790a801110e19</t>
  </si>
  <si>
    <t>58034</t>
  </si>
  <si>
    <t>SPN-00032</t>
  </si>
  <si>
    <t>EXPONENT INC/ATLANTA,GA</t>
  </si>
  <si>
    <t>3350 PEACHTREE RD NE,&amp;#xa;SUITE 1620&amp;#xa;ATLANTA, GA 30326&amp;#xa;United States of America</t>
  </si>
  <si>
    <t>d203655538a010014afb9e3b74630000</t>
  </si>
  <si>
    <t>74998</t>
  </si>
  <si>
    <t>SPN-14148</t>
  </si>
  <si>
    <t>EXTREME SCALE SOLUTIONS LLC/NEW CASTLE, DE</t>
  </si>
  <si>
    <t>256 CHAPMAN ROAD&amp;#xa;SUITE 107&amp;#xa;NEWARK, DE 19702&amp;#xa;United States of America</t>
  </si>
  <si>
    <t>billing@extreme-scale.com</t>
  </si>
  <si>
    <t>INVOICES CONTACT</t>
  </si>
  <si>
    <t>085ea9d3d99a01c6f5a2b081011103e3</t>
  </si>
  <si>
    <t>66064</t>
  </si>
  <si>
    <t>SPN-10567</t>
  </si>
  <si>
    <t>EXXON MOBIL UPSTREAM RESEARCH CO./HOUSTON, TX</t>
  </si>
  <si>
    <t>AMP: US IDEAS Co. Code: PAY4,URC Invoices Loe. 102&amp;#xa;22777 Springwoods Village Pkwy, Attn: URCinvoices@exxonmobil.com&amp;#xa;Spring, TX 77389-1425&amp;#xa;United States of America</t>
  </si>
  <si>
    <t>EXXON MOBIL</t>
  </si>
  <si>
    <t>085ea9d3d99a01a06c06b98101110de3</t>
  </si>
  <si>
    <t>5087</t>
  </si>
  <si>
    <t>SPN-10568</t>
  </si>
  <si>
    <t>EXXONMOBIL CHEMICAL CO/</t>
  </si>
  <si>
    <t>G9P CO CODE 0557 US ACCOUNTS PAYABLE CP.1012-AP&amp;#xa;22777 SPRINGWOODS VILLAGE PKWY&amp;#xa;SPING, TX 77389-1425&amp;#xa;United States of America</t>
  </si>
  <si>
    <t>NEERAJ SANGAR</t>
  </si>
  <si>
    <t>SHAREE WILLIAMS</t>
  </si>
  <si>
    <t>085ea9d3d99a01d46bb9437a0211cb1e</t>
  </si>
  <si>
    <t>3978</t>
  </si>
  <si>
    <t>SPN-10569</t>
  </si>
  <si>
    <t>EXXONMOBIL CORPORATION/</t>
  </si>
  <si>
    <t>GEORGIA ADVOCACY OFFICE&amp;#xa;150 EAST PONCE DE LEON AVENUE, SUITE 430&amp;#xa;DECATUR, GA 30030&amp;#xa;United States of America</t>
  </si>
  <si>
    <t>MOSHA ZHAO</t>
  </si>
  <si>
    <t>085ea9d3d99a017e5d6f4e7a0211e41e</t>
  </si>
  <si>
    <t>3963</t>
  </si>
  <si>
    <t>SPN-10570</t>
  </si>
  <si>
    <t>EXXONMOBIL RES &amp; ENGR/</t>
  </si>
  <si>
    <t>G9P CO CODE 0557 US ACCOUNTS PAYABLE CP.1012-AP&amp;#xa;22777 SPRINGWOODS VILLAGE PKWY&amp;#xa;SPRING, TX 77389-1425&amp;#xa;United States of America</t>
  </si>
  <si>
    <t>DHAVAL BHANDARI</t>
  </si>
  <si>
    <t>085ea9d3d99a01e34e8eea81011120e3</t>
  </si>
  <si>
    <t>52690</t>
  </si>
  <si>
    <t>SPN-10571</t>
  </si>
  <si>
    <t>EXXONMOBIL UPSTREAM RESEARCH/ANNANDALE,NJ</t>
  </si>
  <si>
    <t>PO BOX 1969&amp;#xa;HOUSTON, TX 77251-1969&amp;#xa;United States of America</t>
  </si>
  <si>
    <t>PETER RAVIKOVITCH</t>
  </si>
  <si>
    <t>5e32c888a47010014d5a7ce17c4d0000</t>
  </si>
  <si>
    <t>76172</t>
  </si>
  <si>
    <t>SPN-14250</t>
  </si>
  <si>
    <t>F. K. MARCHMAN TECHNICAL COLLEGE/NEW PORT RICHEY,FL</t>
  </si>
  <si>
    <t>7825 CAMPUS DRIVE&amp;#xa;NEW PORT RICHEY, FL 34653&amp;#xa;United States of America</t>
  </si>
  <si>
    <t>MWEINERT@PASCO.K12.FL.US</t>
  </si>
  <si>
    <t>MARLENE WEINERT</t>
  </si>
  <si>
    <t>a8dbad33391b01efb98351a25001174c</t>
  </si>
  <si>
    <t>72562</t>
  </si>
  <si>
    <t>SPN-13855</t>
  </si>
  <si>
    <t>FACEBOOK REALITY LABS/PITTSBURGH, PA</t>
  </si>
  <si>
    <t>1601 WILLOW RD&amp;#xa;MENLO PARK, CA 94025&amp;#xa;United States of America</t>
  </si>
  <si>
    <t>085ea9d3d99a01bc5d700782011130e3</t>
  </si>
  <si>
    <t>67897</t>
  </si>
  <si>
    <t>SPN-10572</t>
  </si>
  <si>
    <t>FACEBOOK/MENLO PARK, CA</t>
  </si>
  <si>
    <t>1601 Willow Rd&amp;#xa;MENLO PARK, CA 94025&amp;#xa;United States of America</t>
  </si>
  <si>
    <t>VAN DINH</t>
  </si>
  <si>
    <t>773ea126bf641000ca71dd33ae7c0000</t>
  </si>
  <si>
    <t>77079</t>
  </si>
  <si>
    <t>SPN-14441</t>
  </si>
  <si>
    <t>FACTORY AUTOMATION SYSTEMS INC (FAS)/ATLANTA, GA</t>
  </si>
  <si>
    <t>5139 Southridge Pkwy&amp;#xa;Atlanta, GA 30349&amp;#xa;United States of America</t>
  </si>
  <si>
    <t>cboyles@factoryautomation.com</t>
  </si>
  <si>
    <t>Chuck Boyles</t>
  </si>
  <si>
    <t>085ea9d3d99a01dc91ae0f8201113ae3</t>
  </si>
  <si>
    <t>66943</t>
  </si>
  <si>
    <t>SPN-10573</t>
  </si>
  <si>
    <t>FAIRLEIGH DICKINSON UNIVERSITY/MADISON, NJ</t>
  </si>
  <si>
    <t>1600 RIVEREDGE PARKWAY&amp;#xa;MADISON, NJ 07940&amp;#xa;United States of America</t>
  </si>
  <si>
    <t>dbde8a6b05031000fd8f4cd2344e0000</t>
  </si>
  <si>
    <t>76008</t>
  </si>
  <si>
    <t>SPN-14226</t>
  </si>
  <si>
    <t>FAITH SPRINGS LLC-H2FORLIFE/GAILNESVILLE, GA</t>
  </si>
  <si>
    <t>311 GREEN ST, STE 500&amp;#xa;GAINESVILLE, GA 30501&amp;#xa;United States of America</t>
  </si>
  <si>
    <t>dixie.moss@H2ForLife.com</t>
  </si>
  <si>
    <t>DIXIE MOSS</t>
  </si>
  <si>
    <t>a093b017c7fc015b08ac9284fb285c96</t>
  </si>
  <si>
    <t>30909</t>
  </si>
  <si>
    <t>SPN-13370</t>
  </si>
  <si>
    <t>FANNIN COUNTY/BLUE RIDGE, GA</t>
  </si>
  <si>
    <t>PO BOX 1689&amp;#xa;BLUE RIDGE, GA 30513&amp;#xa;United States of America</t>
  </si>
  <si>
    <t>christiegribble@fannincountyga.org</t>
  </si>
  <si>
    <t>CHRISTIE GRIBBLE</t>
  </si>
  <si>
    <t>941fb274468a014c9633e572671189a1</t>
  </si>
  <si>
    <t>69298</t>
  </si>
  <si>
    <t>SPN-13154</t>
  </si>
  <si>
    <t>FAYETTE CO BOARD OF EDUCATION/FAYETTEVILLE, GA</t>
  </si>
  <si>
    <t>510bff701f8b100116a0a864c0db0000</t>
  </si>
  <si>
    <t>77523</t>
  </si>
  <si>
    <t>SPN-14608</t>
  </si>
  <si>
    <t>FAYETTE COUNTY DEVELOPMENT AUTHORITY/FAYETTEVILLE, GA</t>
  </si>
  <si>
    <t>200 Courthouse Square&amp;#xa;Fayetteville, GA 30214&amp;#xa;United States of America</t>
  </si>
  <si>
    <t>rmatta@fayettega.org</t>
  </si>
  <si>
    <t>Rosie Matta</t>
  </si>
  <si>
    <t>085ea9d3d99a011340c11582011141e3</t>
  </si>
  <si>
    <t>17391</t>
  </si>
  <si>
    <t>SPN-10574</t>
  </si>
  <si>
    <t>FEDEX CORPORATION/ATLANTA, GA</t>
  </si>
  <si>
    <t>80 FedEx Parkway&amp;#xa;2nd Floor Vertical&amp;#xa;Collierville, TN 38017&amp;#xa;United States of America</t>
  </si>
  <si>
    <t>CLAIRE WILKONSON</t>
  </si>
  <si>
    <t>941fb274468a01d893583e706711609e</t>
  </si>
  <si>
    <t>30409</t>
  </si>
  <si>
    <t>SPN-13038</t>
  </si>
  <si>
    <t>FERMILAB/BATAVIA, IL</t>
  </si>
  <si>
    <t>085ea9d3d99a01b0b0221c82011148e3</t>
  </si>
  <si>
    <t>58895</t>
  </si>
  <si>
    <t>SPN-10575</t>
  </si>
  <si>
    <t>FERRARI S.P.A/MARANELLO, ITALY</t>
  </si>
  <si>
    <t>UBM BUSINESS SERVICE SRL VIA VERGA 12&amp;#xa;41053 Milano MI&amp;#xa;Italy</t>
  </si>
  <si>
    <t>FRANCO CIMATTI</t>
  </si>
  <si>
    <t>085ea9d3d99a01ee248d2182011152e3</t>
  </si>
  <si>
    <t>66817</t>
  </si>
  <si>
    <t>SPN-10576</t>
  </si>
  <si>
    <t>FERRIS STATE UNIVERSITY/BIG RAPIDS, MI</t>
  </si>
  <si>
    <t>901 SOUTH STATE STREET&amp;#xa;STARR 313&amp;#xa;BIG RAPIDS, MI 49307&amp;#xa;United States of America</t>
  </si>
  <si>
    <t>085ea9d3d99a011f143a2782011159e3</t>
  </si>
  <si>
    <t>56954</t>
  </si>
  <si>
    <t>SPN-10577</t>
  </si>
  <si>
    <t>FHI 360/PARTNERS/DURHAM, NC</t>
  </si>
  <si>
    <t>359 BLACKWELL STREET, SUITE 200&amp;#xa;DURHAM, NC 27701&amp;#xa;United States of America</t>
  </si>
  <si>
    <t>JENNIFER AYRES</t>
  </si>
  <si>
    <t>AMANDA TROXLER</t>
  </si>
  <si>
    <t>2b526142ea0201d87a7fc4dc61364d37</t>
  </si>
  <si>
    <t>71379</t>
  </si>
  <si>
    <t>SPN-13572</t>
  </si>
  <si>
    <t>FHI PARTNERS/DURHAM,NC</t>
  </si>
  <si>
    <t>359 BLACKWELL STREET&amp;#xa;SUITE 200&amp;#xa;DURHAM, NC 27701&amp;#xa;United States of America</t>
  </si>
  <si>
    <t>YANIRA HERNANDEZ</t>
  </si>
  <si>
    <t>894abb089a610154826dd968fe00be5d</t>
  </si>
  <si>
    <t>74638</t>
  </si>
  <si>
    <t>SPN-13947</t>
  </si>
  <si>
    <t>FIBER OPTIC CENTER INC/ NEW BEDFORD, MA</t>
  </si>
  <si>
    <t>23 Center Street&amp;#xa;New Bedford, MA 02740&amp;#xa;United States of America</t>
  </si>
  <si>
    <t>eweiss@focenter.com</t>
  </si>
  <si>
    <t>ETHAN WEISS</t>
  </si>
  <si>
    <t>7189e377efa201b481bccbd7fa1a91f8</t>
  </si>
  <si>
    <t>70041</t>
  </si>
  <si>
    <t>SPN-13341</t>
  </si>
  <si>
    <t>FIBERLEAN TECHNOLOGIES LTD/PAR CORNWALL, UK</t>
  </si>
  <si>
    <t>PO BOX 548&amp;#xa;HAMPDEN, ME 04444&amp;#xa;United States of America</t>
  </si>
  <si>
    <t>085ea9d3d99a01f32ca32d82011160e3</t>
  </si>
  <si>
    <t>68049</t>
  </si>
  <si>
    <t>SPN-10578</t>
  </si>
  <si>
    <t>FIELD AEROSPACE/OKLAHOMA CITY,OK</t>
  </si>
  <si>
    <t>6015 SOUTH PORTLAND AVENUE&amp;#xa;OKLAHOMA CITY, OK 73159&amp;#xa;United States of America</t>
  </si>
  <si>
    <t>085ea9d3d99a0133fc623382011167e3</t>
  </si>
  <si>
    <t>65970</t>
  </si>
  <si>
    <t>SPN-10579</t>
  </si>
  <si>
    <t>FIELDING GRADUATE UNIVERSITY/SANTA BARBARA, CA</t>
  </si>
  <si>
    <t>2020 DE LA VINA&amp;#xa;SANTA BARBARA, CA 93105&amp;#xa;United States of America</t>
  </si>
  <si>
    <t>085ea9d3d99a010e2ce59da90111521a</t>
  </si>
  <si>
    <t>72500</t>
  </si>
  <si>
    <t>SPN-00080</t>
  </si>
  <si>
    <t>FILTRATION GROUP CORPORATION</t>
  </si>
  <si>
    <t>654 WEAVER WAY&amp;#xa;DORAVILLE, GA 30340&amp;#xa;United States of America</t>
  </si>
  <si>
    <t>JAYRAJ JOSHI</t>
  </si>
  <si>
    <t>9164d648b716100117e2ff9096860000</t>
  </si>
  <si>
    <t>75121</t>
  </si>
  <si>
    <t>SPN-14408</t>
  </si>
  <si>
    <t>FIRMENICH/GENEVA, SWITZERLAND</t>
  </si>
  <si>
    <t>Rue de la Bergere 7&amp;#xa;1242 Satigny&amp;#xa;Switzerland</t>
  </si>
  <si>
    <t>04919c877fbf10014ed7dcced3890000</t>
  </si>
  <si>
    <t>75633</t>
  </si>
  <si>
    <t>SPN-14311</t>
  </si>
  <si>
    <t>FIRST SOLAR/SANTA CLARA, CA</t>
  </si>
  <si>
    <t>350 WEST WASHINGTON ST&amp;#xa;TEMPE, AZ 85281&amp;#xa;United States of America</t>
  </si>
  <si>
    <t>vera.steinmann@firstsolar.com</t>
  </si>
  <si>
    <t>VERA STEINMANN</t>
  </si>
  <si>
    <t>085ea9d3d99a018d7cb6388201116ee3</t>
  </si>
  <si>
    <t>42568</t>
  </si>
  <si>
    <t>SPN-10580</t>
  </si>
  <si>
    <t>FIRSTENERGY CORPORATION/ARKON, OH</t>
  </si>
  <si>
    <t>76 SOUTH MAIN STREET&amp;#xa;AKRON, OH 44308&amp;#xa;United States of America</t>
  </si>
  <si>
    <t>JOSEPH WALIGORSKI</t>
  </si>
  <si>
    <t>085ea9d3d99a0128ed473e82011175e3</t>
  </si>
  <si>
    <t>61858</t>
  </si>
  <si>
    <t>SPN-10581</t>
  </si>
  <si>
    <t>FISKARS BRANDS INC./MADISON, WI</t>
  </si>
  <si>
    <t>2537 DANIELS ST&amp;#xa;MADISON, WI 53718&amp;#xa;United States of America</t>
  </si>
  <si>
    <t>04919c877fbf10014d92bd33db3b0000</t>
  </si>
  <si>
    <t>31148</t>
  </si>
  <si>
    <t>SPN-14309</t>
  </si>
  <si>
    <t>FITZGERALD-BEN HILL COUNTY CHAMBER OF COMMERCE/FITZGERALD, GA</t>
  </si>
  <si>
    <t>121 EAST PINE ST&amp;#xa;FITZGERALD, GA 31750&amp;#xa;United States of America</t>
  </si>
  <si>
    <t>jasondunn@fbcda.net</t>
  </si>
  <si>
    <t>JASON DUNN</t>
  </si>
  <si>
    <t>8e669d1ec6e201bbe9794660af00703f</t>
  </si>
  <si>
    <t>74534</t>
  </si>
  <si>
    <t>SPN-13932</t>
  </si>
  <si>
    <t>FIZZ DISPENSE OPTIMIZATION GROUP/CARTERSVILLE, GA</t>
  </si>
  <si>
    <t>1 JOHNSON ST. SUITE 120&amp;#xa;CARTERSVILLE, GA 30120&amp;#xa;United States of America</t>
  </si>
  <si>
    <t>DERRICK GORDY</t>
  </si>
  <si>
    <t>085ea9d3d99a012b89e3438201117ce3</t>
  </si>
  <si>
    <t>63156</t>
  </si>
  <si>
    <t>SPN-10582</t>
  </si>
  <si>
    <t>FLASHPOINT MANAGEMENT COMPANY/ATLANTA, GA</t>
  </si>
  <si>
    <t>925-B PEACHTREE ST NE&amp;#xa;SUITE 404&amp;#xa;ATLANTA, GA 30309&amp;#xa;United States of America</t>
  </si>
  <si>
    <t>MATT CHANOFF</t>
  </si>
  <si>
    <t>085ea9d3d99a01acd29c4a82011183e3</t>
  </si>
  <si>
    <t>65791</t>
  </si>
  <si>
    <t>SPN-10583</t>
  </si>
  <si>
    <t>FLATHEAD VALLEY COMMUNITY COLLEGE/KALISPELL, MT</t>
  </si>
  <si>
    <t>777 GRANDVIEW DRIVE&amp;#xa;FLATHEAD VALLEY COMMUNITY COLLEGE&amp;#xa;KALISPELL, MT 59901&amp;#xa;United States of America</t>
  </si>
  <si>
    <t>085ea9d3d99a01c99696508201118ae3</t>
  </si>
  <si>
    <t>66180</t>
  </si>
  <si>
    <t>SPN-10584</t>
  </si>
  <si>
    <t>FLEXTECH ALLIANCE INC/SAN JOSE, CA</t>
  </si>
  <si>
    <t>673 S. MILPITAS BLVD&amp;#xa;MILPITAS, CA 95035&amp;#xa;United States of America</t>
  </si>
  <si>
    <t>085ea9d3d99a016967ce5782011194e3</t>
  </si>
  <si>
    <t>62274</t>
  </si>
  <si>
    <t>SPN-10585</t>
  </si>
  <si>
    <t>FLEXTRONICS/NORCROSS, GA</t>
  </si>
  <si>
    <t>1180 WEST PEACHTREE ST NW&amp;#xa;15TH FLOOR&amp;#xa;ATLANTA, GA 30309&amp;#xa;United States of America</t>
  </si>
  <si>
    <t>LISA WHITMIRE</t>
  </si>
  <si>
    <t>1aabeb0de69510015c7f424418970000</t>
  </si>
  <si>
    <t>5813</t>
  </si>
  <si>
    <t>SPN-14406</t>
  </si>
  <si>
    <t>FLORIDA A&amp;M UNIVERSITY/TALLAHASSEE, FL</t>
  </si>
  <si>
    <t>Sub Invoicing</t>
  </si>
  <si>
    <t>085ea9d3d99a0187a33ca582011105e4</t>
  </si>
  <si>
    <t>33710</t>
  </si>
  <si>
    <t>SPN-10586</t>
  </si>
  <si>
    <t>FLORIDA DEPARTMENT OF LAW ENFORCEMENT/TALLAHASSEE, FL</t>
  </si>
  <si>
    <t>OFFICE OF PLANNING, POLICY &amp; DATA ANALYSIS&amp;#xa;2331 PHILLIPS ROAD&amp;#xa;TALLAHASSEE, FL 32308&amp;#xa;United States of America</t>
  </si>
  <si>
    <t>ANDREW BRANCH</t>
  </si>
  <si>
    <t>d00ab8a4551f0137a79b4a121401f646</t>
  </si>
  <si>
    <t>31706</t>
  </si>
  <si>
    <t>SPN-13539</t>
  </si>
  <si>
    <t>FLORIDA DEPT OF ENVIRONMENTAL PROTECTION/TALLAHASSEE, FL</t>
  </si>
  <si>
    <t>600 BLAIR STONE ROAD&amp;#xa;MS 6540&amp;#xa;TALLAHASSEE, FL 32399&amp;#xa;United States of America</t>
  </si>
  <si>
    <t>thomas.atkeson@dep.state.fl.us</t>
  </si>
  <si>
    <t>TOM ATKESON</t>
  </si>
  <si>
    <t>589a4172de1e100199dc3d829fc80000</t>
  </si>
  <si>
    <t>5741</t>
  </si>
  <si>
    <t>SPN-14138</t>
  </si>
  <si>
    <t>FLORIDA DEPT OF TRANSPORTATION/TALLAHASSEE, FL</t>
  </si>
  <si>
    <t>605 SUWANNEE STREET&amp;#xa;MS 30&amp;#xa;TALLAHASSEE, FL 32399-0450&amp;#xa;United States of America</t>
  </si>
  <si>
    <t>research.center@dot.state.fl.us</t>
  </si>
  <si>
    <t>research.center dot.state.fl.us</t>
  </si>
  <si>
    <t>4e423f241fdb011e385d54c9a40137ef</t>
  </si>
  <si>
    <t>5830</t>
  </si>
  <si>
    <t>SPN-13584</t>
  </si>
  <si>
    <t>FLORIDA INST OF TECH/</t>
  </si>
  <si>
    <t>150 W. UNIVERSITY BLVD&amp;#xa;MELBOURNE, FL 32901&amp;#xa;United States of America</t>
  </si>
  <si>
    <t>KELLY CARNES</t>
  </si>
  <si>
    <t>085ea9d3d99a01544af7ab8201110ce4</t>
  </si>
  <si>
    <t>27361</t>
  </si>
  <si>
    <t>SPN-10587</t>
  </si>
  <si>
    <t>FLORIDA INTERNATIONAL UNIVERSITY/MIAMI, FL</t>
  </si>
  <si>
    <t>OFFICE OF SPONSORED RESEARCH ADMINISTRATION&amp;#xa;MARC 430 UNIVERSITY PARK CAMPUS&amp;#xa;MIAMI, FL 33199&amp;#xa;United States of America</t>
  </si>
  <si>
    <t>ADA REUS</t>
  </si>
  <si>
    <t>subinv fiu.edu</t>
  </si>
  <si>
    <t>a7ee0304caae0196b442dfe94c01aba5</t>
  </si>
  <si>
    <t>72540</t>
  </si>
  <si>
    <t>SPN-13720</t>
  </si>
  <si>
    <t>FLORIDA MUNICIPAL POWER AGENCY/ORLANDO,FL</t>
  </si>
  <si>
    <t>8553 COMMODITY CIRCLE&amp;#xa;ORLANDO, FL 32819-9002&amp;#xa;United States of America</t>
  </si>
  <si>
    <t>CARL J TURNER</t>
  </si>
  <si>
    <t>085ea9d3d99a01c4fcc9b282011119e4</t>
  </si>
  <si>
    <t>66875</t>
  </si>
  <si>
    <t>SPN-10588</t>
  </si>
  <si>
    <t>FLORIDA STATE COLLEGE AT JACKSONVILLE/JACKSONVILLE, FL</t>
  </si>
  <si>
    <t>601 W STATE STREET&amp;#xa;JACKSONVILLE, FL 32202&amp;#xa;United States of America</t>
  </si>
  <si>
    <t>085ea9d3d99a01cf0e0abc82011120e4</t>
  </si>
  <si>
    <t>5921</t>
  </si>
  <si>
    <t>SPN-10589</t>
  </si>
  <si>
    <t>FLORIDA STATE UNIVERSITY/TALLAHASSEE, FLA</t>
  </si>
  <si>
    <t>2035 E PAUL DIRAC DR/200 RM JOHNSON BLDG&amp;#xa;TALLAHASSEE, FL 32306&amp;#xa;United States of America</t>
  </si>
  <si>
    <t>agomez fsu.edu</t>
  </si>
  <si>
    <t>a15346ff20b11001173d05f89bd40000</t>
  </si>
  <si>
    <t>77513</t>
  </si>
  <si>
    <t>SPN-14609</t>
  </si>
  <si>
    <t>FLUIDRA/COLLEGE PARK, GA</t>
  </si>
  <si>
    <t>1777 Phoenix Pkwy&amp;#xa;Suite 220&amp;#xa;College Park, GA 30349&amp;#xa;United States of America</t>
  </si>
  <si>
    <t>ecano@fluidra.com</t>
  </si>
  <si>
    <t>Everardo Cano</t>
  </si>
  <si>
    <t>941fb274468a01c03cc89173671130a2</t>
  </si>
  <si>
    <t>69597</t>
  </si>
  <si>
    <t>SPN-13180</t>
  </si>
  <si>
    <t>FLUOR MARINE PROPULSION LLC/WEST MIFFLIN, PA</t>
  </si>
  <si>
    <t>085ea9d3d99a01b219ecc2a90111591a</t>
  </si>
  <si>
    <t>8000023</t>
  </si>
  <si>
    <t>SPN-00081</t>
  </si>
  <si>
    <t>FM GLOBAL</t>
  </si>
  <si>
    <t>PO BOX 91660&amp;#xa;JOHNSTON, RI 02919&amp;#xa;United States of America</t>
  </si>
  <si>
    <t>9f510f39b03d10015c10f754a8580000</t>
  </si>
  <si>
    <t>76688</t>
  </si>
  <si>
    <t>SPN-14401</t>
  </si>
  <si>
    <t>FOCUSED COMMUNITY STRATEGIES/ATLANTA, GA</t>
  </si>
  <si>
    <t>Shawn@FCSministries.org</t>
  </si>
  <si>
    <t>Shawn Duncan</t>
  </si>
  <si>
    <t>085ea9d3d99a01e28a87c382011136e4</t>
  </si>
  <si>
    <t>66605</t>
  </si>
  <si>
    <t>SPN-10590</t>
  </si>
  <si>
    <t>FOCUSED ULTRASOUND FOUNDATION/CHARLOTTESVILLE,VA</t>
  </si>
  <si>
    <t>1230 CEDAR COUIT&amp;#xa;SUITE 206&amp;#xa;CHARLOTTESVILLE, VA 22903&amp;#xa;United States of America</t>
  </si>
  <si>
    <t>085ea9d3d99a01043304c9a90111601a</t>
  </si>
  <si>
    <t>8000024</t>
  </si>
  <si>
    <t>SPN-00082</t>
  </si>
  <si>
    <t>FOOD WELL ALLIANCE</t>
  </si>
  <si>
    <t>970 JEFFERSON STREET NW&amp;#xa;ATLANTA, GA 30318&amp;#xa;United States of America</t>
  </si>
  <si>
    <t>085ea9d3d99a0183b587317b02111d1f</t>
  </si>
  <si>
    <t>4011</t>
  </si>
  <si>
    <t>SPN-10591</t>
  </si>
  <si>
    <t>FORD MOTOR COMPANY/DEARBORN, MI</t>
  </si>
  <si>
    <t>2102 VILLAGE ROAD MD 2047 RIC&amp;#xa;DEARBORN, MI 48124-2053&amp;#xa;United States of America</t>
  </si>
  <si>
    <t>bchander@ford.com</t>
  </si>
  <si>
    <t>BRIJ SETH</t>
  </si>
  <si>
    <t>085ea9d3d99a0160a13ccd8201113de4</t>
  </si>
  <si>
    <t>30759</t>
  </si>
  <si>
    <t>SPN-10592</t>
  </si>
  <si>
    <t>FORDHAM UNIVERSITY/BRONX, NY</t>
  </si>
  <si>
    <t>441 E FORDHAM ROAD&amp;#xa;KEATING B27A&amp;#xa;BRONX, NY 10458&amp;#xa;United States of America</t>
  </si>
  <si>
    <t>KRAIG DEMATTIES</t>
  </si>
  <si>
    <t>023aad2791e010019c23744572520000</t>
  </si>
  <si>
    <t>76747</t>
  </si>
  <si>
    <t>SPN-14352</t>
  </si>
  <si>
    <t>FORSYTH COUNTY CHAMBER OF COMMERCE/CUMMING, GA</t>
  </si>
  <si>
    <t>212 WEBB ST. SUITE 200&amp;#xa;CUMMING, GA 30040&amp;#xa;United States of America</t>
  </si>
  <si>
    <t>awarner@forwardforsyth.org</t>
  </si>
  <si>
    <t>ALEX WARNER</t>
  </si>
  <si>
    <t>085ea9d3d99a0145c14bd382011144e4</t>
  </si>
  <si>
    <t>65943</t>
  </si>
  <si>
    <t>SPN-10593</t>
  </si>
  <si>
    <t>FORT LEWIS COLLEGE/DURANGO, CO</t>
  </si>
  <si>
    <t>1000 RIM DIRVE&amp;#xa;DURANGO, CO 81301&amp;#xa;United States of America</t>
  </si>
  <si>
    <t>085ea9d3d99a015d5d4fcfa90111671a</t>
  </si>
  <si>
    <t>8000025</t>
  </si>
  <si>
    <t>SPN-00083</t>
  </si>
  <si>
    <t>FORT VALLEY STATE UNIVERSITY</t>
  </si>
  <si>
    <t>1005 STATE UNIVERSITY DRIVE&amp;#xa;FORT VALLEY, GA 31030&amp;#xa;United States of America</t>
  </si>
  <si>
    <t>5e02f29172721001ea03bda3b4540000</t>
  </si>
  <si>
    <t>76213</t>
  </si>
  <si>
    <t>SPN-14295</t>
  </si>
  <si>
    <t>FOUNDATION FOR ATLANTA VETERANS EDUCATION AND RESEARCH (FAVER)/DECATUR, GA</t>
  </si>
  <si>
    <t>1670 CLAIRMONT ROAD (151F)&amp;#xa;DECATUR, GA 30033&amp;#xa;United States of America</t>
  </si>
  <si>
    <t>orders@faver.foundation</t>
  </si>
  <si>
    <t>021ffb19d17c01019a72fb5416900000</t>
  </si>
  <si>
    <t>75125</t>
  </si>
  <si>
    <t>SPN-14091</t>
  </si>
  <si>
    <t>FOUNDATION FOR OPIOID RESPONSE EFFORTS (FORE)/NEW YORK, NY</t>
  </si>
  <si>
    <t>110 WEST 40TH STREET&amp;#xa;SUITE 400&amp;#xa;NEW YORK, NY 10018&amp;#xa;United States of America</t>
  </si>
  <si>
    <t>bbyrd@forefdn.org</t>
  </si>
  <si>
    <t>BRIAN BYRD</t>
  </si>
  <si>
    <t>fc053a25a5a71001ad83897a17050000</t>
  </si>
  <si>
    <t>77426</t>
  </si>
  <si>
    <t>SPN-14591</t>
  </si>
  <si>
    <t>FOUR COUNTY EMC/WEST BURGAW, NC</t>
  </si>
  <si>
    <t>1822 NC Hwy 53&amp;#xa;West Burgaw, NC 28425&amp;#xa;United States of America</t>
  </si>
  <si>
    <t>invoices@fourcty.org</t>
  </si>
  <si>
    <t>Yvette Larddo</t>
  </si>
  <si>
    <t>941fb274468a012b573953726711d0a0</t>
  </si>
  <si>
    <t>68786</t>
  </si>
  <si>
    <t>SPN-13130</t>
  </si>
  <si>
    <t>FRAMATOME INC/LYNCHBURG, VA</t>
  </si>
  <si>
    <t>085ea9d3d99a0120e48bd98201114be4</t>
  </si>
  <si>
    <t>66480</t>
  </si>
  <si>
    <t>SPN-10594</t>
  </si>
  <si>
    <t>FRAZER CENTER/ATLANTA, GA</t>
  </si>
  <si>
    <t>1815 S PONCE DE LEON AVENUE&amp;#xa;ATLANTA, GA 30307&amp;#xa;United States of America</t>
  </si>
  <si>
    <t>8e669d1ec6e20102826932df4a01a112</t>
  </si>
  <si>
    <t>74535</t>
  </si>
  <si>
    <t>SPN-13937</t>
  </si>
  <si>
    <t>FREDERICKS COMPANY/HUNTINGDON VALLEY, PA</t>
  </si>
  <si>
    <t>2400 PHILMONT AVE.&amp;#xa;HUNTINGDON VALLEY, PA 19006&amp;#xa;United States of America</t>
  </si>
  <si>
    <t>DR. GIOVANNI DELUCA</t>
  </si>
  <si>
    <t>9380d68823691001a6169882a3a40000</t>
  </si>
  <si>
    <t>76049</t>
  </si>
  <si>
    <t>SPN-14462</t>
  </si>
  <si>
    <t>FREEPORT-MCMORAN SIERRITA INC/PHOENIX, AZ</t>
  </si>
  <si>
    <t>6200 West Duval Mine Road&amp;#xa;Green Valley, AZ 85622&amp;#xa;United States of America</t>
  </si>
  <si>
    <t>0e2163ca16a201048418b1f5af1b1343</t>
  </si>
  <si>
    <t>52871</t>
  </si>
  <si>
    <t>SPN-13471</t>
  </si>
  <si>
    <t>FRENCH AMERICAN CULTURAL EXCHANGE(FACE)/NEW YORK, NY</t>
  </si>
  <si>
    <t>THOMAS JEFFERSON FUND&amp;#xa;CULTURAL SERVICES OF THE FRENCH EMBASSY&amp;#xa;NEW YORK, NY 10075&amp;#xa;United States of America</t>
  </si>
  <si>
    <t>katrin.gebhard@diplomatie.gouv.fr</t>
  </si>
  <si>
    <t>KATRIN GEBHARD</t>
  </si>
  <si>
    <t>8fbddafac65601d31c4e5e349a018936</t>
  </si>
  <si>
    <t>72482</t>
  </si>
  <si>
    <t>SPN-13668</t>
  </si>
  <si>
    <t>FRIENDS OF LARCHE ATLANTA/ATLANTA, GA</t>
  </si>
  <si>
    <t>500 S. COLUMBIA DR&amp;#xa;DECATUR, GA 30030&amp;#xa;United States of America</t>
  </si>
  <si>
    <t>1b998611276f0101a6542f3123b30000</t>
  </si>
  <si>
    <t>74959</t>
  </si>
  <si>
    <t>SPN-14011</t>
  </si>
  <si>
    <t>FRIENDS OF THE THREAD TRAIL/LAGRANGE,GA</t>
  </si>
  <si>
    <t>PO BOX 19&amp;#xa;LAGRANGE, GA 30241&amp;#xa;United States of America</t>
  </si>
  <si>
    <t>natalie@thethreadtrail.org</t>
  </si>
  <si>
    <t>NATALIE HALE</t>
  </si>
  <si>
    <t>fd533ff2730601efb65d64effe0050df</t>
  </si>
  <si>
    <t>71281</t>
  </si>
  <si>
    <t>SPN-13643</t>
  </si>
  <si>
    <t>FRORE SYSTEMS/SAN JOSE, CA</t>
  </si>
  <si>
    <t>seshu@froresystems.com</t>
  </si>
  <si>
    <t>SESHU MADHAVAPEDDY</t>
  </si>
  <si>
    <t>085ea9d3d99a01c01e86e182011152e4</t>
  </si>
  <si>
    <t>5831</t>
  </si>
  <si>
    <t>SPN-10595</t>
  </si>
  <si>
    <t>FT VALLEY STATE UNIVERSITY/FT VALLEY, GA</t>
  </si>
  <si>
    <t>1005 STATE UNIVERSITY DRIVE&amp;#xa;FORT VALLEY, GA 31030-4313&amp;#xa;United States of America</t>
  </si>
  <si>
    <t>Melissa Miller</t>
  </si>
  <si>
    <t>358d8d546b2b01bc685e9c219a013584</t>
  </si>
  <si>
    <t>73143</t>
  </si>
  <si>
    <t>SPN-13755</t>
  </si>
  <si>
    <t>FTD SOLUTIONS/COLORADO SPRINGS, CO</t>
  </si>
  <si>
    <t>4755 FORCE ROAD SUITE 150&amp;#xa;COLORADO SPRINGS, CO 80907&amp;#xa;United States of America</t>
  </si>
  <si>
    <t>JOSH BEST</t>
  </si>
  <si>
    <t>dbca3301db5a01da8ddb019301016de0</t>
  </si>
  <si>
    <t>71960</t>
  </si>
  <si>
    <t>SPN-13629</t>
  </si>
  <si>
    <t>FUJITSU INTERCONNECT TECHNOLOGIES LIMITED/NGNO, JPN</t>
  </si>
  <si>
    <t>36, OAZA KITAOWARIBE&amp;#xa;NAGANO-SHI, Nagano&amp;#xa;381-8501&amp;#xa;Japan</t>
  </si>
  <si>
    <t>s-taiji@fujitsu.com</t>
  </si>
  <si>
    <t>TAIJI SAKAI</t>
  </si>
  <si>
    <t>085ea9d3d99a01c8094ae782011159e4</t>
  </si>
  <si>
    <t>6331</t>
  </si>
  <si>
    <t>SPN-10596</t>
  </si>
  <si>
    <t>FUJITSU OF JAPAN/KAWASAKI, JAPAN</t>
  </si>
  <si>
    <t>Kanagawa&amp;#xa;211-8588&amp;#xa;Japan</t>
  </si>
  <si>
    <t>941fb274468a018796398373671121a2</t>
  </si>
  <si>
    <t>69578</t>
  </si>
  <si>
    <t>SPN-13178</t>
  </si>
  <si>
    <t>FULTON ACADEMY OF SCIENCE AND TECHNOLOGY (FAST)/ROSWELL, GA</t>
  </si>
  <si>
    <t>aa85b153a4dd01c99c29f55d0b308581</t>
  </si>
  <si>
    <t>69561</t>
  </si>
  <si>
    <t>SPN-13387</t>
  </si>
  <si>
    <t>FULTON COUNTY ARTS COUNCIL/ATLANTA,GA</t>
  </si>
  <si>
    <t>141 PRYOR ST SW #2030&amp;#xa;ATLANTA, GA 30303&amp;#xa;United States of America</t>
  </si>
  <si>
    <t>shantras.lakes@fultoncountyga.com</t>
  </si>
  <si>
    <t>SHANTRAS LAKES</t>
  </si>
  <si>
    <t>085ea9d3d99a018b6e9bed82011160e4</t>
  </si>
  <si>
    <t>5598</t>
  </si>
  <si>
    <t>SPN-10597</t>
  </si>
  <si>
    <t>FULTON COUNTY SCHOOLS/ATLANTA, GA</t>
  </si>
  <si>
    <t>6201 POWERS FERRY ROAD, NW&amp;#xa;ATLANTA, GA 30339&amp;#xa;United States of America</t>
  </si>
  <si>
    <t>accountspayable@fultonschools.org</t>
  </si>
  <si>
    <t>085ea9d3d99a01b15202f68201116ae4</t>
  </si>
  <si>
    <t>5597</t>
  </si>
  <si>
    <t>SPN-10598</t>
  </si>
  <si>
    <t>FULTON COUNTY/</t>
  </si>
  <si>
    <t>141 PRYOR STREET, SW&amp;#xa;SUITE 2030&amp;#xa;ATLANTA, GA 30303&amp;#xa;United States of America</t>
  </si>
  <si>
    <t>LISA GOODIN</t>
  </si>
  <si>
    <t>085ea9d3d99a017707c7fc82011183e4</t>
  </si>
  <si>
    <t>65947</t>
  </si>
  <si>
    <t>SPN-10599</t>
  </si>
  <si>
    <t>FULTON CTY SCH SVCS FOR EXCEPTIONAL CHILDREN/ATLANTA, GA</t>
  </si>
  <si>
    <t>894abb089a6101e13a7ee04aa701c380</t>
  </si>
  <si>
    <t>74366</t>
  </si>
  <si>
    <t>SPN-13954</t>
  </si>
  <si>
    <t>FUNGI PERFECTI/OLYMPIA WA</t>
  </si>
  <si>
    <t>PO BOX 7634&amp;#xa;OLYMPIA, WA 98507&amp;#xa;United States of America</t>
  </si>
  <si>
    <t>accounting@fungi.com</t>
  </si>
  <si>
    <t>FUNGI BILLING</t>
  </si>
  <si>
    <t>085ea9d3d99a0151a4bf028301118ae4</t>
  </si>
  <si>
    <t>45488</t>
  </si>
  <si>
    <t>SPN-10600</t>
  </si>
  <si>
    <t>FURMAN UNIVERSITY/GREENVILLE, SC</t>
  </si>
  <si>
    <t>3300 POINSETT HIGHWAY&amp;#xa;GREENVILLE, SC 29613&amp;#xa;United States of America</t>
  </si>
  <si>
    <t>20f3e12005ba1000fc854d7ff4c40000</t>
  </si>
  <si>
    <t>75889</t>
  </si>
  <si>
    <t>SPN-14206</t>
  </si>
  <si>
    <t>FURNO MATERIALS INC/PALO ALTO, CA</t>
  </si>
  <si>
    <t>855 EL CAMINO REAL&amp;#xa;STE 13A 117&amp;#xa;PALO ALTO, CA 94301&amp;#xa;United States of America</t>
  </si>
  <si>
    <t>gurinder@furmomaterials.com</t>
  </si>
  <si>
    <t>GURINDER NAGRA</t>
  </si>
  <si>
    <t>085ea9d3d99a01b077250883011191e4</t>
  </si>
  <si>
    <t>58835</t>
  </si>
  <si>
    <t>SPN-10601</t>
  </si>
  <si>
    <t>FUTREND TECHNOLOGY INC/VIENNA, VA</t>
  </si>
  <si>
    <t>8605 WESTWOOD CENTER DRIVE &amp;#xa;SUITE 502&amp;#xa;VIENNA, VA 22182&amp;#xa;United States of America</t>
  </si>
  <si>
    <t>cd30e90bd4130101e8fbb98097ed0000</t>
  </si>
  <si>
    <t>74878</t>
  </si>
  <si>
    <t>SPN-14076</t>
  </si>
  <si>
    <t>FUTURE EARTH INTERNATIONAL/MONTREAL, QC, CANADA</t>
  </si>
  <si>
    <t>2155 GUY STREET, SUITE 1201&amp;#xa;MONTREAL, QC H3H 2R9&amp;#xa;Canada</t>
  </si>
  <si>
    <t>kameliya@climatechange.ai</t>
  </si>
  <si>
    <t>KAMELIYA PETROVA</t>
  </si>
  <si>
    <t>085ea9d3d99a01c5a1f90e83011198e4</t>
  </si>
  <si>
    <t>68818</t>
  </si>
  <si>
    <t>SPN-10602</t>
  </si>
  <si>
    <t>FUTURE OF STORYTELLING,CORP MELCHER MEDIA INC/NEW YORK, NY</t>
  </si>
  <si>
    <t>123 WEST 13TH STREET&amp;#xa;NEW YORK, NY 10011&amp;#xa;United States of America</t>
  </si>
  <si>
    <t>085ea9d3d99a0195915f158301119fe4</t>
  </si>
  <si>
    <t>66138</t>
  </si>
  <si>
    <t>SPN-10603</t>
  </si>
  <si>
    <t>FUTUREWEI TECHNOLOGIES/BRIDGEWATER, NJ</t>
  </si>
  <si>
    <t>400 CROSSING BLVD, SUITE 102&amp;#xa;FUTUREWEI TECHNOLOGIES&amp;#xa;BRIDGEWATER, NJ 08807-2863&amp;#xa;United States of America</t>
  </si>
  <si>
    <t>085ea9d3d99a016a07bc1b830111a6e4</t>
  </si>
  <si>
    <t>634</t>
  </si>
  <si>
    <t>SPN-10604</t>
  </si>
  <si>
    <t>G &amp; W ELECTRIC COMPANY/BLUE ISLAND, IL</t>
  </si>
  <si>
    <t>305 W CROSSROADS PKWY&amp;#xa;BOLINGBROOK, IL 60440&amp;#xa;United States of America</t>
  </si>
  <si>
    <t>MONICA MENDEZ</t>
  </si>
  <si>
    <t>085ea9d3d99a016153f921830111ade4</t>
  </si>
  <si>
    <t>66641</t>
  </si>
  <si>
    <t>SPN-10605</t>
  </si>
  <si>
    <t>G3ICT-IAAP/ATLANTA,GA</t>
  </si>
  <si>
    <t>6300 POWERS FERRY ROAD&amp;#xa;SUITE 600-300&amp;#xa;ATLANTA, GA 30339&amp;#xa;United States of America</t>
  </si>
  <si>
    <t>SHEARON SPENSOR</t>
  </si>
  <si>
    <t>085ea9d3d99a01289d7736830111b7e4</t>
  </si>
  <si>
    <t>5640</t>
  </si>
  <si>
    <t>SPN-10606</t>
  </si>
  <si>
    <t>GA BOARD OF REGENTS/</t>
  </si>
  <si>
    <t>ACADEMIC AFFAIRS - P-16 INITIATIVES&amp;#xa;270 WASHINGTON STREET, SW&amp;#xa;ATLANTA, GA 30334&amp;#xa;United States of America</t>
  </si>
  <si>
    <t>bjohnso@uga.edu</t>
  </si>
  <si>
    <t>Wanda Gross</t>
  </si>
  <si>
    <t>ALINA BROOKS</t>
  </si>
  <si>
    <t>c61cfe42cc5f012bbcccc5bbb70fc86f</t>
  </si>
  <si>
    <t>70862</t>
  </si>
  <si>
    <t>SPN-13441</t>
  </si>
  <si>
    <t>GA CHAPTER AERBVI/ATLANTA GA</t>
  </si>
  <si>
    <t>512 MEANS STREET NW&amp;#xa;ATLANTA, GA 30318&amp;#xa;United States of America</t>
  </si>
  <si>
    <t>OBELIZE@GMAIL.COM</t>
  </si>
  <si>
    <t>JOHN REMPEL</t>
  </si>
  <si>
    <t>941fb274468a01ae01ef0f7167117a9f</t>
  </si>
  <si>
    <t>56514</t>
  </si>
  <si>
    <t>SPN-13075</t>
  </si>
  <si>
    <t>GA COALITION AGAINST DOMESTIC VIOLENCE/DECATUR, GA</t>
  </si>
  <si>
    <t>085ea9d3d99a01a2ecc0408301110fe5</t>
  </si>
  <si>
    <t>66067</t>
  </si>
  <si>
    <t>SPN-10607</t>
  </si>
  <si>
    <t>GA COMM ON EMPL OF PEOPLE WITH DISABILITIES/FORTSON, GA</t>
  </si>
  <si>
    <t>PO BOX 1090&amp;#xa;FORTSON, GA 31808&amp;#xa;United States of America</t>
  </si>
  <si>
    <t>085ea9d3d99a011a63c64683011116e5</t>
  </si>
  <si>
    <t>30780</t>
  </si>
  <si>
    <t>SPN-10608</t>
  </si>
  <si>
    <t>GA COUNCIL FOR THE ARTS/ATLANTA, GA</t>
  </si>
  <si>
    <t>260 14TH STREET NW&amp;#xa;SUITE 401&amp;#xa;ATLANTA, GA 30318&amp;#xa;United States of America</t>
  </si>
  <si>
    <t>TINA LILLY</t>
  </si>
  <si>
    <t>50982d920c8e10010241dddc2a270000</t>
  </si>
  <si>
    <t>35668</t>
  </si>
  <si>
    <t>SPN-14381</t>
  </si>
  <si>
    <t>GA CTR FOR ONCOLOGY RESEARCH &amp; EDUCATION (CORE)/ATLANTA, GA</t>
  </si>
  <si>
    <t>75 FIFTH STREET, NW&amp;#xa;SUITE 460&amp;#xa;ATLANTA, GA 30308&amp;#xa;United States of America</t>
  </si>
  <si>
    <t>mike.stamps@ftrans.net</t>
  </si>
  <si>
    <t>FREDERICK SCHNELL</t>
  </si>
  <si>
    <t>085ea9d3d99a013245395d8301111de5</t>
  </si>
  <si>
    <t>5602</t>
  </si>
  <si>
    <t>SPN-10609</t>
  </si>
  <si>
    <t>GA DEPT NATURAL RESOURCES/</t>
  </si>
  <si>
    <t>2 Martin Luther King Jr. Drive SE Suite 1456 East Tower&amp;#xa;Atlanta, GA 30334&amp;#xa;United States of America</t>
  </si>
  <si>
    <t>DEANNA OSER</t>
  </si>
  <si>
    <t>BETH TASCIOTTI</t>
  </si>
  <si>
    <t>085ea9d3d99a01f3694d6a83011184e5</t>
  </si>
  <si>
    <t>66680</t>
  </si>
  <si>
    <t>SPN-10610</t>
  </si>
  <si>
    <t>GA DEPT OF BEHAVIORAL HLTH AND DEVP DISABILITIES/ATLANTA,GA</t>
  </si>
  <si>
    <t>SHEENA BERRY</t>
  </si>
  <si>
    <t>CANDACE WALKER</t>
  </si>
  <si>
    <t>085ea9d3d99a018ab4dc718301118ee5</t>
  </si>
  <si>
    <t>5604</t>
  </si>
  <si>
    <t>SPN-10611</t>
  </si>
  <si>
    <t>GA DEPT OF CORRECTIONS/</t>
  </si>
  <si>
    <t>300 PATROL ROAD&amp;#xa;FORSYTH, GA 31029&amp;#xa;United States of America</t>
  </si>
  <si>
    <t>HEATHER CORBETT</t>
  </si>
  <si>
    <t>DAN ABRAMS</t>
  </si>
  <si>
    <t>085ea9d3d99a01f9922f7a830111a1e5</t>
  </si>
  <si>
    <t>5601</t>
  </si>
  <si>
    <t>SPN-10612</t>
  </si>
  <si>
    <t>GA DEPT OF ECONOMIC DEVELOPMENT/ATLANTA, GA</t>
  </si>
  <si>
    <t>75 5TH STREET NW, SUITE 1200&amp;#xa;ATLANTA, GA 30308&amp;#xa;United States of America</t>
  </si>
  <si>
    <t>David Nuckolls</t>
  </si>
  <si>
    <t>GLEN WHITLEY</t>
  </si>
  <si>
    <t>085ea9d3d99a01ad7ef184830111b1e5</t>
  </si>
  <si>
    <t>5605</t>
  </si>
  <si>
    <t>SPN-10613</t>
  </si>
  <si>
    <t>GA DEPT OF EDUCATION/</t>
  </si>
  <si>
    <t>1762 TWIN TOWERS EAST&amp;#xa;205 JESSE HILL JR. DRIVE&amp;#xa;ATLANTA, GA 30334&amp;#xa;United States of America</t>
  </si>
  <si>
    <t>JANE HENSON</t>
  </si>
  <si>
    <t>LYA SNELL</t>
  </si>
  <si>
    <t>085ea9d3d99a01d105968f830111d6e5</t>
  </si>
  <si>
    <t>5594</t>
  </si>
  <si>
    <t>SPN-10614</t>
  </si>
  <si>
    <t>GA DEPT OF HEALTH &amp; HUMAN SVCS/HUMAN RESOURCES</t>
  </si>
  <si>
    <t>TWO PEACHTREE STREET, SUITE 33-384&amp;#xa;ATLANTA, GA 30303&amp;#xa;United States of America</t>
  </si>
  <si>
    <t>DOUG CARL</t>
  </si>
  <si>
    <t>085ea9d3d99a012d1a1d96830111ece5</t>
  </si>
  <si>
    <t>5659</t>
  </si>
  <si>
    <t>SPN-10615</t>
  </si>
  <si>
    <t>GA DEPT OF LABOR/ATLANTA, GA</t>
  </si>
  <si>
    <t>148 ANDREW YOUNG INTERNATIONAL BLVD NE&amp;#xa;ATLANTA, GA 30303-1751&amp;#xa;United States of America</t>
  </si>
  <si>
    <t>085ea9d3d99a01fc87169c830111f6e5</t>
  </si>
  <si>
    <t>62214</t>
  </si>
  <si>
    <t>SPN-10616</t>
  </si>
  <si>
    <t>GA DEPT OF PUBLIC HEALTH, EMERG PREP AND RESPONSE/ ATLANTA, GA</t>
  </si>
  <si>
    <t>2 PEACHTREE STREET NW&amp;#xa;16TH FLOOR&amp;#xa;ATLANTA, GA 30303&amp;#xa;United States of America</t>
  </si>
  <si>
    <t>085ea9d3d99a0197ed27a283011100e6</t>
  </si>
  <si>
    <t>5654</t>
  </si>
  <si>
    <t>SPN-10617</t>
  </si>
  <si>
    <t>GA FED STATE INSPECTION SRVC/ATLANTA, GA</t>
  </si>
  <si>
    <t>PO BOX 71767&amp;#xa;ALBANY, GA 31708&amp;#xa;United States of America</t>
  </si>
  <si>
    <t>085ea9d3d99a013a71b2caa801115519</t>
  </si>
  <si>
    <t>5613</t>
  </si>
  <si>
    <t>SPN-00043</t>
  </si>
  <si>
    <t>GA FORESTRY COMMISSION/</t>
  </si>
  <si>
    <t>5645 RIGGINS MILL RD&amp;#xa;DRY BRANCH, GA 31020&amp;#xa;United States of America</t>
  </si>
  <si>
    <t>dpreston@gfc.state.ga.us</t>
  </si>
  <si>
    <t>085ea9d3d99a01b4e4b4a783011107e6</t>
  </si>
  <si>
    <t>5608</t>
  </si>
  <si>
    <t>SPN-10618</t>
  </si>
  <si>
    <t>GA OFC ENERGY RESOURCES/</t>
  </si>
  <si>
    <t>270 WASHINGTON STREET, S.W.&amp;#xa;SUITE 615&amp;#xa;ATLANTA, GA 30334&amp;#xa;United States of America</t>
  </si>
  <si>
    <t>d561cca7049601019bfdbd7eee0a0000</t>
  </si>
  <si>
    <t>5609</t>
  </si>
  <si>
    <t>SPN-14030</t>
  </si>
  <si>
    <t>GA OFC PLANNING &amp; BUDGET/</t>
  </si>
  <si>
    <t>270 WASHINGTON STREET, SW&amp;#xa;ATLANTA, GA 30334&amp;#xa;United States of America</t>
  </si>
  <si>
    <t>jason.matt@usg.edu</t>
  </si>
  <si>
    <t>JASON MATT</t>
  </si>
  <si>
    <t>085ea9d3d99a01d9051fae8301110ee6</t>
  </si>
  <si>
    <t>5610</t>
  </si>
  <si>
    <t>SPN-10619</t>
  </si>
  <si>
    <t>GA PORTS AUTHORITY/</t>
  </si>
  <si>
    <t>PO BOX 2406&amp;#xa;SAVANNAH, GA 31402&amp;#xa;United States of America</t>
  </si>
  <si>
    <t>JAMES MCCURRY</t>
  </si>
  <si>
    <t>HOPE MOORER</t>
  </si>
  <si>
    <t>085ea9d3d99a017634dfb383011118e6</t>
  </si>
  <si>
    <t>34728</t>
  </si>
  <si>
    <t>SPN-10620</t>
  </si>
  <si>
    <t>GA STATE FINANCING &amp; INVESTMENT COM/ATLANTA, GA</t>
  </si>
  <si>
    <t>270 WASHINGTON STREET&amp;#xa;ATLANTA, GA 30334&amp;#xa;United States of America</t>
  </si>
  <si>
    <t>STACEY PEACE</t>
  </si>
  <si>
    <t>085ea9d3d99a017dd74cba8301111fe6</t>
  </si>
  <si>
    <t>66777</t>
  </si>
  <si>
    <t>SPN-10621</t>
  </si>
  <si>
    <t>GA VOCATIONAL REHAB AGENCY- GEORGIA VISION PROGRAM/ATLANTA, GA</t>
  </si>
  <si>
    <t>1800 CENTURY BLVD&amp;#xa;SUITE 17200&amp;#xa;ATLANTA, GA 30345&amp;#xa;United States of America</t>
  </si>
  <si>
    <t>085ea9d3d99a01c21312c083011126e6</t>
  </si>
  <si>
    <t>40928</t>
  </si>
  <si>
    <t>SPN-10622</t>
  </si>
  <si>
    <t>GAINCO INC/GAINESVILLE, GA</t>
  </si>
  <si>
    <t>ACCOUNTS PAYABLE&amp;#xa;PO BOX 375&amp;#xa;VERMILION, OH 44089&amp;#xa;United States of America</t>
  </si>
  <si>
    <t>LAURA MARSHALL</t>
  </si>
  <si>
    <t>085ea9d3d99a0174a870c58301112de6</t>
  </si>
  <si>
    <t>67339</t>
  </si>
  <si>
    <t>SPN-10623</t>
  </si>
  <si>
    <t>GAINESVILLE CITY SCHOOL SYSTEM/GAINSEVILLE, GA</t>
  </si>
  <si>
    <t>508 OAK STREET&amp;#xa;GAINESVILLE, GA 30501&amp;#xa;United States of America</t>
  </si>
  <si>
    <t>e8dc0d9e2f8e01cf57b4d730d61d10d6</t>
  </si>
  <si>
    <t>70921</t>
  </si>
  <si>
    <t>SPN-13478</t>
  </si>
  <si>
    <t>GAINESVILLE REGIONAL UTILITIES/GAINESVILLE, FL</t>
  </si>
  <si>
    <t>4747 NORTH MAIN STREET&amp;#xa;GAINESVILLE, FL 32609&amp;#xa;United States of America</t>
  </si>
  <si>
    <t>harrised@gru.com</t>
  </si>
  <si>
    <t>ERIC HARRIS</t>
  </si>
  <si>
    <t>302088e1d01e10014d08063224a80000</t>
  </si>
  <si>
    <t>75145</t>
  </si>
  <si>
    <t>SPN-14174</t>
  </si>
  <si>
    <t>GALACTIV INC/MUNSTER,IN</t>
  </si>
  <si>
    <t>10148 Somerset Circle&amp;#xa;Munster, IN 46321&amp;#xa;United States of America</t>
  </si>
  <si>
    <t>trent@galactiv.com</t>
  </si>
  <si>
    <t>TRENT BLAKE</t>
  </si>
  <si>
    <t>085ea9d3d99a01d37776cc83011134e6</t>
  </si>
  <si>
    <t>66602</t>
  </si>
  <si>
    <t>SPN-10624</t>
  </si>
  <si>
    <t>GALLUP/WASHINGTON, DC</t>
  </si>
  <si>
    <t>901 F ST NW&amp;#xa;WASHINGTON, DC 20004&amp;#xa;United States of America</t>
  </si>
  <si>
    <t>CHRIS STEWART</t>
  </si>
  <si>
    <t>085ea9d3d99a015cae3ad38301113be6</t>
  </si>
  <si>
    <t>67541</t>
  </si>
  <si>
    <t>SPN-10625</t>
  </si>
  <si>
    <t>GALVANI BIOELECTRONICS/HERTFORDSHIRE, UK</t>
  </si>
  <si>
    <t>GUNNELS WOOD RD&amp;#xa;STEVENAGE&amp;#xa;SG1 2NY&amp;#xa;United Kingdom</t>
  </si>
  <si>
    <t>ARUN SRIDHAR</t>
  </si>
  <si>
    <t>085ea9d3d99a01171e26d983011142e6</t>
  </si>
  <si>
    <t>68420</t>
  </si>
  <si>
    <t>SPN-10626</t>
  </si>
  <si>
    <t>GAME FOR CHANGE INC/NEW YORY, NY</t>
  </si>
  <si>
    <t>205 EAST 42ND STREET, 20TH FLOOR&amp;#xa;NEW YORK, NY 10017&amp;#xa;United States of America</t>
  </si>
  <si>
    <t>085ea9d3d99a010fb7c7c8a70111e317</t>
  </si>
  <si>
    <t>5832</t>
  </si>
  <si>
    <t>SPN-00008</t>
  </si>
  <si>
    <t>GAMMA BETA PHI SOCIETY/CAMPUS</t>
  </si>
  <si>
    <t>5204 KINGSTONE PIKE SUITE 31-33.&amp;#xa;KNOXVILLE, TN 37919&amp;#xa;United States of America</t>
  </si>
  <si>
    <t>6018bb24a052016c0a2290f69b01b672</t>
  </si>
  <si>
    <t>37409</t>
  </si>
  <si>
    <t>SPN-13929</t>
  </si>
  <si>
    <t>GAS TECHNOLOGY INSTITUTE/DES PAINES, IL</t>
  </si>
  <si>
    <t>1700 SOUTH MOUNT PROSPECT ROAD&amp;#xa;DES PLAINES, IL 60018&amp;#xa;United States of America</t>
  </si>
  <si>
    <t>085ea9d3d99a01da6a68d6a901116e1a</t>
  </si>
  <si>
    <t>8000026</t>
  </si>
  <si>
    <t>SPN-00084</t>
  </si>
  <si>
    <t>GATEWAY UNIVERSITY RESEARCH PARK</t>
  </si>
  <si>
    <t>2901 E GATE CITY BLVD&amp;#xa;SUITE 2500&amp;#xa;GREENSBORO, NC 27401&amp;#xa;United States of America</t>
  </si>
  <si>
    <t>085ea9d3d99a01a42f13e083011149e6</t>
  </si>
  <si>
    <t>42689</t>
  </si>
  <si>
    <t>SPN-10627</t>
  </si>
  <si>
    <t>GATR TECHNOLOGIES/HUNTSVILLE, AL</t>
  </si>
  <si>
    <t>7000 QUEST CIRCLE&amp;#xa;HUNTSVILLE, AL 35806&amp;#xa;United States of America</t>
  </si>
  <si>
    <t>5394a51837791001ec405a7b9c290000</t>
  </si>
  <si>
    <t>75908</t>
  </si>
  <si>
    <t>SPN-14239</t>
  </si>
  <si>
    <t>GCAS INCORPORATED/SAN MARCOS, CA</t>
  </si>
  <si>
    <t>1531 GRAND AVENUE, SUITE D&amp;#xa;SAN MARCOS, CA 92078-2463&amp;#xa;United States of America</t>
  </si>
  <si>
    <t>Sroberts@gcas.net</t>
  </si>
  <si>
    <t>SUSAN ROBERTS</t>
  </si>
  <si>
    <t>f34b77ee421201b7925e74e19d18fff2</t>
  </si>
  <si>
    <t>51369</t>
  </si>
  <si>
    <t>SPN-13459</t>
  </si>
  <si>
    <t>GE GLOBAL RESEARCH/NISKAYUNA, NY</t>
  </si>
  <si>
    <t>ONE RESEARCH CIRLCE&amp;#xa;NISKAYUNA, NY 12309&amp;#xa;United States of America</t>
  </si>
  <si>
    <t>crdap@research.ge.com</t>
  </si>
  <si>
    <t>Trent Thomas</t>
  </si>
  <si>
    <t>085ea9d3d99a0139dac9e683011156e6</t>
  </si>
  <si>
    <t>68801</t>
  </si>
  <si>
    <t>SPN-10628</t>
  </si>
  <si>
    <t>GE HEALTHCARE BIO-SCIENCES CORPORATION/MARLBOROUGH, MA</t>
  </si>
  <si>
    <t>100 RESULTS WAY&amp;#xa;MARLBOROUGH, MA 01752&amp;#xa;United States of America</t>
  </si>
  <si>
    <t>085ea9d3d99a01bc9653ee8301115de6</t>
  </si>
  <si>
    <t>66338</t>
  </si>
  <si>
    <t>SPN-10629</t>
  </si>
  <si>
    <t>GE POWER &amp; WATER/GREENVILLE, SC</t>
  </si>
  <si>
    <t>MANUFACTURING LEAD SYSTEMS ENGINEER&amp;#xa;300 GARLINGTON RD&amp;#xa;GREENVILLE, SC 29615&amp;#xa;United States of America</t>
  </si>
  <si>
    <t>085ea9d3d99a013d6255f583011167e6</t>
  </si>
  <si>
    <t>60353</t>
  </si>
  <si>
    <t>SPN-10630</t>
  </si>
  <si>
    <t>GE POWER &amp; WATER/SCHENECTADY, NY</t>
  </si>
  <si>
    <t>1 RIVER ROAD&amp;#xa;BUILDING 55&amp;#xa;SCHENECTADY, NY 12305&amp;#xa;United States of America</t>
  </si>
  <si>
    <t>085ea9d3d99a01d7a0c3fa83011174e6</t>
  </si>
  <si>
    <t>66561</t>
  </si>
  <si>
    <t>SPN-10631</t>
  </si>
  <si>
    <t>GE TRANSPORTATION/ERIE, PA</t>
  </si>
  <si>
    <t>2901 EAST LAKE RD, BUILDING 42, ROOM 323&amp;#xa;ERIE, PA 16531&amp;#xa;United States of America</t>
  </si>
  <si>
    <t>JACQUELINE MCKAY</t>
  </si>
  <si>
    <t>01f5c48a7ed21000c91539fc32a20000</t>
  </si>
  <si>
    <t>77062</t>
  </si>
  <si>
    <t>SPN-14507</t>
  </si>
  <si>
    <t>GEMINA LABORATORIES LTD/BURNABY, CANADA</t>
  </si>
  <si>
    <t>3600 Gilmore Way, Unit 302&amp;#xa;BC V5G 4R8&amp;#xa;Canada</t>
  </si>
  <si>
    <t>rgreene@geminalabs.com</t>
  </si>
  <si>
    <t>Robert Greene</t>
  </si>
  <si>
    <t>941fb274468a01c97fb858726711d4a0</t>
  </si>
  <si>
    <t>68837</t>
  </si>
  <si>
    <t>SPN-13131</t>
  </si>
  <si>
    <t>GENBRIGHT/HINGHAM, MA</t>
  </si>
  <si>
    <t>941fb274468a01419dfa39726711baa0</t>
  </si>
  <si>
    <t>68574</t>
  </si>
  <si>
    <t>SPN-13126</t>
  </si>
  <si>
    <t>GENEDGE ALLIANCE/MARTINSVILLE, VA</t>
  </si>
  <si>
    <t>32 BRIDGE STREET SUITE 200&amp;#xa;MARTINSVILLE, VA 24112&amp;#xa;United States of America</t>
  </si>
  <si>
    <t>ap@genedge.org</t>
  </si>
  <si>
    <t>941fb274468a01e4187b836f6711849d</t>
  </si>
  <si>
    <t>4042</t>
  </si>
  <si>
    <t>SPN-13005</t>
  </si>
  <si>
    <t>GENERAL ATOMICS/SAN DIEGO, CA</t>
  </si>
  <si>
    <t>2a57c921cc52100100ee2df64e080000</t>
  </si>
  <si>
    <t>75975</t>
  </si>
  <si>
    <t>SPN-14212</t>
  </si>
  <si>
    <t>GENERAL CABLE INDUSTRIES INC DBA PRYSMIAN GROUP/DUQUOIN,IL</t>
  </si>
  <si>
    <t>1453 SOUTH WASHINGTON ST.&amp;#xa;DUQUOIN, IL 62832&amp;#xa;United States of America</t>
  </si>
  <si>
    <t>scott.adams2@prysmiangroup.com</t>
  </si>
  <si>
    <t>SCOTT ADAMS</t>
  </si>
  <si>
    <t>5a539815398610010111788f3a330000</t>
  </si>
  <si>
    <t>75974</t>
  </si>
  <si>
    <t>SPN-14213</t>
  </si>
  <si>
    <t>GENERAL CABLE INDUSTRIES INC DBA PRYSMIAN GROUP/SCOTTSVILLE,TX</t>
  </si>
  <si>
    <t>9975 US HWY 80 EAST&amp;#xa;SCOTTSVILLE, TX 75688&amp;#xa;United States of America</t>
  </si>
  <si>
    <t>christopher.sebourne@prysmaingroup.com</t>
  </si>
  <si>
    <t>CHRIS SEBOURN</t>
  </si>
  <si>
    <t>085ea9d3d99a01fb6b36008401117be6</t>
  </si>
  <si>
    <t>66660</t>
  </si>
  <si>
    <t>SPN-10632</t>
  </si>
  <si>
    <t>GENERAL CABLE INDUSTRIES/HIGHLAND HEIGHTS, KY</t>
  </si>
  <si>
    <t>4 TESSENEER DR&amp;#xa;HIGHLAND HEIGHTS, KY 41076&amp;#xa;United States of America</t>
  </si>
  <si>
    <t>085ea9d3d99a0184811a0784011182e6</t>
  </si>
  <si>
    <t>5138</t>
  </si>
  <si>
    <t>SPN-10633</t>
  </si>
  <si>
    <t>GENERAL DYNAMICS C4 SYSTEMS INC</t>
  </si>
  <si>
    <t>75 FIFTH STREET, NW&amp;#xa;SUITE 357&amp;#xa;ATLANTA, GA 30308&amp;#xa;United States of America</t>
  </si>
  <si>
    <t>941fb274468a01dd29e2cd746711eaa3</t>
  </si>
  <si>
    <t>70187</t>
  </si>
  <si>
    <t>SPN-13235</t>
  </si>
  <si>
    <t>GENERAL DYNAMICS MISSION SYSTEMS INC/SCOTTSDALE,AZ</t>
  </si>
  <si>
    <t>101 STATION DRIVE&amp;#xa;WESTWOOD, MA 02090&amp;#xa;United States of America</t>
  </si>
  <si>
    <t>songvit.taweepoljaroen@gd-ms.com</t>
  </si>
  <si>
    <t>SONGVIT TAWEEPOLJAROEN</t>
  </si>
  <si>
    <t>085ea9d3d99a0135ab13118401118fe6</t>
  </si>
  <si>
    <t>4048</t>
  </si>
  <si>
    <t>SPN-10634</t>
  </si>
  <si>
    <t>GENERAL DYNAMICS/</t>
  </si>
  <si>
    <t>GP STRATEGIES CORPORATION&amp;#xa;300 EAST BIG BEAVER RD, SUITE 300&amp;#xa;TROY, MI 48083&amp;#xa;United States of America</t>
  </si>
  <si>
    <t>VENDOR MANAGEMENT</t>
  </si>
  <si>
    <t>085ea9d3d99a01a022551c840111abe6</t>
  </si>
  <si>
    <t>4045</t>
  </si>
  <si>
    <t>SPN-10635</t>
  </si>
  <si>
    <t>GENERAL ELECTRIC COMPANY/ATLANTA, GA</t>
  </si>
  <si>
    <t>GE HEALTHCARE 3000 N GRANDVIEW BLVD&amp;#xa;W-730&amp;#xa;WAUKESHA, WI 53188&amp;#xa;United States of America</t>
  </si>
  <si>
    <t>VIRENDRA KUMAR</t>
  </si>
  <si>
    <t>LYNN GIPP</t>
  </si>
  <si>
    <t>085ea9d3d99a01d1abd6a27c0211591f</t>
  </si>
  <si>
    <t>5136</t>
  </si>
  <si>
    <t>SPN-10636</t>
  </si>
  <si>
    <t>GENERAL ELECTRIC COMPANY/LOUISVILLE, KY</t>
  </si>
  <si>
    <t>30 MERCHANT ST MD P10&amp;#xa;SPRINGDALE, OH 45246&amp;#xa;United States of America</t>
  </si>
  <si>
    <t>SAMEER VITTAL</t>
  </si>
  <si>
    <t>ELENA BACHNIAK</t>
  </si>
  <si>
    <t>085ea9d3d99a01c19b4729840111cae6</t>
  </si>
  <si>
    <t>23341</t>
  </si>
  <si>
    <t>SPN-10637</t>
  </si>
  <si>
    <t>GENERAL ELECTRIC CORPORATE RES &amp; DEVELOPMENT/NISKAYUNA, NY</t>
  </si>
  <si>
    <t>1 RIVER ROAD&amp;#xa;55-211&amp;#xa;SCHENECTADY, NY 12345&amp;#xa;United States of America</t>
  </si>
  <si>
    <t>Derek Graham</t>
  </si>
  <si>
    <t>JOSEPH RAZUM</t>
  </si>
  <si>
    <t>53903c1189f41000af4c0d9ceaba0000</t>
  </si>
  <si>
    <t>21580</t>
  </si>
  <si>
    <t>SPN-14192</t>
  </si>
  <si>
    <t>GENERAL ELECTRIC TURBINE TECHNOLOGY CTR/GREENVILLE, SC</t>
  </si>
  <si>
    <t>301 FEASTER ROAD&amp;#xa;GREENVILLE, SC 29615&amp;#xa;United States of America</t>
  </si>
  <si>
    <t>dave.shumaker@ge.com</t>
  </si>
  <si>
    <t>DAVE SHUMAKER</t>
  </si>
  <si>
    <t>53903c1189f410019afd5d6ee4150000</t>
  </si>
  <si>
    <t>75873</t>
  </si>
  <si>
    <t>SPN-14197</t>
  </si>
  <si>
    <t>GENERAL GRAPHENE CORPORATION/KNOXVILLE, TN</t>
  </si>
  <si>
    <t>10239 COGDILL ROAD&amp;#xa;KNOXVILLE, TN 37932&amp;#xa;United States of America</t>
  </si>
  <si>
    <t>Greg@GeneralGrapheneCorp.com</t>
  </si>
  <si>
    <t>GREG ERICKSON</t>
  </si>
  <si>
    <t>085ea9d3d99a016aad807284011125e7</t>
  </si>
  <si>
    <t>4049</t>
  </si>
  <si>
    <t>SPN-10638</t>
  </si>
  <si>
    <t>GENERAL MOTORS CORP/</t>
  </si>
  <si>
    <t>MAIL CODE 480-106-RA3&amp;#xa;30500 MOUND ROAD&amp;#xa;WARREN, MI 48090&amp;#xa;United States of America</t>
  </si>
  <si>
    <t>YILU ZHANG</t>
  </si>
  <si>
    <t>3072e6f75b200100fc0a60c220760000</t>
  </si>
  <si>
    <t>74903</t>
  </si>
  <si>
    <t>SPN-14039</t>
  </si>
  <si>
    <t>GENERAL MOTORS HOLDINGS LLC/DETROIT,MI</t>
  </si>
  <si>
    <t>300 RENAISSANCE CTR L1&amp;#xa;DETROIT, MI 48265-0001&amp;#xa;United States of America</t>
  </si>
  <si>
    <t>allison.myers@gm.com</t>
  </si>
  <si>
    <t>ALLISON MYERS</t>
  </si>
  <si>
    <t>085ea9d3d99a01be83b57a8401114de7</t>
  </si>
  <si>
    <t>20720</t>
  </si>
  <si>
    <t>SPN-10639</t>
  </si>
  <si>
    <t>GENERAL MOTORS POWERTRAIN/YPSILANTI, MI</t>
  </si>
  <si>
    <t>GM POWERTRAINMAIL CODE 483-3WX-101&amp;#xa;30240 OAK CREEK DRIVE&amp;#xa;WIXOM, MI 48393&amp;#xa;United States of America</t>
  </si>
  <si>
    <t>085ea9d3d99a012439a18184011154e7</t>
  </si>
  <si>
    <t>56248</t>
  </si>
  <si>
    <t>SPN-10640</t>
  </si>
  <si>
    <t>GENERAL SERVICES ADMINISTRATION</t>
  </si>
  <si>
    <t>REGION 5&amp;#xa;1710 CORPORATE CROSSING&amp;#xa;OFALLON, IL 62269-3734&amp;#xa;United States of America</t>
  </si>
  <si>
    <t>be9e0f2bd81d10014d187c759b100000</t>
  </si>
  <si>
    <t>52268</t>
  </si>
  <si>
    <t>SPN-14371</t>
  </si>
  <si>
    <t>GENETECH/S.SAN FRANCISCO, CA</t>
  </si>
  <si>
    <t>P.O. BOX 4354&amp;#xa;PORTLAND, OR 97208-4354&amp;#xa;United States of America</t>
  </si>
  <si>
    <t>8882139185@onlinecapturecenter.com</t>
  </si>
  <si>
    <t>8882139185 onlinecapturecenter.com</t>
  </si>
  <si>
    <t>510bff701f8b1001092150be8c8e0000</t>
  </si>
  <si>
    <t>77103</t>
  </si>
  <si>
    <t>SPN-14607</t>
  </si>
  <si>
    <t>GENEX SYSTEMS/NEWPORT NEWS, VA</t>
  </si>
  <si>
    <t>11848 Rock Landing Drive&amp;#xa;Suite 303&amp;#xa;Newport News, VA 23606&amp;#xa;United States of America</t>
  </si>
  <si>
    <t>mkim@genexsystems.com</t>
  </si>
  <si>
    <t>Min Kim</t>
  </si>
  <si>
    <t>Diane Kruszewski</t>
  </si>
  <si>
    <t>085ea9d3d99a01d742c6878401115be7</t>
  </si>
  <si>
    <t>66636</t>
  </si>
  <si>
    <t>SPN-10641</t>
  </si>
  <si>
    <t>GENOLOGUE LLC/ATLANTA, GA</t>
  </si>
  <si>
    <t>2755 RANGEWOOD DR NE&amp;#xa;ATLANTA, GA 30345&amp;#xa;United States of America</t>
  </si>
  <si>
    <t>WEINING TANG</t>
  </si>
  <si>
    <t>085ea9d3d99a01658c8d8e84011162e7</t>
  </si>
  <si>
    <t>67282</t>
  </si>
  <si>
    <t>SPN-10642</t>
  </si>
  <si>
    <t>GENOME ALBERTA/UNIVERSITY OF CALGARY</t>
  </si>
  <si>
    <t>3512-33 STREET NW&amp;#xa;SUITE 200&amp;#xa;CALGARY, AB T2L 2A6&amp;#xa;Canada</t>
  </si>
  <si>
    <t>941fb274468a01c002ea94756711eaa4</t>
  </si>
  <si>
    <t>8000110</t>
  </si>
  <si>
    <t>SPN-13269</t>
  </si>
  <si>
    <t>Genturi Inc.</t>
  </si>
  <si>
    <t>8 Cabot Road&amp;#xa;Suite 3400&amp;#xa;Woburn, MA 01801&amp;#xa;United States of America</t>
  </si>
  <si>
    <t>Laurent.Menard@genturi.com</t>
  </si>
  <si>
    <t>LAURENT MENARD</t>
  </si>
  <si>
    <t>085ea9d3d99a01b5db309b84011169e7</t>
  </si>
  <si>
    <t>5875</t>
  </si>
  <si>
    <t>SPN-10643</t>
  </si>
  <si>
    <t>GEORGE MASON UNIVERSITY/FAIRFAX, VA</t>
  </si>
  <si>
    <t>4400 UNIVERSITY DRIVE&amp;#xa;MS 6A11&amp;#xa;FAIRFAX, VA 22030&amp;#xa;United States of America</t>
  </si>
  <si>
    <t>941fb274468a0163a6e800706711089e</t>
  </si>
  <si>
    <t>12336</t>
  </si>
  <si>
    <t>SPN-13027</t>
  </si>
  <si>
    <t>GEORGE WASHINGTON UNIVERSITY/WASHINGTON, DC</t>
  </si>
  <si>
    <t>NADIA HARB</t>
  </si>
  <si>
    <t>085ea9d3d99a017aa872a484011176e7</t>
  </si>
  <si>
    <t>39648</t>
  </si>
  <si>
    <t>SPN-10644</t>
  </si>
  <si>
    <t>GEORGETOWN UNIVERSITY/WASHINGTON, DC</t>
  </si>
  <si>
    <t>335 LEAVEY CENTER&amp;#xa;BOX 571235&amp;#xa;WASHINGTON, DC 20057&amp;#xa;United States of America</t>
  </si>
  <si>
    <t>JANE HOLOAHAN</t>
  </si>
  <si>
    <t>085ea9d3d99a016de100ac84011180e7</t>
  </si>
  <si>
    <t>63978</t>
  </si>
  <si>
    <t>SPN-10645</t>
  </si>
  <si>
    <t>GEORGIA ADVOCACY OFFICE/DECATUR, GA</t>
  </si>
  <si>
    <t>150 EAST PONCE DE LEON AVENUE, SUITE 430&amp;#xa;DECATUR, GA 30030&amp;#xa;United States of America</t>
  </si>
  <si>
    <t>085ea9d3d99a0199286db384011187e7</t>
  </si>
  <si>
    <t>36508</t>
  </si>
  <si>
    <t>SPN-10646</t>
  </si>
  <si>
    <t>GEORGIA AQUARIUM INC</t>
  </si>
  <si>
    <t>225 BAKER STREET, NW&amp;#xa;ATLANTA, GA 30313&amp;#xa;United States of America</t>
  </si>
  <si>
    <t>ROISIN FLORENCE</t>
  </si>
  <si>
    <t>941fb274468a015fbe932c716711949f</t>
  </si>
  <si>
    <t>57634</t>
  </si>
  <si>
    <t>SPN-13080</t>
  </si>
  <si>
    <t>GEORGIA CENTER FOR ASSESSMENT/ATHENS,GA</t>
  </si>
  <si>
    <t>085ea9d3d99a011f185ab98401118ee7</t>
  </si>
  <si>
    <t>51875</t>
  </si>
  <si>
    <t>SPN-10647</t>
  </si>
  <si>
    <t>GEORGIA CENTERS OF INNOVATION/ATLANTA,GA</t>
  </si>
  <si>
    <t>a44946f28036017529c8ea82d52a7a71</t>
  </si>
  <si>
    <t>70680</t>
  </si>
  <si>
    <t>SPN-13377</t>
  </si>
  <si>
    <t>GEORGIA CLIENT ASSISTANCE PROGRAM/DECATUR GA</t>
  </si>
  <si>
    <t>123 N MCDONOUGH STREET&amp;#xa;DECATUR, GA 30030&amp;#xa;United States of America</t>
  </si>
  <si>
    <t>swoods@georgiacap.com</t>
  </si>
  <si>
    <t>STEPHANIE WOODS</t>
  </si>
  <si>
    <t>8e669d1ec6e20166632ef374e901ba23</t>
  </si>
  <si>
    <t>66043</t>
  </si>
  <si>
    <t>SPN-13940</t>
  </si>
  <si>
    <t>GEORGIA CLINICAL &amp; TRANSLATIONAL SCIENCE INSTITUTE/ATLANTA, GA</t>
  </si>
  <si>
    <t>1440 Clifton Rd NE #134&amp;#xa;ATLANTA, GA 30322&amp;#xa;United States of America</t>
  </si>
  <si>
    <t>085ea9d3d99a0157c154bf84011195e7</t>
  </si>
  <si>
    <t>57474</t>
  </si>
  <si>
    <t>SPN-10648</t>
  </si>
  <si>
    <t>GEORGIA COLLEGE &amp; STATE UNIVERSITY/MILLEDGEVILLE,GA</t>
  </si>
  <si>
    <t>CTR FOR TEACHING AND LEARNING CAMPUS BOX 34&amp;#xa;MILLEDGEVILLE, GA 31061&amp;#xa;United States of America</t>
  </si>
  <si>
    <t>085ea9d3d99a01612194c68401119fe7</t>
  </si>
  <si>
    <t>57584</t>
  </si>
  <si>
    <t>SPN-10649</t>
  </si>
  <si>
    <t>GEORGIA COUNCIL ON DEVELOPMENTAL DISABILITIES/ATLANTA,GA</t>
  </si>
  <si>
    <t>2 PEACHTREE STREET&amp;#xa;SUITE 26-246&amp;#xa;ATLANTA, GA 30303&amp;#xa;United States of America</t>
  </si>
  <si>
    <t>LISA EAVES</t>
  </si>
  <si>
    <t>085ea9d3d99a01ba2f27cd840111a9e7</t>
  </si>
  <si>
    <t>68879</t>
  </si>
  <si>
    <t>SPN-10650</t>
  </si>
  <si>
    <t>GEORGIA CYBER ACADEMY INC./ATLANTA, GA</t>
  </si>
  <si>
    <t>1745 PHOENIX BLVD&amp;#xa;SUITE 100&amp;#xa;ATLANTA, GA 30349&amp;#xa;United States of America</t>
  </si>
  <si>
    <t>085ea9d3d99a012d6ef2d2840111b0e7</t>
  </si>
  <si>
    <t>39549</t>
  </si>
  <si>
    <t>SPN-10651</t>
  </si>
  <si>
    <t>GEORGIA DEPARTMENT OF AGRICULTURE/ATLANTA, GA</t>
  </si>
  <si>
    <t>19 MARTIN LUTHER KING DRIVE&amp;#xa;209 AGRICULTURE BUILDING&amp;#xa;ATLANTA, GA 30334&amp;#xa;United States of America</t>
  </si>
  <si>
    <t>BILLY SKAGGS</t>
  </si>
  <si>
    <t>84eed3718c9f10014e65f61d87480000</t>
  </si>
  <si>
    <t>5603</t>
  </si>
  <si>
    <t>SPN-14396</t>
  </si>
  <si>
    <t>GEORGIA DEPARTMENT OF COMMUNITY AFFAIRS/ATLANTA,GA</t>
  </si>
  <si>
    <t>60 EXECUTIVE PARK SOUTH, NE&amp;#xa;ATLANTA, GA 30329-2231&amp;#xa;United States of America</t>
  </si>
  <si>
    <t>a657201de19901052566a8664e01a84a</t>
  </si>
  <si>
    <t>71280</t>
  </si>
  <si>
    <t>SPN-13863</t>
  </si>
  <si>
    <t>GEORGIA DEPARTMENT OF CORRECTIONS/FORSYTH, GA</t>
  </si>
  <si>
    <t>LIES HALL, BUSINESS MANAGEMENT UNIT&amp;#xa;300 PATROL ROAD&amp;#xa;FORSYTH, GA 31029&amp;#xa;United States of America</t>
  </si>
  <si>
    <t>CARLA BLALOCK</t>
  </si>
  <si>
    <t>83f8a898ab3d100118c0e05c473a0000</t>
  </si>
  <si>
    <t>77052</t>
  </si>
  <si>
    <t>SPN-14422</t>
  </si>
  <si>
    <t>GEORGIA DEPARTMENT OF EDUCATION - MENTAL HEALTH &amp; WELL BEING</t>
  </si>
  <si>
    <t>205 JESSE HILL JR DRIVE&amp;#xa;1562 TWIN TOWERS&amp;#xa;ATLANTA, GA 30334&amp;#xa;United States of America</t>
  </si>
  <si>
    <t>TABATHIS.BALDY@DOE.K12.GA.US</t>
  </si>
  <si>
    <t>TABATHIA BALDY</t>
  </si>
  <si>
    <t>70f0e8d8d48e01019a0d427e21980000</t>
  </si>
  <si>
    <t>75059</t>
  </si>
  <si>
    <t>SPN-14090</t>
  </si>
  <si>
    <t>GEORGIA DEPARTMENT OF JUVENILE JUSTICE/DECATUR,GA</t>
  </si>
  <si>
    <t>3408 COVINGTON HIGHWAY&amp;#xa;OFFICE OF CONTRACTS&amp;#xa;DECATUR, GA 30032&amp;#xa;United States of America</t>
  </si>
  <si>
    <t>bonitajackson2@djj.state.ga.us</t>
  </si>
  <si>
    <t>BONITA JACKSON</t>
  </si>
  <si>
    <t>f464aa822d2901014e5c9185dc720000</t>
  </si>
  <si>
    <t>75307</t>
  </si>
  <si>
    <t>SPN-14094</t>
  </si>
  <si>
    <t>GEORGIA DEPARTMENT OF JUVENILE JUSTICE/MILLEDGEVILLE, GA</t>
  </si>
  <si>
    <t>125 PEARL DR&amp;#xa;MILLEDGEVILLE, GA 31061&amp;#xa;United States of America</t>
  </si>
  <si>
    <t>VANESSAODONELL@DJJ.STATE.GA.US</t>
  </si>
  <si>
    <t>VANESSA ODONNELL</t>
  </si>
  <si>
    <t>085ea9d3d99a01470a6bd8840111b7e7</t>
  </si>
  <si>
    <t>68778</t>
  </si>
  <si>
    <t>SPN-10652</t>
  </si>
  <si>
    <t>GEORGIA DEPARTMENT OF LAW CONSUMER PROTECTION UNIT/ATLANTA, GA</t>
  </si>
  <si>
    <t>2 MLK JR DRIVE&amp;#xa;SUITE 356&amp;#xa;ATLANTA, GA 30334&amp;#xa;United States of America</t>
  </si>
  <si>
    <t>085ea9d3d99a01bd5904df840111bee7</t>
  </si>
  <si>
    <t>67545</t>
  </si>
  <si>
    <t>SPN-10653</t>
  </si>
  <si>
    <t>GEORGIA DEPARTMENT OF PUBLIC HEALTH/ATLANTA, GA</t>
  </si>
  <si>
    <t>2 PEACHTREE STREET NW&amp;#xa;ATLANTA, GA 30303&amp;#xa;United States of America</t>
  </si>
  <si>
    <t>ee19bf8bc5df016c37db33bae8014ef5</t>
  </si>
  <si>
    <t>12216</t>
  </si>
  <si>
    <t>SPN-13910</t>
  </si>
  <si>
    <t>GEORGIA DEPARTMENT OF REVENUE/ATLANTA, GA</t>
  </si>
  <si>
    <t>1800 CENTURY BLVD. NE&amp;#xa;ATLANTA, GA 30345&amp;#xa;United States of America</t>
  </si>
  <si>
    <t>Tommy Cooper</t>
  </si>
  <si>
    <t>ACCOUNTING PAYABLE</t>
  </si>
  <si>
    <t>085ea9d3d99a018ccfeae6840111c8e7</t>
  </si>
  <si>
    <t>50729</t>
  </si>
  <si>
    <t>SPN-10654</t>
  </si>
  <si>
    <t>GEORGIA DEPT OF COMMUNITY HEALTH/ATLANTA,GA</t>
  </si>
  <si>
    <t>2 PEACHTREE STREET NW, SUITE 16463&amp;#xa;ATLANTA, GA 30303&amp;#xa;United States of America</t>
  </si>
  <si>
    <t>085ea9d3d99a01c38edeee840111dbe7</t>
  </si>
  <si>
    <t>67298</t>
  </si>
  <si>
    <t>SPN-10655</t>
  </si>
  <si>
    <t>GEORGIA DEPT OF ECON DEVELOPMENT WORKFORCE DIV/ATLANTA, GA</t>
  </si>
  <si>
    <t>75 FIFTH STREET, NW&amp;#xa;SUITE 845&amp;#xa;ATLANTA, GA 30308&amp;#xa;United States of America</t>
  </si>
  <si>
    <t>085ea9d3d99a01f116aafd840111e2e7</t>
  </si>
  <si>
    <t>5606</t>
  </si>
  <si>
    <t>SPN-10656</t>
  </si>
  <si>
    <t>GEORGIA DEPT OF TRANSPORTATION</t>
  </si>
  <si>
    <t>Georgia Department of Transportation&amp;#xa;One Georgia Center, 600 Peachtree St. NW,ATTN: OPMR Research - Adey Ketema&amp;#xa;Atlanta, GA 30308&amp;#xa;United States of America</t>
  </si>
  <si>
    <t>Bradley Bilsback</t>
  </si>
  <si>
    <t>AMY RAMSEY</t>
  </si>
  <si>
    <t>6958b1fbe6101000afebe3a3cdff0000</t>
  </si>
  <si>
    <t>15069</t>
  </si>
  <si>
    <t>SPN-14337</t>
  </si>
  <si>
    <t>GEORGIA ELECTRIC MEMBERSHIP CORPORATION/TUCKER, GA</t>
  </si>
  <si>
    <t>2100 E EXCHANGE PLACE SUITE 510&amp;#xa;TUCKER, GA 30084&amp;#xa;United States of America</t>
  </si>
  <si>
    <t>pat.merritt@georgiaemc.com</t>
  </si>
  <si>
    <t>PAT MERRITT</t>
  </si>
  <si>
    <t>085ea9d3d99a01d0d93c0685011122e8</t>
  </si>
  <si>
    <t>16568</t>
  </si>
  <si>
    <t>SPN-10657</t>
  </si>
  <si>
    <t>GEORGIA EMERGENCY MGMT &amp; HOMELAND SECURITY AGCY/ATLANTA, GA</t>
  </si>
  <si>
    <t>PO BOX 18055&amp;#xa;ATLANTA, GA 30316-0055&amp;#xa;United States of America</t>
  </si>
  <si>
    <t>SHAUNA HALL</t>
  </si>
  <si>
    <t>GINGER MARTIN</t>
  </si>
  <si>
    <t>7230d59836bc10019981b26696c30000</t>
  </si>
  <si>
    <t>75569</t>
  </si>
  <si>
    <t>SPN-14137</t>
  </si>
  <si>
    <t>GEORGIA FARM BUREAU/MACON, GA</t>
  </si>
  <si>
    <t>d561cca7049601014c6c1ab78e8c0000</t>
  </si>
  <si>
    <t>74882</t>
  </si>
  <si>
    <t>SPN-14026</t>
  </si>
  <si>
    <t>GEORGIA FORESTRY FOUNDATION/FORSYTH, GA</t>
  </si>
  <si>
    <t>551 NORTH FRONTAGE ROAD&amp;#xa;FORSYTH, GA 31210&amp;#xa;United States of America</t>
  </si>
  <si>
    <t>andres@gfagrow.org</t>
  </si>
  <si>
    <t>ANDRES VILLEGAS</t>
  </si>
  <si>
    <t>5d4c6dae86ec1001eab5561995bf0000</t>
  </si>
  <si>
    <t>77237</t>
  </si>
  <si>
    <t>SPN-14502</t>
  </si>
  <si>
    <t>Georgia Gerontology Society, Inc.</t>
  </si>
  <si>
    <t>P.O.BOX 570693&amp;#xa;ATLANTA, GA 30357&amp;#xa;United States of America</t>
  </si>
  <si>
    <t>ADMINISTRATOR@GEORGIAGERONTOLOGYSOCIETY.ORG</t>
  </si>
  <si>
    <t>JON DUMOND</t>
  </si>
  <si>
    <t>37e862fc9d34010cd50d3f7fe4018816</t>
  </si>
  <si>
    <t>70778</t>
  </si>
  <si>
    <t>SPN-13409</t>
  </si>
  <si>
    <t>GEORGIA GOVERNORS OFFICE OF HIGHWAY SAFETY/ ATLANTA, GA</t>
  </si>
  <si>
    <t>7 MARTIN LUTHER KING DRIVE&amp;#xa;SUITE 643&amp;#xa;ATLANTA, GA 30334&amp;#xa;United States of America</t>
  </si>
  <si>
    <t>jcrawford@gohs.ga.gov</t>
  </si>
  <si>
    <t>JANICE CRAWFORD</t>
  </si>
  <si>
    <t>085ea9d3d99a0137b7d50b85011129e8</t>
  </si>
  <si>
    <t>57475</t>
  </si>
  <si>
    <t>SPN-10658</t>
  </si>
  <si>
    <t>GEORGIA GWINNETT COLLEGE/LAWRENCEVILLE,GA</t>
  </si>
  <si>
    <t>1000 UNIVERSITY CENTER LANE&amp;#xa;LAWRENCEVILLE, GA 30043&amp;#xa;United States of America</t>
  </si>
  <si>
    <t>085ea9d3d99a018be54e1185011130e8</t>
  </si>
  <si>
    <t>57460</t>
  </si>
  <si>
    <t>SPN-10659</t>
  </si>
  <si>
    <t>GEORGIA HIGHLANDS COLLEGE/ROME, GA</t>
  </si>
  <si>
    <t>3175 CEDARTOWN HIGHWAY&amp;#xa;ROME, GA 30161&amp;#xa;United States of America</t>
  </si>
  <si>
    <t>085ea9d3d99a01cbec99d5a70111f117</t>
  </si>
  <si>
    <t>6013</t>
  </si>
  <si>
    <t>SPN-00010</t>
  </si>
  <si>
    <t>GEORGIA HUMANITIES COUNCIL/ATLANTA, GA</t>
  </si>
  <si>
    <t>40 HURT PLAZA, SE&amp;#xa;SUITE 595&amp;#xa;ATLANTA, GA 30303-2936&amp;#xa;United States of America</t>
  </si>
  <si>
    <t>085ea9d3d99a01c9d08b1685011137e8</t>
  </si>
  <si>
    <t>68781</t>
  </si>
  <si>
    <t>SPN-10660</t>
  </si>
  <si>
    <t>GEORGIA LIBRARIES FOR ACCESSIBLE STATEWIDE SERV/ATLANTA,GA</t>
  </si>
  <si>
    <t>1800 CENTURY PLACE&amp;#xa;SUITE 150&amp;#xa;ATLANTA, GA 30345&amp;#xa;United States of America</t>
  </si>
  <si>
    <t>b989fbd459c91001ea6cd7d510780000</t>
  </si>
  <si>
    <t>75886</t>
  </si>
  <si>
    <t>SPN-14184</t>
  </si>
  <si>
    <t>GEORGIA LIBRARY SERVICE FOR THE BLIND AND PRINT DISABLED/ATLANTA, GA</t>
  </si>
  <si>
    <t>2872 WOODCOCK BLVD&amp;#xa;ATLANTA, GA 30341&amp;#xa;United States of America</t>
  </si>
  <si>
    <t>kwhite@georgialibraries.org</t>
  </si>
  <si>
    <t>KRISTIN WHITE</t>
  </si>
  <si>
    <t>085ea9d3d99a01ad35ab1c8501113ee8</t>
  </si>
  <si>
    <t>60333</t>
  </si>
  <si>
    <t>SPN-10661</t>
  </si>
  <si>
    <t>GEORGIA MILITARY COLLEGE/MILLEDGEVILLE, GA</t>
  </si>
  <si>
    <t>201 E GREEN STREET&amp;#xa;MILLEDGEVILLE, GA 31061&amp;#xa;United States of America</t>
  </si>
  <si>
    <t>085ea9d3d99a01b9cb302385011145e8</t>
  </si>
  <si>
    <t>57398</t>
  </si>
  <si>
    <t>SPN-10662</t>
  </si>
  <si>
    <t>GEORGIA NORTHWESTERN TECHNICAL COLLEGE/ROME,GA</t>
  </si>
  <si>
    <t>ONE MAURICE CULBERSON DRIVE&amp;#xa;ROME, GA 30161&amp;#xa;United States of America</t>
  </si>
  <si>
    <t>941fb274468a015d4bcd7d6f6711809d</t>
  </si>
  <si>
    <t>4041</t>
  </si>
  <si>
    <t>SPN-13004</t>
  </si>
  <si>
    <t>GEORGIA PACIFIC CORP/</t>
  </si>
  <si>
    <t>Strategic Sourcing Dept.&amp;#xa;133 Peachtree Street NE&amp;#xa;Atlanta, GA 30303&amp;#xa;United States of America</t>
  </si>
  <si>
    <t>085ea9d3d99a0189bb60298501114ce8</t>
  </si>
  <si>
    <t>65566</t>
  </si>
  <si>
    <t>SPN-10663</t>
  </si>
  <si>
    <t>GEORGIA PACIFIC CORP/ ATLANTA, GA</t>
  </si>
  <si>
    <t>133 PEACHTREE STREET&amp;#xa;ATLANTA, GA 30303&amp;#xa;United States of America</t>
  </si>
  <si>
    <t>SUPPLYCHAINCAPABILITY VP</t>
  </si>
  <si>
    <t>085ea9d3d99a017d73a22f85011153e8</t>
  </si>
  <si>
    <t>66091</t>
  </si>
  <si>
    <t>SPN-10664</t>
  </si>
  <si>
    <t>GEORGIA PEANUT COMMISSION/TIFTON, GA</t>
  </si>
  <si>
    <t>PO BOX 967&amp;#xa;TIFTON, GA 31793&amp;#xa;United States of America</t>
  </si>
  <si>
    <t>085ea9d3d99a01902cb0358501115ae8</t>
  </si>
  <si>
    <t>57441</t>
  </si>
  <si>
    <t>SPN-10665</t>
  </si>
  <si>
    <t>GEORGIA PIEDMONT TECHNICAL COLLEGE/CLARKSTON, GA</t>
  </si>
  <si>
    <t>485 NORTH INDIAN CREEK DRIVE&amp;#xa;CLARKSTON, GA 30021&amp;#xa;United States of America</t>
  </si>
  <si>
    <t>085ea9d3d99a0176c88986850111bfe8</t>
  </si>
  <si>
    <t>5134</t>
  </si>
  <si>
    <t>SPN-10666</t>
  </si>
  <si>
    <t>GEORGIA POWER COMPANY/</t>
  </si>
  <si>
    <t>333 PIEDMONT ROAD&amp;#xa;ATLANTA, GA 30308&amp;#xa;United States of America</t>
  </si>
  <si>
    <t>bde5b4f92311010193da4b8ba95c0000</t>
  </si>
  <si>
    <t>75063</t>
  </si>
  <si>
    <t>SPN-14020</t>
  </si>
  <si>
    <t>GEORGIA POWER FOUNDATION INC/ATLANTA, GA</t>
  </si>
  <si>
    <t>241 RALPH MCGILL BLVD, NE&amp;#xa;ATLANTA, GA 30308-3374&amp;#xa;United States of America</t>
  </si>
  <si>
    <t>rmbreen@southernco.com</t>
  </si>
  <si>
    <t>RITA BREEN</t>
  </si>
  <si>
    <t>085ea9d3d99a01365bb38d850111d8e8</t>
  </si>
  <si>
    <t>12189</t>
  </si>
  <si>
    <t>SPN-10667</t>
  </si>
  <si>
    <t>GEORGIA PUBLIC TELEVISION/ATLANTA, GA</t>
  </si>
  <si>
    <t>260 14TH STREET NW, 3RD FLOOR&amp;#xa;ATLANTA, GA 30318&amp;#xa;United States of America</t>
  </si>
  <si>
    <t>ANDREW MACCARTNEY</t>
  </si>
  <si>
    <t>01112219446f1001115b2da48a130000</t>
  </si>
  <si>
    <t>76902</t>
  </si>
  <si>
    <t>SPN-14413</t>
  </si>
  <si>
    <t>GEORGIA RADIO READING SERVICE/ATLANTA, GA</t>
  </si>
  <si>
    <t>260 14TH STREET, NW&amp;#xa;ATLANTA, GA 30318&amp;#xa;United States of America</t>
  </si>
  <si>
    <t>RRUCKART@GRRS.ORG</t>
  </si>
  <si>
    <t>RACHEL RUCKART</t>
  </si>
  <si>
    <t>085ea9d3d99a01df007994850111dfe8</t>
  </si>
  <si>
    <t>59234</t>
  </si>
  <si>
    <t>SPN-10668</t>
  </si>
  <si>
    <t>GEORGIA REGENTS UNIVERSITY/AUGUSTA, GA</t>
  </si>
  <si>
    <t>1120 15TH STREET&amp;#xa;AUGUSTA, GA 30912&amp;#xa;United States of America</t>
  </si>
  <si>
    <t>085ea9d3d99a016578ee9a850111e9e8</t>
  </si>
  <si>
    <t>66036</t>
  </si>
  <si>
    <t>SPN-10669</t>
  </si>
  <si>
    <t>GEORGIA REGIONAL HOSPITAL- ATLANTA/DECATUR, GA</t>
  </si>
  <si>
    <t>3073 PANTHERSVILLE ROAD&amp;#xa;DECATUR, GA 30034&amp;#xa;United States of America</t>
  </si>
  <si>
    <t>085ea9d3d99a01a87cfda0850111f0e8</t>
  </si>
  <si>
    <t>22181</t>
  </si>
  <si>
    <t>SPN-10670</t>
  </si>
  <si>
    <t>GEORGIA REGIONAL TRANSPORTATION AUTHORITY/ATLANTA, GA</t>
  </si>
  <si>
    <t>GEORGIA REGIONAL TRANSPORTATION AUTHORITY&amp;#xa;245 PEACHTREE CENTER AVE, NE&amp;#xa;ATLANTA, GA 30303&amp;#xa;United States of America</t>
  </si>
  <si>
    <t>VALENTIN VULOV</t>
  </si>
  <si>
    <t>ANNIE GILLESPIE</t>
  </si>
  <si>
    <t>085ea9d3d99a0182b72ea8850111fae8</t>
  </si>
  <si>
    <t>6124</t>
  </si>
  <si>
    <t>SPN-10671</t>
  </si>
  <si>
    <t>GEORGIA RESEARCH ALLIANCE/ATLANTA, GA</t>
  </si>
  <si>
    <t>931 MONROE DRIVE NE, SUITE 102A-314&amp;#xa;Atlanta, GA 30308&amp;#xa;United States of America</t>
  </si>
  <si>
    <t>acornelison@gra.org</t>
  </si>
  <si>
    <t>SUSAN SHOWS</t>
  </si>
  <si>
    <t>ASHLEY FOSTER CORNELISON</t>
  </si>
  <si>
    <t>941fb274468a018d6b8f487567117fa4</t>
  </si>
  <si>
    <t>70505</t>
  </si>
  <si>
    <t>SPN-13256</t>
  </si>
  <si>
    <t>GEORGIA SCHOOL FOR THE DEAF/CAVE SPRINGS,GA</t>
  </si>
  <si>
    <t>0e2163ca16a2019e8790c461761af87e</t>
  </si>
  <si>
    <t>71018</t>
  </si>
  <si>
    <t>SPN-13465</t>
  </si>
  <si>
    <t>GEORGIA SCHOOL OF ORTHODONTICS/ATLANTA,GA</t>
  </si>
  <si>
    <t>8200 ROBERTS DR #100&amp;#xa;ATLANTA, GA 30350&amp;#xa;United States of America</t>
  </si>
  <si>
    <t>cmlazzara@mtnstarcap.com</t>
  </si>
  <si>
    <t>CHRISTOPHER LAZZARA</t>
  </si>
  <si>
    <t>085ea9d3d99a01c64969ae85011104e9</t>
  </si>
  <si>
    <t>5794</t>
  </si>
  <si>
    <t>SPN-10672</t>
  </si>
  <si>
    <t>GEORGIA SOUTHERN UNIVERSITY/STATESBORO, GA</t>
  </si>
  <si>
    <t>PO BOX 8037&amp;#xa;STATESBORO, GA 30460&amp;#xa;United States of America</t>
  </si>
  <si>
    <t>Sandra Ferguson</t>
  </si>
  <si>
    <t>085ea9d3d99a01f4e9ccb48501110ee9</t>
  </si>
  <si>
    <t>57461</t>
  </si>
  <si>
    <t>SPN-10673</t>
  </si>
  <si>
    <t>GEORGIA SOUTHWESTERN STATE UNIVERSITY/AMERICUS, GA</t>
  </si>
  <si>
    <t>800 GEORGIA SOUTHWESTERN STATE UNIV DRIVE&amp;#xa;AMERICUS, GA 31709&amp;#xa;United States of America</t>
  </si>
  <si>
    <t>941fb274468a0114b19d9472671140a1</t>
  </si>
  <si>
    <t>69142</t>
  </si>
  <si>
    <t>SPN-13142</t>
  </si>
  <si>
    <t>GEORGIA STATE BOARD OF PARDONS AND PAROLES/ATLANTA, GA</t>
  </si>
  <si>
    <t>085ea9d3d99a01a56867ba85011115e9</t>
  </si>
  <si>
    <t>67607</t>
  </si>
  <si>
    <t>SPN-10674</t>
  </si>
  <si>
    <t>GEORGIA STATE UNIVERSITY - CTR FOR EXCELLENCE IN TEACHING &amp; LEARNING/ATLANTA,GA</t>
  </si>
  <si>
    <t>103 DECATUR STREET&amp;#xa;LIBRARY SOUTH, SUITE 100&amp;#xa;ATLANTA, GA 30303&amp;#xa;United States of America</t>
  </si>
  <si>
    <t>085ea9d3d99a01988110c08501111ce9</t>
  </si>
  <si>
    <t>67760</t>
  </si>
  <si>
    <t>SPN-10675</t>
  </si>
  <si>
    <t>GEORGIA STATE UNIVERSITY - IIT/ATLANTA,GA</t>
  </si>
  <si>
    <t>100 AUBURN AVENUE&amp;#xa;SUITE 200&amp;#xa;ATLANTA, GA 30303&amp;#xa;United States of America</t>
  </si>
  <si>
    <t>DAMON LYNCH</t>
  </si>
  <si>
    <t>02b89e957d1001fe1708e5b79401d714</t>
  </si>
  <si>
    <t>71942</t>
  </si>
  <si>
    <t>SPN-13606</t>
  </si>
  <si>
    <t>GEORGIA STATE UNIVERSITY - SCHOOL OF PUBLIC HEALTH/ATLANTA,GA</t>
  </si>
  <si>
    <t>140 DECATUR STREET SE&amp;#xa;SUITE 400&amp;#xa;ATLANTA, GA 30303&amp;#xa;United States of America</t>
  </si>
  <si>
    <t>085ea9d3d99a01841cb5c685011123e9</t>
  </si>
  <si>
    <t>67761</t>
  </si>
  <si>
    <t>SPN-10676</t>
  </si>
  <si>
    <t>GEORGIA STATE UNIVERSITY - UNIVERSITY EVENT MGMT/ATLANTA,GA</t>
  </si>
  <si>
    <t>UNIVERSITY EVENTS MANAGEMENT&amp;#xa;PO BOX 3999&amp;#xa;ATLANTA, GA 30302&amp;#xa;United States of America</t>
  </si>
  <si>
    <t>CHRISTOPHER ROBERTSON</t>
  </si>
  <si>
    <t>49ed7d3a5e1b0100ffb20c5a145b0000</t>
  </si>
  <si>
    <t>75133</t>
  </si>
  <si>
    <t>SPN-14044</t>
  </si>
  <si>
    <t>GEORGIA STATE UNIVERSITY GEORGIA HEALTH POLICY CENTER / ATLANTA, GA</t>
  </si>
  <si>
    <t>55 PARK PLACE&amp;#xa;GEORGIA STATE UNIVERSITY GEORGIA HEALTH POLICY CEN&amp;#xa;ATLANTA, GA 30303&amp;#xa;United States of America</t>
  </si>
  <si>
    <t>Cindy Clark</t>
  </si>
  <si>
    <t>f7f0a7b05d090198b805c38e9801bb19</t>
  </si>
  <si>
    <t>72465</t>
  </si>
  <si>
    <t>SPN-13663</t>
  </si>
  <si>
    <t>GEORGIA STATE UNIVERSITY OFFICE OF PROVOST/ATLANTA,GA</t>
  </si>
  <si>
    <t>P.O. BOX 3999&amp;#xa;ATLANTA, GA 30302&amp;#xa;United States of America</t>
  </si>
  <si>
    <t>7bffae3e3a9c01dbdb516e1d4d015bb7</t>
  </si>
  <si>
    <t>72320</t>
  </si>
  <si>
    <t>SPN-13646</t>
  </si>
  <si>
    <t>GEORGIA STATE UNIVERSITY PR AND MARKETING/ATLANTA, GA</t>
  </si>
  <si>
    <t>100 AUBURN AVE&amp;#xa;SUITE 400&amp;#xa;ATLANTA, GA 30303&amp;#xa;United States of America</t>
  </si>
  <si>
    <t>085ea9d3d99a01a8188be58501112ae9</t>
  </si>
  <si>
    <t>5801</t>
  </si>
  <si>
    <t>SPN-10677</t>
  </si>
  <si>
    <t>GEORGIA STATE UNIVERSITY/ATLANTA, GA</t>
  </si>
  <si>
    <t>711 PETITE SCIENCE CENTER(PSC)&amp;#xa;1-PIEDMONT AVE SE, P.O BOX 50035&amp;#xa;ATLANTA, GA 30302-2418&amp;#xa;United States of America</t>
  </si>
  <si>
    <t>Rannisha Tanksley</t>
  </si>
  <si>
    <t>Rivia Lynn Rhodes</t>
  </si>
  <si>
    <t>047aaa7f23ba0100f7f021b202740000</t>
  </si>
  <si>
    <t>74641</t>
  </si>
  <si>
    <t>SPN-14117</t>
  </si>
  <si>
    <t>GEORGIA STATEWIDE AFTERSCHOOL NETWORK/ATLANTA, GA</t>
  </si>
  <si>
    <t>085ea9d3d99a01dad691f485011197e9</t>
  </si>
  <si>
    <t>67057</t>
  </si>
  <si>
    <t>SPN-10678</t>
  </si>
  <si>
    <t>GEORGIA TECH ALUMNI ASSOCIATION/ATLANTA,GA</t>
  </si>
  <si>
    <t>190 NORTH AVENUE&amp;#xa;ATLANTA, GA 30313&amp;#xa;United States of America</t>
  </si>
  <si>
    <t>CAREER_DEVELOPMENT DIRECTOR</t>
  </si>
  <si>
    <t>085ea9d3d99a0113c294fa8501119ee9</t>
  </si>
  <si>
    <t>65798</t>
  </si>
  <si>
    <t>SPN-10679</t>
  </si>
  <si>
    <t>GEORGIA TECH APPLIED RESEARCH CORPORATION/ATLANTA, GA</t>
  </si>
  <si>
    <t>OFFICE OF SPONSORED PROGRAMS&amp;#xa;505 TENTH STREET NW&amp;#xa;ATLANTA, GA 30332&amp;#xa;United States of America</t>
  </si>
  <si>
    <t>SUBCONTRACTING DIVISION</t>
  </si>
  <si>
    <t>085ea9d3d99a01d859ea00860111a5e9</t>
  </si>
  <si>
    <t>65037</t>
  </si>
  <si>
    <t>SPN-10680</t>
  </si>
  <si>
    <t>GEORGIA TECH COSTA RICA/SAN JOSE, COSTA RICA</t>
  </si>
  <si>
    <t>CENTRO CORPORATIVO PLAZA ROBLE&amp;#xa;"EDIFICIO 5 "&amp;#xa;SAN JOSE&amp;#xa;Costa Rica</t>
  </si>
  <si>
    <t>085ea9d3d99a0195a93007860111ace9</t>
  </si>
  <si>
    <t>5768</t>
  </si>
  <si>
    <t>SPN-10681</t>
  </si>
  <si>
    <t>GEORGIA TECH FOUNDATION/CAMPUS</t>
  </si>
  <si>
    <t>760 SPRING ST NW&amp;#xa;SUITE 400&amp;#xa;ATLANTA, GA 30308&amp;#xa;United States of America</t>
  </si>
  <si>
    <t>085ea9d3d99a01c9db2a0e860111b3e9</t>
  </si>
  <si>
    <t>6241</t>
  </si>
  <si>
    <t>SPN-10682</t>
  </si>
  <si>
    <t>GEORGIA TECH LORRAINE/METZ, FRANCE</t>
  </si>
  <si>
    <t>2-3 RUE MARCONI&amp;#xa;57070 METZ&amp;#xa;France</t>
  </si>
  <si>
    <t>085ea9d3d99a0155ce6914860111bae9</t>
  </si>
  <si>
    <t>5769</t>
  </si>
  <si>
    <t>SPN-10683</t>
  </si>
  <si>
    <t>GEORGIA TECH RESEARCH CORP/CAMPUS</t>
  </si>
  <si>
    <t>GTRC&amp;#xa;505 10TH STREET NW&amp;#xa;ATLANTA, GA 30318&amp;#xa;United States of America</t>
  </si>
  <si>
    <t>JILDA GARTON</t>
  </si>
  <si>
    <t>BARBARA ALEXANDER</t>
  </si>
  <si>
    <t>a657201de199011ab8f8e1444e016c47</t>
  </si>
  <si>
    <t>22981</t>
  </si>
  <si>
    <t>SPN-13862</t>
  </si>
  <si>
    <t>GEORGIA TECHNOLOGY AUTHORITY/ATLANTA, GA</t>
  </si>
  <si>
    <t>47 TRINITY AVE&amp;#xa;ATLANTA, GA 30334&amp;#xa;United States of America</t>
  </si>
  <si>
    <t>f5298d86637d01ea3d7f0b88ea01f359</t>
  </si>
  <si>
    <t>72723</t>
  </si>
  <si>
    <t>SPN-13698</t>
  </si>
  <si>
    <t>GEORGIA VISION EDUCATORS STATEWIDE TRAINING (GVEST)/MACON,GA</t>
  </si>
  <si>
    <t>155 LINGOLD RD NW&amp;#xa;MACON, GA 31204&amp;#xa;United States of America</t>
  </si>
  <si>
    <t>085ea9d3d99a011f0dd81a860111c1e9</t>
  </si>
  <si>
    <t>68963</t>
  </si>
  <si>
    <t>SPN-10684</t>
  </si>
  <si>
    <t>GEORGIA VOCATIONAL REHABILITATION AGENCY - NORCROSS/NORCROSS, GA</t>
  </si>
  <si>
    <t>2211 BEAVER RUIN ROAD&amp;#xa;SUITE 160&amp;#xa;NORCROSS, GA 30092&amp;#xa;United States of America</t>
  </si>
  <si>
    <t>7189e377efa201d0cd317c48f11ab5a8</t>
  </si>
  <si>
    <t>70558</t>
  </si>
  <si>
    <t>SPN-13332</t>
  </si>
  <si>
    <t>GEORGIA VOCATIONAL REHABILITATION AGENCY/ATHENS, GA</t>
  </si>
  <si>
    <t>ALEESHIA LONGINO, GEORGIA VOCATIONAL REHABILITATION AGENCY&amp;#xa;150 EVELYN C NEELY DRIVE&amp;#xa;ATHENS, GA 30601&amp;#xa;United States of America</t>
  </si>
  <si>
    <t>aleeshia.longino@gvs.ga.gov</t>
  </si>
  <si>
    <t>085ea9d3d99a0118764321860111c8e9</t>
  </si>
  <si>
    <t>68997</t>
  </si>
  <si>
    <t>SPN-10685</t>
  </si>
  <si>
    <t>GEORGIA VOCATIONAL REHABILITATION AGENCY/ATLANTA, GA</t>
  </si>
  <si>
    <t>200 PIEDMONT AVENUE, SE&amp;#xa;WEST TOWER, 10TH FLOOR&amp;#xa;ATLANTA, GA 30334&amp;#xa;United States of America</t>
  </si>
  <si>
    <t>MARKETING COMM</t>
  </si>
  <si>
    <t>26659f86f62101d0a7b5c3829409e0e8</t>
  </si>
  <si>
    <t>59774</t>
  </si>
  <si>
    <t>SPN-13423</t>
  </si>
  <si>
    <t>GEORGIA VOCATIONAL REHABILITATION AGENCY/CAVE SPRINGS, GA</t>
  </si>
  <si>
    <t>PO BOX 4188&amp;#xa;CANTON, GA 30114&amp;#xa;United States of America</t>
  </si>
  <si>
    <t>karla.wade@gvs.ga.gov</t>
  </si>
  <si>
    <t>KARLA WADE</t>
  </si>
  <si>
    <t>8ed22079b492012a1113ef9bea01b619</t>
  </si>
  <si>
    <t>74004</t>
  </si>
  <si>
    <t>SPN-13840</t>
  </si>
  <si>
    <t>GEORGIA VOCATIONAL REHABILITATION AGENCY/TUCKER,GA</t>
  </si>
  <si>
    <t>2082 EAST EXCHANGE PLACE&amp;#xa;TUCKER, GA 30084&amp;#xa;United States of America</t>
  </si>
  <si>
    <t>085ea9d3d99a015a7d2028860111d2e9</t>
  </si>
  <si>
    <t>64896</t>
  </si>
  <si>
    <t>SPN-10686</t>
  </si>
  <si>
    <t>GEORGIA VOCATIONAL RHABILITATION AGENCY - ATLANTA/ATLANTA, GA</t>
  </si>
  <si>
    <t>1718 PEACHTREE STREET, NW SUITE 376-S&amp;#xa;ATLANTA, GA 30309&amp;#xa;United States of America</t>
  </si>
  <si>
    <t>941fb274468a01a46558f5ce671159e1</t>
  </si>
  <si>
    <t>8000166</t>
  </si>
  <si>
    <t>SPN-13325</t>
  </si>
  <si>
    <t>Georgia World Congress Center</t>
  </si>
  <si>
    <t>085ea9d3d99a0146ebc82e860111dce9</t>
  </si>
  <si>
    <t>65661</t>
  </si>
  <si>
    <t>SPN-10687</t>
  </si>
  <si>
    <t>GEOSTORY INC./SEOUL KOREA</t>
  </si>
  <si>
    <t>ECHAR PALANTE/BANCO POPULAR/SAN JUAN, PR&amp;#xa;BANCO POPULAR DE PUERTO RICO&amp;#xa;SAN JUAN, PR 00919&amp;#xa;Puerto Rico</t>
  </si>
  <si>
    <t>085ea9d3d99a010ad30135860111e6e9</t>
  </si>
  <si>
    <t>52850</t>
  </si>
  <si>
    <t>SPN-10688</t>
  </si>
  <si>
    <t>GEOSYNTHETIC INSTITUTE/FOLSOM,PA</t>
  </si>
  <si>
    <t>475 KEDRON AVENUE&amp;#xa;FOLSOM, PA 19033-1208&amp;#xa;United States of America</t>
  </si>
  <si>
    <t>8ed22079b492016d68682ff5b1006c48</t>
  </si>
  <si>
    <t>73784</t>
  </si>
  <si>
    <t>SPN-13828</t>
  </si>
  <si>
    <t>GERMAN AMERICAN CHAMBER OF COMMERCE OF THE SOUTHERN US INC/ATLANTA,GA</t>
  </si>
  <si>
    <t>1170 HOWELL MILL RD, SUITE 300&amp;#xa;ATLANTA, GA 30318&amp;#xa;United States of America</t>
  </si>
  <si>
    <t>BEATE STAGNET</t>
  </si>
  <si>
    <t>085ea9d3d99a016203ac3a860111ede9</t>
  </si>
  <si>
    <t>66806</t>
  </si>
  <si>
    <t>SPN-10689</t>
  </si>
  <si>
    <t>GH LLC./LAYFETTE, IN</t>
  </si>
  <si>
    <t>700 FARABEE DRIVE&amp;#xa;LAFAYETTE, IN 47905&amp;#xa;United States of America</t>
  </si>
  <si>
    <t>941fb274468a017325084f75671183a4</t>
  </si>
  <si>
    <t>70506</t>
  </si>
  <si>
    <t>SPN-13257</t>
  </si>
  <si>
    <t>GH LLC/SCOTTSDALE, AZ</t>
  </si>
  <si>
    <t>085ea9d3d99a0110400a41860111f4e9</t>
  </si>
  <si>
    <t>62633</t>
  </si>
  <si>
    <t>SPN-10690</t>
  </si>
  <si>
    <t>GIGALANE CO LTD/ GYEONGGI-DO, KOREA</t>
  </si>
  <si>
    <t>Daejeon&amp;#xa;Korea, Republic of</t>
  </si>
  <si>
    <t>bc1b497cbc4301019c7545422cda0000</t>
  </si>
  <si>
    <t>74942</t>
  </si>
  <si>
    <t>SPN-14106</t>
  </si>
  <si>
    <t>GILLETTE CHILDREN?S SPECIALTY HEALTHCARE/SAINT PAUL, MN</t>
  </si>
  <si>
    <t>200 UNIVERSITY AVENUE E&amp;#xa;ST. PAUL, MN 55130&amp;#xa;United States of America</t>
  </si>
  <si>
    <t>thertenstein@gillettechildrens.com</t>
  </si>
  <si>
    <t>TODD HERTENSTEIN</t>
  </si>
  <si>
    <t>941fb274468a01ac39a09a756711eea4</t>
  </si>
  <si>
    <t>8000111</t>
  </si>
  <si>
    <t>SPN-13270</t>
  </si>
  <si>
    <t>GILMER COUNTY CHAMBER OF COMMERCE</t>
  </si>
  <si>
    <t>ac6a7d0b59981001eb57dfc391370000</t>
  </si>
  <si>
    <t>59054</t>
  </si>
  <si>
    <t>SPN-14576</t>
  </si>
  <si>
    <t>GINER INC/NEWTON, MA</t>
  </si>
  <si>
    <t>89 Rumford Ave&amp;#xa;Newton, MA 02466-1311&amp;#xa;United States of America</t>
  </si>
  <si>
    <t>mwilder@ginerinc.com</t>
  </si>
  <si>
    <t>Molly Wilder</t>
  </si>
  <si>
    <t>085ea9d3d99a01e57adf47860111fee9</t>
  </si>
  <si>
    <t>12227</t>
  </si>
  <si>
    <t>SPN-10691</t>
  </si>
  <si>
    <t>GINN MINERAL TECHNOLOGY/SANDERSVILLE, GA</t>
  </si>
  <si>
    <t>PO BOX 6077&amp;#xa;SANDERSVILLE, GA 31082&amp;#xa;United States of America</t>
  </si>
  <si>
    <t>941fb274468a01f4bf16a672671159a1</t>
  </si>
  <si>
    <t>69179</t>
  </si>
  <si>
    <t>SPN-13145</t>
  </si>
  <si>
    <t>GIRD SYSTEMS INC./CINCINATTI, OH</t>
  </si>
  <si>
    <t>11260 Chester Road&amp;#xa;Suite 600&amp;#xa;Cincinnati, OH 45246&amp;#xa;United States of America</t>
  </si>
  <si>
    <t>085ea9d3d99a01868080dca90111751a</t>
  </si>
  <si>
    <t>8000027</t>
  </si>
  <si>
    <t>SPN-00085</t>
  </si>
  <si>
    <t>GIW INDUSTRIES, INC</t>
  </si>
  <si>
    <t>5000 WRIGHTBORO RD&amp;#xa;GROVETOWN, GA 30813&amp;#xa;United States of America</t>
  </si>
  <si>
    <t>941fb274468a01053d588a73671125a2</t>
  </si>
  <si>
    <t>69579</t>
  </si>
  <si>
    <t>SPN-13179</t>
  </si>
  <si>
    <t>GLASCOCK CO BOARD OF EDUCATION/GIBSON, GA</t>
  </si>
  <si>
    <t>085ea9d3d99a01e772a64d86011105ea</t>
  </si>
  <si>
    <t>66112</t>
  </si>
  <si>
    <t>SPN-10692</t>
  </si>
  <si>
    <t>GLEN RAVEN INC./GLEN RAVEN, NC</t>
  </si>
  <si>
    <t>1831 NORTH PARK AVE&amp;#xa;GLEN RAVEN, NC 27217&amp;#xa;United States of America</t>
  </si>
  <si>
    <t>JOHN GANT</t>
  </si>
  <si>
    <t>085ea9d3d99a01f6d6ca538601110cea</t>
  </si>
  <si>
    <t>68960</t>
  </si>
  <si>
    <t>SPN-10693</t>
  </si>
  <si>
    <t>GLOBAL CENTER FOR MEDICAL INNOVATION (GCMI)/ATLANTA, GA</t>
  </si>
  <si>
    <t>387 TECHNOLOGY CIRCLE NW, SUITE 175&amp;#xa;ATLANTA, GA 30313&amp;#xa;United States of America</t>
  </si>
  <si>
    <t>DENISE HAIRSTON</t>
  </si>
  <si>
    <t>5f33898afc5e01dbbd6b3ce2ad00a22c</t>
  </si>
  <si>
    <t>73665</t>
  </si>
  <si>
    <t>SPN-13822</t>
  </si>
  <si>
    <t>GLOBAL DEVELOPMENT INCUBATOR (ASIA) LIMITED/NEW PRAYA KENNEDY TOWN, HONG KONG</t>
  </si>
  <si>
    <t>FLAT H 8/F, MANHATTAN HEIGHTS&amp;#xa;28 NEW PRAYA, KENNEDY TOWN&amp;#xa;Central and Western District&amp;#xa;Hong Kong Island&amp;#xa;Hong Kong</t>
  </si>
  <si>
    <t>WARREN ANG</t>
  </si>
  <si>
    <t>085ea9d3d99a014139995986011113ea</t>
  </si>
  <si>
    <t>65519</t>
  </si>
  <si>
    <t>SPN-10694</t>
  </si>
  <si>
    <t>GLOBAL FOUNDRIES INC/CAYMAN ISLANDS, UK</t>
  </si>
  <si>
    <t>400 STONEBREAK ROAD EXTENSION&amp;#xa;MALTA, NY 12020&amp;#xa;United States of America</t>
  </si>
  <si>
    <t>085ea9d3d99a012097655f8601111aea</t>
  </si>
  <si>
    <t>67037</t>
  </si>
  <si>
    <t>SPN-10695</t>
  </si>
  <si>
    <t>GLOBAL GOOD FUND LLC/WASHINGTON, DC</t>
  </si>
  <si>
    <t>3150 139TH AVENUE SE&amp;#xa;BELLEVUE, WA 98005&amp;#xa;United States of America</t>
  </si>
  <si>
    <t>085ea9d3d99a012884656586011121ea</t>
  </si>
  <si>
    <t>66895</t>
  </si>
  <si>
    <t>SPN-10696</t>
  </si>
  <si>
    <t>GLOBAL PAYMENTS INC HQ/ATLANTA, GA</t>
  </si>
  <si>
    <t>10 GLENLAKE PARKWAY NE&amp;#xa;NORTH TOWER&amp;#xa;ATLANTA, GA 30328&amp;#xa;United States of America</t>
  </si>
  <si>
    <t>320bcad7a0fc01ece059adb8fe006d81</t>
  </si>
  <si>
    <t>71900</t>
  </si>
  <si>
    <t>SPN-13611</t>
  </si>
  <si>
    <t>GLOBAL RENTAL/BIRMINGHAM, AL</t>
  </si>
  <si>
    <t>33 INVERNESS CENTER PARKWAY&amp;#xa;BIRMINGHAM, AL 35242&amp;#xa;United States of America</t>
  </si>
  <si>
    <t>SCOTT DAVIS</t>
  </si>
  <si>
    <t>085ea9d3d99a01aae4ea6a86011128ea</t>
  </si>
  <si>
    <t>14269</t>
  </si>
  <si>
    <t>SPN-10697</t>
  </si>
  <si>
    <t>GLOBAL TECHNOLOGY CONNECTIONS/ATLANTA, GA</t>
  </si>
  <si>
    <t>2839 PACES FERRY ROAD&amp;#xa;SUITE 1160&amp;#xa;ATLANTA, GA 30339&amp;#xa;United States of America</t>
  </si>
  <si>
    <t>SARAH CARROLL</t>
  </si>
  <si>
    <t>085ea9d3d99a01d0ac2e718601112fea</t>
  </si>
  <si>
    <t>46909</t>
  </si>
  <si>
    <t>SPN-10698</t>
  </si>
  <si>
    <t>GLOBAL THERMOSTAT/NEW YORK, NY</t>
  </si>
  <si>
    <t>335 RIVERSIDE DRIVE&amp;#xa;NEW YORK, NY 10025&amp;#xa;United States of America</t>
  </si>
  <si>
    <t>Michelle Dos Santos</t>
  </si>
  <si>
    <t>b586baebc77f01c1e582077bff0060ef</t>
  </si>
  <si>
    <t>68397</t>
  </si>
  <si>
    <t>SPN-13636</t>
  </si>
  <si>
    <t>GLOBALFOUNDRIES INC/HOPEWELL JUNCTION, NY</t>
  </si>
  <si>
    <t>2600 GREAT AMERICA WAY&amp;#xa;SANTA CLARA, CA 95054&amp;#xa;United States of America</t>
  </si>
  <si>
    <t>941fb274468a01289e7c537467113da3</t>
  </si>
  <si>
    <t>69897</t>
  </si>
  <si>
    <t>SPN-13213</t>
  </si>
  <si>
    <t>GLYMPSE BIO INC/CAMBRIDGE,MA</t>
  </si>
  <si>
    <t>ehuang@glympsebio.com</t>
  </si>
  <si>
    <t>ERIC HUANG</t>
  </si>
  <si>
    <t>085ea9d3d99a0125d40b7786011136ea</t>
  </si>
  <si>
    <t>43448</t>
  </si>
  <si>
    <t>SPN-10699</t>
  </si>
  <si>
    <t>GLYNN COUNTY SCHOOLS /BUNSWICK, GA</t>
  </si>
  <si>
    <t>1725 REYNOLDS STREET&amp;#xa;SUITE 302&amp;#xa;BRUNSWICK, GA 31520&amp;#xa;United States of America</t>
  </si>
  <si>
    <t>ALAN OURS</t>
  </si>
  <si>
    <t>MICHAEL KEMP</t>
  </si>
  <si>
    <t>f10b2ab948a6015fbe1727fb7c360e49</t>
  </si>
  <si>
    <t>69319</t>
  </si>
  <si>
    <t>SPN-13400</t>
  </si>
  <si>
    <t>GOIZUETA FOUNDATION/ATLANTA, GA</t>
  </si>
  <si>
    <t>358d8d546b2b014347d010fb9901fd83</t>
  </si>
  <si>
    <t>73304</t>
  </si>
  <si>
    <t>SPN-13754</t>
  </si>
  <si>
    <t>GOLDEY-BEACOM COLLEGE INC/WILMINGTON, DE</t>
  </si>
  <si>
    <t>4701 LIMESTONE RD&amp;#xa;WILMINGTON, DE 19808&amp;#xa;United States of America</t>
  </si>
  <si>
    <t>f7aecf165c0c01c62119a57d61008d0e</t>
  </si>
  <si>
    <t>74594</t>
  </si>
  <si>
    <t>SPN-13978</t>
  </si>
  <si>
    <t>GOOD VENTURES FOUNDATION/PALO ALTO, CA</t>
  </si>
  <si>
    <t>085ea9d3d99a01dd8d0d7d86011140ea</t>
  </si>
  <si>
    <t>48372</t>
  </si>
  <si>
    <t>SPN-10700</t>
  </si>
  <si>
    <t>GOOGLE INC/MOUNTAIN VIEW, CA</t>
  </si>
  <si>
    <t>1600 AMPHITHEATRE PARKWAY&amp;#xa;MOUNTAIN VIEW, CA 94043&amp;#xa;United States of America</t>
  </si>
  <si>
    <t>085ea9d3d99a01deaffd828601114aea</t>
  </si>
  <si>
    <t>55353</t>
  </si>
  <si>
    <t>SPN-10701</t>
  </si>
  <si>
    <t>GORDON &amp; BETTY MOORE FOUNDATION / SAN FRANCISCO, CA</t>
  </si>
  <si>
    <t>1661 PAGE MILL ROAD&amp;#xa;PALO ALTO, CA 94304&amp;#xa;United States of America</t>
  </si>
  <si>
    <t>VERA MICHALCHIK</t>
  </si>
  <si>
    <t>085ea9d3d99a017526448886011151ea</t>
  </si>
  <si>
    <t>57463</t>
  </si>
  <si>
    <t>SPN-10702</t>
  </si>
  <si>
    <t>GORDON COLLEGE/BARNESVILLE, GA</t>
  </si>
  <si>
    <t>419 COLLEGE DRIVE, STUDENT CTR 202&amp;#xa;BARNESVILLE, GA 30204&amp;#xa;United States of America</t>
  </si>
  <si>
    <t>085ea9d3d99a016ab0ae8e86011158ea</t>
  </si>
  <si>
    <t>6272</t>
  </si>
  <si>
    <t>SPN-10703</t>
  </si>
  <si>
    <t>GOVERNMENT OF ISRAEL/</t>
  </si>
  <si>
    <t>800 SECOND AVENUE&amp;#xa;NEW YORK, NY 10017&amp;#xa;United States of America</t>
  </si>
  <si>
    <t>085ea9d3d99a01f9ea46948601115fea</t>
  </si>
  <si>
    <t>66260</t>
  </si>
  <si>
    <t>SPN-10704</t>
  </si>
  <si>
    <t>GOVERNOR MOREHEAD SCHOOL FOR THE BLIND/RALEIGH, NC</t>
  </si>
  <si>
    <t>303 ASHE AVENUE&amp;#xa;RALEIGH, NC 27606&amp;#xa;United States of America</t>
  </si>
  <si>
    <t>dcc351b55c7a019f8b6c85d2ad00b40e</t>
  </si>
  <si>
    <t>70860</t>
  </si>
  <si>
    <t>SPN-13527</t>
  </si>
  <si>
    <t>GP BATTERIES INTERNATIONAL LIMITED/NEW TERRITORIES, HONG KONG</t>
  </si>
  <si>
    <t>7/F BUILDING 16W, 16 SCIENCE PARK WEST AVE.&amp;#xa;SCIENCE PARK&amp;#xa;NEW TERRITORIES&amp;#xa;SHA TIN&amp;#xa;Hong Kong</t>
  </si>
  <si>
    <t>leo_zheng@goldpeak.com</t>
  </si>
  <si>
    <t>LEO ZHENG</t>
  </si>
  <si>
    <t>97f3e181987e0133cf941ab79a014beb</t>
  </si>
  <si>
    <t>74551</t>
  </si>
  <si>
    <t>SPN-13918</t>
  </si>
  <si>
    <t>GP TECHNOLOGY &amp; INNOVATION LIMITED/HONG KONG</t>
  </si>
  <si>
    <t>7/F, BUILDING 16W,&amp;#xa;HONG KONG SCIENCE PARK, N.T.&amp;#xa;NEW TERRITORIES&amp;#xa;Hong Kong</t>
  </si>
  <si>
    <t>YS CHOW</t>
  </si>
  <si>
    <t>085ea9d3d99a010ded089a86011166ea</t>
  </si>
  <si>
    <t>65639</t>
  </si>
  <si>
    <t>SPN-10705</t>
  </si>
  <si>
    <t>GRACE WILSEY FOUNDATION/SAN FRANCISCO, CA</t>
  </si>
  <si>
    <t>PO BOX 114&amp;#xa;MENLO PARK, CA 94026&amp;#xa;United States of America</t>
  </si>
  <si>
    <t>085ea9d3d99a01c3f6faa08601116dea</t>
  </si>
  <si>
    <t>66475</t>
  </si>
  <si>
    <t>SPN-10706</t>
  </si>
  <si>
    <t>GRACENOTE INC./EMERYVILLE, CA</t>
  </si>
  <si>
    <t>2000 POWELL ST, STE 1500&amp;#xa;EMERYVILLE, CA 94608&amp;#xa;United States of America</t>
  </si>
  <si>
    <t>MARKUS CREMER</t>
  </si>
  <si>
    <t>085ea9d3d99a01f9070ca786011174ea</t>
  </si>
  <si>
    <t>66535</t>
  </si>
  <si>
    <t>SPN-10707</t>
  </si>
  <si>
    <t>GRAF LLC/BLACKSBURG,VA</t>
  </si>
  <si>
    <t>1112 BROOK CIR&amp;#xa;BLACKSBURG, VA 24060&amp;#xa;United States of America</t>
  </si>
  <si>
    <t>98e5a07ed2cb0100ab895093ceb20000</t>
  </si>
  <si>
    <t>6027</t>
  </si>
  <si>
    <t>SPN-14033</t>
  </si>
  <si>
    <t>GRAHAM FOUNDATION/CHICAGO, IL</t>
  </si>
  <si>
    <t>4 WEST BURTON PLACE&amp;#xa;CHICAGO, IL 60610&amp;#xa;United States of America</t>
  </si>
  <si>
    <t>ckelly@grahamfoundation.org</t>
  </si>
  <si>
    <t>CAROLYN KELLY</t>
  </si>
  <si>
    <t>7b5cd6b7f9a901f7e99b8b8d0001604d</t>
  </si>
  <si>
    <t>54110</t>
  </si>
  <si>
    <t>SPN-13587</t>
  </si>
  <si>
    <t>GRAINGER FOUNDATION INC / CHICAGO, IL</t>
  </si>
  <si>
    <t>941fb274468a01e68283eb7267118da1</t>
  </si>
  <si>
    <t>69320</t>
  </si>
  <si>
    <t>SPN-13155</t>
  </si>
  <si>
    <t>GRAMBLING STATE UNIVERSITY - GSU BOX 4306/GRAMBLING, LA</t>
  </si>
  <si>
    <t>085ea9d3d99a01ee8820ad8601117eea</t>
  </si>
  <si>
    <t>57419</t>
  </si>
  <si>
    <t>SPN-10708</t>
  </si>
  <si>
    <t>GRAND RAPIDS COMMUNITY COLLEGE/GRAND RAPIDS, MI</t>
  </si>
  <si>
    <t>122 LYON NE, ROOM 368&amp;#xa;GRAND RAPIDS, MI 49503&amp;#xa;United States of America</t>
  </si>
  <si>
    <t>7189e377efa201478f52c91ef31aa7bc</t>
  </si>
  <si>
    <t>70559</t>
  </si>
  <si>
    <t>SPN-13334</t>
  </si>
  <si>
    <t>GRAND VALLEY STATE UNIVERSITY/ALLENDALE, MI</t>
  </si>
  <si>
    <t>JEFF SYKES, GRAND VALLEY STATE UNIVERSITY&amp;#xa;215 BLUE CONNECTION 1 CAMPUS DRIVE&amp;#xa;ALLENDALE, MI 49401&amp;#xa;United States of America</t>
  </si>
  <si>
    <t>sykesje@gvsu.edu</t>
  </si>
  <si>
    <t>085ea9d3d99a01bd634fb386011185ea</t>
  </si>
  <si>
    <t>58413</t>
  </si>
  <si>
    <t>SPN-10709</t>
  </si>
  <si>
    <t>GRAPHIC PACKAGING INTERNATIONAL INC/MARIETTA, GA</t>
  </si>
  <si>
    <t>1500 RIVEREDGE PKWY, SUITE 100&amp;#xa;ATLANTA, GA 30328&amp;#xa;United States of America</t>
  </si>
  <si>
    <t>7230d59836bc1001995264bd69a00000</t>
  </si>
  <si>
    <t>75263</t>
  </si>
  <si>
    <t>SPN-14136</t>
  </si>
  <si>
    <t>GRASIM INDUSTRIES LIMITED/MAHARASHTRA, INDIA</t>
  </si>
  <si>
    <t>ADITYA BIRLA CENTRE&amp;#xa;A-WING, 3RD FLOOR&amp;#xa;MUMBAI- 400030&amp;#xa;India</t>
  </si>
  <si>
    <t>aspi.patel@adityabirla.com</t>
  </si>
  <si>
    <t>ASPI PATEL</t>
  </si>
  <si>
    <t>0072103c604a10014d55b2144fae0000</t>
  </si>
  <si>
    <t>77252</t>
  </si>
  <si>
    <t>SPN-14521</t>
  </si>
  <si>
    <t>GREAT RIVER ENERGY/MAPLE GROVE, MN</t>
  </si>
  <si>
    <t>12300 Elm Creek Blvd. N&amp;#xa;Maple Grove, MN 55369&amp;#xa;United States of America</t>
  </si>
  <si>
    <t>sjacobson@GREnergy.com</t>
  </si>
  <si>
    <t>Steve Jacobson</t>
  </si>
  <si>
    <t>014fa4db6cbe10019b3065b0e3390000</t>
  </si>
  <si>
    <t>76748</t>
  </si>
  <si>
    <t>SPN-14349</t>
  </si>
  <si>
    <t>GREATER COLUMBUS CHAMBER OF COMMERCE/COLUMBUS, GA</t>
  </si>
  <si>
    <t>118 11TH STREET&amp;#xa;COLUMBUS, GA 31902&amp;#xa;United States of America</t>
  </si>
  <si>
    <t>jmitchell@columbusgachamber.com</t>
  </si>
  <si>
    <t>JERALD MITCHELL</t>
  </si>
  <si>
    <t>53f7506efc2e1000c0613ef0ce160000</t>
  </si>
  <si>
    <t>77315</t>
  </si>
  <si>
    <t>SPN-14536</t>
  </si>
  <si>
    <t>GREEN BAY PUBLIC SCHOOLS/GREEN BAY, WI</t>
  </si>
  <si>
    <t>966 SHAWANO AVENUE&amp;#xa;GREEN BAY, WI 54303&amp;#xa;United States of America</t>
  </si>
  <si>
    <t>JALVERSON@GBAPS.ORG</t>
  </si>
  <si>
    <t>JAKE ALVERSON</t>
  </si>
  <si>
    <t>085ea9d3d99a012c93edb98601118fea</t>
  </si>
  <si>
    <t>68617</t>
  </si>
  <si>
    <t>SPN-10710</t>
  </si>
  <si>
    <t>GREENE COUNTY SCHOOLS/GREENSBORO, GA</t>
  </si>
  <si>
    <t>101 EAST THIRD STREET&amp;#xa;GREENSBORO, GA 30642&amp;#xa;United States of America</t>
  </si>
  <si>
    <t>085ea9d3d99a01da5e6fc086011196ea</t>
  </si>
  <si>
    <t>170</t>
  </si>
  <si>
    <t>SPN-10711</t>
  </si>
  <si>
    <t>GRESCO UTILITY SUPPLY INC/REYNOLDS, GA</t>
  </si>
  <si>
    <t>1135 GRUMBLE ROAD&amp;#xa;FORSYTH, GA 31009&amp;#xa;United States of America</t>
  </si>
  <si>
    <t>JERE THORNE</t>
  </si>
  <si>
    <t>55030ddbc58601019abaaa25348b0000</t>
  </si>
  <si>
    <t>75339</t>
  </si>
  <si>
    <t>SPN-14124</t>
  </si>
  <si>
    <t>GREY AGGREGATE COMPANY/ZIONSVILLE, IN</t>
  </si>
  <si>
    <t>7209 LANCASTER PIKE, SUITE 4, PMB249&amp;#xa;HOCKESSIN, DE 19707&amp;#xa;United States of America</t>
  </si>
  <si>
    <t>schalk@greyaggregate.com</t>
  </si>
  <si>
    <t>YALE SCHALK</t>
  </si>
  <si>
    <t>085ea9d3d99a017a644ac6860111a0ea</t>
  </si>
  <si>
    <t>65938</t>
  </si>
  <si>
    <t>SPN-10712</t>
  </si>
  <si>
    <t>GRIFFIN-HAMMIS ASSOCIATES/DOUGLASVILLE, GA</t>
  </si>
  <si>
    <t>1013 BOB HUNTON ROAD&amp;#xa;DOUGLASVILLE, GA 30134&amp;#xa;United States of America</t>
  </si>
  <si>
    <t>085ea9d3d99a01ad540ecd860111a7ea</t>
  </si>
  <si>
    <t>68418</t>
  </si>
  <si>
    <t>SPN-10713</t>
  </si>
  <si>
    <t>GRIFFIN-SPALDING BOARD OF EDUCATION/GRIFFIN,GA</t>
  </si>
  <si>
    <t>216 SOUTH SIXTH STREET&amp;#xa;GRIFFIN, GA 30224&amp;#xa;United States of America</t>
  </si>
  <si>
    <t>085ea9d3d99a01b63857d4860111aeea</t>
  </si>
  <si>
    <t>41048</t>
  </si>
  <si>
    <t>SPN-10714</t>
  </si>
  <si>
    <t>GRIFFIN-SPALDING DEVELOPMENT AUTHORITY/GRIFFIN, GA</t>
  </si>
  <si>
    <t>MELANIE STANSELL</t>
  </si>
  <si>
    <t>JOSHI HIMANSHU</t>
  </si>
  <si>
    <t>5ea5c7e95a7910019cd8d9b426780000</t>
  </si>
  <si>
    <t>75589</t>
  </si>
  <si>
    <t>SPN-14522</t>
  </si>
  <si>
    <t>GROUND CONTROL ROBOTICS INC/ATLANTA, GA</t>
  </si>
  <si>
    <t>720 HUNTING VIEW P0INT&amp;#xa;ATLANTA, GA 30328&amp;#xa;United States of America</t>
  </si>
  <si>
    <t>gcrobotics314@gmail.com</t>
  </si>
  <si>
    <t>Daniel Soto</t>
  </si>
  <si>
    <t>9c36aef72fbb016ad7791c434b0166f6</t>
  </si>
  <si>
    <t>73825</t>
  </si>
  <si>
    <t>SPN-13845</t>
  </si>
  <si>
    <t>GRUPO GUAYACAN INC (GGI)/SAN JUAN, PUERTO RICO</t>
  </si>
  <si>
    <t>268 AV. LUIS MUOZ RIVERA&amp;#xa;SAN JUAN, PR 00918&amp;#xa;Puerto Rico</t>
  </si>
  <si>
    <t>KATERINA SANCHEZ ROIG</t>
  </si>
  <si>
    <t>065bd5039f1801be38323ced4c014e85</t>
  </si>
  <si>
    <t>71620</t>
  </si>
  <si>
    <t>SPN-13727</t>
  </si>
  <si>
    <t>GUANGZHOU AUTOMOBILE GROUP CO LTD/ GUANGZHOU,CHINA</t>
  </si>
  <si>
    <t>639N PASTORIA AVE&amp;#xa;SUNNYVALE, CA 94085&amp;#xa;United States of America</t>
  </si>
  <si>
    <t>BENSON LIU</t>
  </si>
  <si>
    <t>085ea9d3d99a01c754e9da860111bbea</t>
  </si>
  <si>
    <t>14547</t>
  </si>
  <si>
    <t>SPN-10715</t>
  </si>
  <si>
    <t>GUIDANT CORP/ ST PAUL, MN</t>
  </si>
  <si>
    <t>4100 NORTH HAMLINE AVENUE&amp;#xa;ST. PAUL, MN 55112&amp;#xa;United States of America</t>
  </si>
  <si>
    <t>beee9273e96901d1492c5577d922edb2</t>
  </si>
  <si>
    <t>70475</t>
  </si>
  <si>
    <t>SPN-13355</t>
  </si>
  <si>
    <t>GUIDERX/ATLANTA,GA</t>
  </si>
  <si>
    <t>GUIDE THERAPEUTICS&amp;#xa;380 NORTHYARDS BLVD NW&amp;#xa;ATLANTA, GA 30313&amp;#xa;United States of America</t>
  </si>
  <si>
    <t>CORY SAGO</t>
  </si>
  <si>
    <t>21300079a53e0103b1d3986822228731</t>
  </si>
  <si>
    <t>71180</t>
  </si>
  <si>
    <t>SPN-13509</t>
  </si>
  <si>
    <t>GUILFORD PUBLICATIONS INC/NEW YORK, NY</t>
  </si>
  <si>
    <t>370 SEVENTH AVENUE&amp;#xa;NEW YORK, NY 10001&amp;#xa;United States of America</t>
  </si>
  <si>
    <t>085ea9d3d99a013cceb1e0860111c2ea</t>
  </si>
  <si>
    <t>66805</t>
  </si>
  <si>
    <t>SPN-10716</t>
  </si>
  <si>
    <t>GULF COAST STATE COLLEGE/PANAMA CITY, FL</t>
  </si>
  <si>
    <t>5230 WEST US HIGHWAY 98&amp;#xa;PANAMA CITY, FL 32401&amp;#xa;United States of America</t>
  </si>
  <si>
    <t>085ea9d3d99a015ad21df591011102f8</t>
  </si>
  <si>
    <t>53652</t>
  </si>
  <si>
    <t>SPN-10717</t>
  </si>
  <si>
    <t>GULF OF MEXICO ALLIANCE / BILOXI, MS</t>
  </si>
  <si>
    <t>941fb274468a01f53a126f706711a29e</t>
  </si>
  <si>
    <t>32302</t>
  </si>
  <si>
    <t>SPN-13046</t>
  </si>
  <si>
    <t>GULF POWER COMPANY/PENSACOLA, FL</t>
  </si>
  <si>
    <t>085ea9d3d99a0115de76e7860111c9ea</t>
  </si>
  <si>
    <t>5158</t>
  </si>
  <si>
    <t>SPN-10718</t>
  </si>
  <si>
    <t>GULFSTREAM AEROSPACE CORP/SAVANNAH, GA</t>
  </si>
  <si>
    <t>PO BOX 2206&amp;#xa;M/S D-02&amp;#xa;SAVANNAH, GA 31402-2206&amp;#xa;United States of America</t>
  </si>
  <si>
    <t>085ea9d3d99a016a2bb5ee860111d6ea</t>
  </si>
  <si>
    <t>65443</t>
  </si>
  <si>
    <t>SPN-10719</t>
  </si>
  <si>
    <t>GUODIAN NEW ENERGY TECH. RES. INSTITUTE/BEIJING, CHINA</t>
  </si>
  <si>
    <t>S CHURCH ST&amp;#xa;GEORGE TOWN&amp;#xa;CAYMAN ISLANDS KY1-1104&amp;#xa;Cayman Islands</t>
  </si>
  <si>
    <t>6e648c56f2eb01cf5824ae272d1233d4</t>
  </si>
  <si>
    <t>5661</t>
  </si>
  <si>
    <t>SPN-13451</t>
  </si>
  <si>
    <t>GWINNETT CO DEPT OF TRANSPORTATION/LAWRENCEVILLE, GEORGIA</t>
  </si>
  <si>
    <t>75 LANGLEY DRIVE&amp;#xa;LAWRENCEVILLE, GA 30046&amp;#xa;United States of America</t>
  </si>
  <si>
    <t>tom.sever@gwinnettcounty.com</t>
  </si>
  <si>
    <t>TOM SEVER</t>
  </si>
  <si>
    <t>085ea9d3d99a01f76c97f4860111e6ea</t>
  </si>
  <si>
    <t>59313</t>
  </si>
  <si>
    <t>SPN-10720</t>
  </si>
  <si>
    <t>GWINNETT COUNTY PUBLIC SCHOOLS/SUWANEE,GA</t>
  </si>
  <si>
    <t>437 OLD PEACHTREE ROAD&amp;#xa;SUWANEE, GA 30024&amp;#xa;United States of America</t>
  </si>
  <si>
    <t>e1483237f16a01dd00002348e301df09</t>
  </si>
  <si>
    <t>5680</t>
  </si>
  <si>
    <t>SPN-13815</t>
  </si>
  <si>
    <t>GWINNETT COUNTY/LAWRENCEVILLE, GA</t>
  </si>
  <si>
    <t>684 WINDER HWY&amp;#xa;LAWRENCEVILLE, GA 30046&amp;#xa;United States of America</t>
  </si>
  <si>
    <t>GAYATHRI RAM MOHAN</t>
  </si>
  <si>
    <t>085ea9d3d99a01c9fac0fa860111edea</t>
  </si>
  <si>
    <t>5615</t>
  </si>
  <si>
    <t>SPN-10721</t>
  </si>
  <si>
    <t>GWINNETT CTY WATER DEPT/</t>
  </si>
  <si>
    <t>75 LANGLEY DRIVE&amp;#xa;LAWRENCEVILLE, GA 30046-6900&amp;#xa;United States of America</t>
  </si>
  <si>
    <t>STEVE LEO</t>
  </si>
  <si>
    <t>BRIGETTE HARAM</t>
  </si>
  <si>
    <t>085ea9d3d99a018ba07200870111f7ea</t>
  </si>
  <si>
    <t>65600</t>
  </si>
  <si>
    <t>SPN-10722</t>
  </si>
  <si>
    <t>GWINNETT TECHNICAL COLLEGE/LAWRENCEVILLE, GA</t>
  </si>
  <si>
    <t>5150 SUGARLOAF PARKWAY&amp;#xa;LAWRENCEVILLE, GA 30043&amp;#xa;United States of America</t>
  </si>
  <si>
    <t>085ea9d3d99a01d1de5306870111feea</t>
  </si>
  <si>
    <t>67772</t>
  </si>
  <si>
    <t>SPN-10723</t>
  </si>
  <si>
    <t>GWINNETT VILLAGE COMMUNITY IMPROVEMENT DISTRICT/NORCROSS, GA</t>
  </si>
  <si>
    <t>1770 INDIAN TRAIL NW&amp;#xa;#150&amp;#xa;NORCROSS, GA 30093&amp;#xa;United States of America</t>
  </si>
  <si>
    <t>EXECUTIVE DIRECTOR</t>
  </si>
  <si>
    <t>741ef0556ecd1000c613ae65e7db0000</t>
  </si>
  <si>
    <t>76979</t>
  </si>
  <si>
    <t>SPN-14528</t>
  </si>
  <si>
    <t>GYEONGSANG NATIONAL UNIVERSITY/JINJU, KOREA</t>
  </si>
  <si>
    <t>501 Jinju-daero&amp;#xa;Jinju-si Gyeongsangnam-do&amp;#xa;Korea, Republic of</t>
  </si>
  <si>
    <t>ghan@gnu.ac.kr</t>
  </si>
  <si>
    <t>An Geon Hyoung</t>
  </si>
  <si>
    <t>085ea9d3d99a0100084ee1a901117c1a</t>
  </si>
  <si>
    <t>8000028</t>
  </si>
  <si>
    <t>SPN-00086</t>
  </si>
  <si>
    <t>H2 SCAN CORPORATION</t>
  </si>
  <si>
    <t>27215 TURNBERRY LN&amp;#xa;UNIT A&amp;#xa;VALENCIA, CA 91355-1068&amp;#xa;United States of America</t>
  </si>
  <si>
    <t>sganesh@h2scan.com</t>
  </si>
  <si>
    <t>b1bc58f58f8901ab66ca4b1e9c01b441</t>
  </si>
  <si>
    <t>70712</t>
  </si>
  <si>
    <t>SPN-13615</t>
  </si>
  <si>
    <t>H2SCAN CORPORATION/ VALENCIA, CA</t>
  </si>
  <si>
    <t>27215 TURNBERRY LN&amp;#xa;VALENCIA, CA 91355&amp;#xa;United States of America</t>
  </si>
  <si>
    <t>SOMESH GANESH</t>
  </si>
  <si>
    <t>085ea9d3d99a01cdc492e0a801117119</t>
  </si>
  <si>
    <t>32744</t>
  </si>
  <si>
    <t>SPN-00047</t>
  </si>
  <si>
    <t>HALL COUNTY GOVERNMENT/GAINESVILLE, GA</t>
  </si>
  <si>
    <t>PO Drawer 1495&amp;#xa;Department of Financial Services&amp;#xa;Gainesville, GA 30503&amp;#xa;United States of America</t>
  </si>
  <si>
    <t>krumley@hallcounty.org</t>
  </si>
  <si>
    <t>Katie Crumley</t>
  </si>
  <si>
    <t>085ea9d3d99a0199111324a801117a18</t>
  </si>
  <si>
    <t>22941</t>
  </si>
  <si>
    <t>SPN-00021</t>
  </si>
  <si>
    <t>HALLIBURTON ENERGY SERVICES/DUNCAN, OK</t>
  </si>
  <si>
    <t>2600 SOUTH 2ND STREET&amp;#xa;P.O. BOX 1431&amp;#xa;DUNCAN, OK 73536&amp;#xa;United States of America</t>
  </si>
  <si>
    <t>e7c31a0c027d01dba6902111e2018517</t>
  </si>
  <si>
    <t>71244</t>
  </si>
  <si>
    <t>SPN-13525</t>
  </si>
  <si>
    <t>HALOCARBON LIFE SCIENCES, LLC/PEACHTREE CORNERS, GA</t>
  </si>
  <si>
    <t>6525 THE CORNERS PKWY&amp;#xa;SUITE 200&amp;#xa;PEACHTREE CORNERS, GA 30092&amp;#xa;United States of America</t>
  </si>
  <si>
    <t>accounting@halocarbon.com</t>
  </si>
  <si>
    <t>ALICIA GREGG</t>
  </si>
  <si>
    <t>085ea9d3d99a01de57b50b87011105eb</t>
  </si>
  <si>
    <t>66191</t>
  </si>
  <si>
    <t>SPN-10724</t>
  </si>
  <si>
    <t>HALYARD HEALTH CORPORATION/ALPHARETTA, GA</t>
  </si>
  <si>
    <t>5405 WINDWARD PARKWAY&amp;#xa;ALPHARETTA, GA 30004&amp;#xa;United States of America</t>
  </si>
  <si>
    <t>085ea9d3d99a01212988118701110ceb</t>
  </si>
  <si>
    <t>66185</t>
  </si>
  <si>
    <t>SPN-10725</t>
  </si>
  <si>
    <t>HALYARD SALES LLC./ALPHARETTA, GA</t>
  </si>
  <si>
    <t>5405 WINDWARD PKWY&amp;#xa;ALPHARETTA, GA 30004&amp;#xa;United States of America</t>
  </si>
  <si>
    <t>085ea9d3d99a01aa08601787011113eb</t>
  </si>
  <si>
    <t>15006</t>
  </si>
  <si>
    <t>SPN-10726</t>
  </si>
  <si>
    <t>HAMPSHIRE COLLEGE/AMHERST, MASS</t>
  </si>
  <si>
    <t>893 WEST ST&amp;#xa;AMHERST, MA 01002&amp;#xa;United States of America</t>
  </si>
  <si>
    <t>b586baebc77f013323adfcaeae005515</t>
  </si>
  <si>
    <t>72222</t>
  </si>
  <si>
    <t>SPN-13632</t>
  </si>
  <si>
    <t>HANOI UNIVERSITY OF SCI AND TECH (HUST)/HA NOI,VIETNAM</t>
  </si>
  <si>
    <t>1 DAI CO VIET HA NOI&amp;#xa;Hai B Trng&amp;#xa;H Ni&amp;#xa;Vietnam</t>
  </si>
  <si>
    <t>DINH VAN PHONG</t>
  </si>
  <si>
    <t>941fb274468a0102775e2c736711cea1</t>
  </si>
  <si>
    <t>69437</t>
  </si>
  <si>
    <t>SPN-13165</t>
  </si>
  <si>
    <t>HANVIT POWER/SEOUL, SOUTH KOREA</t>
  </si>
  <si>
    <t>085ea9d3d99a0166159eec910111faf7</t>
  </si>
  <si>
    <t>43788</t>
  </si>
  <si>
    <t>SPN-10727</t>
  </si>
  <si>
    <t>HANWHA CORPORATION/SEOUL, SOUTH KOREA</t>
  </si>
  <si>
    <t>941fb274468a01520e74957467119ba3</t>
  </si>
  <si>
    <t>70017</t>
  </si>
  <si>
    <t>SPN-13225</t>
  </si>
  <si>
    <t>HANYANG UNIVERSITY/GYEONGGI-DO, SOUTH KOREA</t>
  </si>
  <si>
    <t>868bb9746de310011792fc21b7b50000</t>
  </si>
  <si>
    <t>75259</t>
  </si>
  <si>
    <t>SPN-14488</t>
  </si>
  <si>
    <t>HAPTX INC/REDMOND, WA</t>
  </si>
  <si>
    <t>6724 185TH AVENUE NE&amp;#xa;REDMOND, WA 98052&amp;#xa;United States of America</t>
  </si>
  <si>
    <t>shelley.young@haptx.com</t>
  </si>
  <si>
    <t>SHELLEY YOUNG</t>
  </si>
  <si>
    <t>1dc062341fe501fc272622d450019190</t>
  </si>
  <si>
    <t>74406</t>
  </si>
  <si>
    <t>SPN-13893</t>
  </si>
  <si>
    <t>HARPER COLLEGE/PALATINE, IL</t>
  </si>
  <si>
    <t>1200 WEST ALGONQUIN ROAD ROOM&amp;#xa;PALATINE, IL 60067&amp;#xa;United States of America</t>
  </si>
  <si>
    <t>085ea9d3d99a01023aac1c8701111aeb</t>
  </si>
  <si>
    <t>60474</t>
  </si>
  <si>
    <t>SPN-10728</t>
  </si>
  <si>
    <t>HARPER LABS/HUNTSVILLE, AL</t>
  </si>
  <si>
    <t>14095 CARLISLE DRIVE&amp;#xa;HUNTSVILLE, AL 35803&amp;#xa;United States of America</t>
  </si>
  <si>
    <t>KEVIN BRENNER</t>
  </si>
  <si>
    <t>085ea9d3d99a01420e752387011121eb</t>
  </si>
  <si>
    <t>4096</t>
  </si>
  <si>
    <t>SPN-10729</t>
  </si>
  <si>
    <t>HARRIS CORPORATION/</t>
  </si>
  <si>
    <t>MS 101-11K, PO BOX 37&amp;#xa;MELBORNE, FL 32902&amp;#xa;United States of America</t>
  </si>
  <si>
    <t>CHARLES BRANSON</t>
  </si>
  <si>
    <t>SHAWN COLEMAN</t>
  </si>
  <si>
    <t>085ea9d3d99a01aa1e605e87011173eb</t>
  </si>
  <si>
    <t>35768</t>
  </si>
  <si>
    <t>SPN-10730</t>
  </si>
  <si>
    <t>HARRIS COUNTY</t>
  </si>
  <si>
    <t>HARRIS COUNTY BOARD OF COMMISSIONERS&amp;#xa;PO BOX 365&amp;#xa;HAMILTON, GA 31811-0365&amp;#xa;United States of America</t>
  </si>
  <si>
    <t>085ea9d3d99a01810e326c8701117aeb</t>
  </si>
  <si>
    <t>17650</t>
  </si>
  <si>
    <t>SPN-10731</t>
  </si>
  <si>
    <t>HARVARD UNIVERSITY/BOSTON, MA</t>
  </si>
  <si>
    <t>26 Oxford St&amp;#xa;Cambridge, MA 02138&amp;#xa;United States of America</t>
  </si>
  <si>
    <t>chandrainvoices@cfa.harvard.edu</t>
  </si>
  <si>
    <t>941fb274468a018218068372671134a1</t>
  </si>
  <si>
    <t>69100</t>
  </si>
  <si>
    <t>SPN-13139</t>
  </si>
  <si>
    <t>HASKELL/JACKSONVILLE, FL</t>
  </si>
  <si>
    <t>5e32c888a47010019ba7455153760000</t>
  </si>
  <si>
    <t>76176</t>
  </si>
  <si>
    <t>SPN-14255</t>
  </si>
  <si>
    <t>HAWAII DEPARTMENT OF EDUCATION/HONOLULU, HI</t>
  </si>
  <si>
    <t>475 22ND AVENUE&amp;#xa;HONOLULU, HI 96816&amp;#xa;United States of America</t>
  </si>
  <si>
    <t>michelle.arakawa@k12.hi.us</t>
  </si>
  <si>
    <t>MICHELLE ARAKAWA</t>
  </si>
  <si>
    <t>0420830f8e781000baa1ae2896dc0000</t>
  </si>
  <si>
    <t>77167</t>
  </si>
  <si>
    <t>SPN-14496</t>
  </si>
  <si>
    <t>HAWK SEMICONDUCTOR LLC/ANN ARBOR, MI</t>
  </si>
  <si>
    <t>600 S. Wagner Rd.&amp;#xa;STE 38B&amp;#xa;Ann Arbor, MI 48103&amp;#xa;United States of America</t>
  </si>
  <si>
    <t>tdaunais@hawksemiconductor.com</t>
  </si>
  <si>
    <t>Thomas Daunais</t>
  </si>
  <si>
    <t>085ea9d3d99a0138a71a75870111a2eb</t>
  </si>
  <si>
    <t>4136</t>
  </si>
  <si>
    <t>SPN-10732</t>
  </si>
  <si>
    <t>HDR ENGINEERING INC/PITTSBURGH, PA</t>
  </si>
  <si>
    <t>ATTN: ACCOUNTS PAYABLE&amp;#xa;3 GATEWAY CENTER&amp;#xa;PITTSBURGH, PA 15222-1074&amp;#xa;United States of America</t>
  </si>
  <si>
    <t>HDR ENGINEERING</t>
  </si>
  <si>
    <t>085ea9d3d99a0165ce547b870111aceb</t>
  </si>
  <si>
    <t>5919</t>
  </si>
  <si>
    <t>SPN-10733</t>
  </si>
  <si>
    <t>HEALTH EFFECTS INSTITUTE/CAMBRIDGE, MA</t>
  </si>
  <si>
    <t>101 FEDERAL STREET&amp;#xa;SUITE 500&amp;#xa;BOSTON, MA 02110&amp;#xa;United States of America</t>
  </si>
  <si>
    <t>JACQUELINE RUTLEDGE</t>
  </si>
  <si>
    <t>deda8ebf5d681000fe004bf116320000</t>
  </si>
  <si>
    <t>76366</t>
  </si>
  <si>
    <t>SPN-14281</t>
  </si>
  <si>
    <t>HEALTH RESOURCES IN ACTION INC/BOSTON, MA</t>
  </si>
  <si>
    <t>2 BOYLSTON ST&amp;#xa;BOSTON, MA 02116&amp;#xa;United States of America</t>
  </si>
  <si>
    <t>CWHYTE@HRIA.ORG</t>
  </si>
  <si>
    <t>CHRISTOPHER WHYTE</t>
  </si>
  <si>
    <t>085ea9d3d99a01180e3582870111b3eb</t>
  </si>
  <si>
    <t>45509</t>
  </si>
  <si>
    <t>SPN-10734</t>
  </si>
  <si>
    <t>HEALTHCARE GEORGIA FOUNDATION/ATLANTA, GA</t>
  </si>
  <si>
    <t>191 PEACHTREE ST&amp;#xa;SUITE 2650&amp;#xa;ATLANTA, GA 30303&amp;#xa;United States of America</t>
  </si>
  <si>
    <t>SAMANTHA TUCKER</t>
  </si>
  <si>
    <t>941fb274468a0148475c4274671131a3</t>
  </si>
  <si>
    <t>69858</t>
  </si>
  <si>
    <t>SPN-13210</t>
  </si>
  <si>
    <t>HEART RESEARCH INSTITUTE/NEWTOWN, AUSTRALIA</t>
  </si>
  <si>
    <t>085ea9d3d99a01423c9e88870111bdeb</t>
  </si>
  <si>
    <t>66046</t>
  </si>
  <si>
    <t>SPN-10735</t>
  </si>
  <si>
    <t>HEARTWARE INC/FRAMINGTON, MA</t>
  </si>
  <si>
    <t>14420 NW 60TH AVENUE&amp;#xa;MIAMI LAKES, FL 33014&amp;#xa;United States of America</t>
  </si>
  <si>
    <t>e68476a3ca390100a9fb342f7d0e0000</t>
  </si>
  <si>
    <t>74474</t>
  </si>
  <si>
    <t>SPN-13995</t>
  </si>
  <si>
    <t>HEAT BIOLOGICS/ MORRISVILLE, NC</t>
  </si>
  <si>
    <t>627 DAVIS DRIVE, SUITE 400&amp;#xa;MORRISVILLE, NC 27560&amp;#xa;United States of America</t>
  </si>
  <si>
    <t>accountspayable@heatbio.com</t>
  </si>
  <si>
    <t>accountspayable @heatbio.com</t>
  </si>
  <si>
    <t>085ea9d3d99a0166176a8f870111c4eb</t>
  </si>
  <si>
    <t>68380</t>
  </si>
  <si>
    <t>SPN-10736</t>
  </si>
  <si>
    <t>HEATH &amp; LINEBACK ENGINEERS INC./MARIETTA, GA</t>
  </si>
  <si>
    <t>2390 CANTON ROAD&amp;#xa;BUILDING 200&amp;#xa;MARIETTA, GA 30066&amp;#xa;United States of America</t>
  </si>
  <si>
    <t>JOHN HEATH</t>
  </si>
  <si>
    <t>21300079a53e017d3cf228fce7209a6a</t>
  </si>
  <si>
    <t>71059</t>
  </si>
  <si>
    <t>SPN-13493</t>
  </si>
  <si>
    <t>HEGWOOD ELECTRIC/DORAVILLE, GA</t>
  </si>
  <si>
    <t>2545 PLEASANTDALE RD SUITE 1A&amp;#xa;DORAVILLE, GA 30340&amp;#xa;United States of America</t>
  </si>
  <si>
    <t>kirk.hegwood@hegwoodelectric.com</t>
  </si>
  <si>
    <t>530982d073321000fe2f4feabc890000</t>
  </si>
  <si>
    <t>75425</t>
  </si>
  <si>
    <t>SPN-14143</t>
  </si>
  <si>
    <t>HEIDELBERG INSTRUMENTS INC/TORRANCE, CA</t>
  </si>
  <si>
    <t>MITTELGEWANNWEG 27&amp;#xa;HEIDELBERG INSTRUMENTS MIKROTECHNIK GMBH&amp;#xa;D-69123 HEIDELBERG&amp;#xa;Germany</t>
  </si>
  <si>
    <t>niels.wijnaendts@rsbg-ams.com</t>
  </si>
  <si>
    <t>NIELS WIJNAENDTS</t>
  </si>
  <si>
    <t>8fbddafac656011251b8e56fea0165dd</t>
  </si>
  <si>
    <t>71346</t>
  </si>
  <si>
    <t>SPN-13670</t>
  </si>
  <si>
    <t>HEISING-SIMONS FOUNDATION/LOS ALTOS,CA</t>
  </si>
  <si>
    <t>400 MAIN STREET&amp;#xa;SUITE 200&amp;#xa;LOS ALTOS, CA 94022&amp;#xa;United States of America</t>
  </si>
  <si>
    <t>085ea9d3d99a01175d14a1a801112319</t>
  </si>
  <si>
    <t>66142</t>
  </si>
  <si>
    <t>SPN-00035</t>
  </si>
  <si>
    <t>HELICITY TECHNOLOGIES/ACWORTH, GA</t>
  </si>
  <si>
    <t>3655 JAMES RD&amp;#xa;SUITE 110&amp;#xa;ACWORTH, GA 30102&amp;#xa;United States of America</t>
  </si>
  <si>
    <t>dd40922f6ade01712c0b87e10502f488</t>
  </si>
  <si>
    <t>74637</t>
  </si>
  <si>
    <t>SPN-13958</t>
  </si>
  <si>
    <t>HELIX RAVENSWOOD LLC/LONG ISLAND, NY</t>
  </si>
  <si>
    <t>38-54 VERNON BLVD&amp;#xa;LONG ISLAND, NY 11101&amp;#xa;United States of America</t>
  </si>
  <si>
    <t>brian.sanz@rgs-nyc.com</t>
  </si>
  <si>
    <t>BRIAN SANZ</t>
  </si>
  <si>
    <t>085ea9d3d99a0160520e95870111cbeb</t>
  </si>
  <si>
    <t>67564</t>
  </si>
  <si>
    <t>SPN-10737</t>
  </si>
  <si>
    <t>HENGTONG USA/NEWPORT NEWS, CA</t>
  </si>
  <si>
    <t>3501 JAMBOREE RD&amp;#xa;SOUTH TOWER, SUITE 606&amp;#xa;NEWPORT BEACH, CA 92660&amp;#xa;United States of America</t>
  </si>
  <si>
    <t>TOM BARNETT</t>
  </si>
  <si>
    <t>a657201de19901cf1dbaafac4e01e04f</t>
  </si>
  <si>
    <t>74144</t>
  </si>
  <si>
    <t>SPN-13865</t>
  </si>
  <si>
    <t>HENRY COUNTY CHAMBER OF COMMERCE/MCDONOUGH, GA</t>
  </si>
  <si>
    <t>1709 HWY 20 WEST&amp;#xa;MCDONOUGH, GA 30253&amp;#xa;United States of America</t>
  </si>
  <si>
    <t>085ea9d3d99a01cc79269b870111d2eb</t>
  </si>
  <si>
    <t>60213</t>
  </si>
  <si>
    <t>SPN-10738</t>
  </si>
  <si>
    <t>HENRY LUCE FOUNDATION/NEW YORK, NY</t>
  </si>
  <si>
    <t>51 MADISON AVENUE&amp;#xa;NEW YORK, NY 10010&amp;#xa;United States of America</t>
  </si>
  <si>
    <t>e587390f4d6c1000ff9e4741de6e0000</t>
  </si>
  <si>
    <t>62876</t>
  </si>
  <si>
    <t>SPN-14483</t>
  </si>
  <si>
    <t>HENRY M JACKSON FDN FOR THE ADVANCEMENT OF MILITARY MEDICINE/ BETHESDA, MD</t>
  </si>
  <si>
    <t>6720 A ROCKLEDGE DRIVE, SUITE 700&amp;#xa;BETHESDA, MD 20817&amp;#xa;United States of America</t>
  </si>
  <si>
    <t>AP-docs@hjf.org</t>
  </si>
  <si>
    <t>MONICA D. BUHL</t>
  </si>
  <si>
    <t>085ea9d3d99a01d44344a1870111d9eb</t>
  </si>
  <si>
    <t>66477</t>
  </si>
  <si>
    <t>SPN-10739</t>
  </si>
  <si>
    <t>HERITAGE COLLEGE/WICHITA, KS</t>
  </si>
  <si>
    <t>2800 S ROCK RD&amp;#xa;WICHITA, KS 67210&amp;#xa;United States of America</t>
  </si>
  <si>
    <t>085ea9d3d99a0147545aa7870111e0eb</t>
  </si>
  <si>
    <t>4128</t>
  </si>
  <si>
    <t>SPN-10740</t>
  </si>
  <si>
    <t>HEWLETT PACKARD ENTERPRISE COMPANY/COLORADO SPRINGS, CO</t>
  </si>
  <si>
    <t>1501 PAGE MILL ROAD&amp;#xa;M/S 3L-8&amp;#xa;PALO ALTO, CA 94304&amp;#xa;United States of America</t>
  </si>
  <si>
    <t>LISA CORTEZ</t>
  </si>
  <si>
    <t>085ea9d3d99a01c4e438b0870111e7eb</t>
  </si>
  <si>
    <t>24881</t>
  </si>
  <si>
    <t>SPN-10741</t>
  </si>
  <si>
    <t>HEWLETT PACKARD ENTERPRISE COMPANY/PALO ALTO, CA</t>
  </si>
  <si>
    <t>HEWLETT PACKARD ENTERPRISE&amp;#xa;5400 LEGACY DR&amp;#xa;PLANO, TX 75024&amp;#xa;United States of America</t>
  </si>
  <si>
    <t>MIRANDA LEU</t>
  </si>
  <si>
    <t>TSUNG-CHING JIM HUANG</t>
  </si>
  <si>
    <t>83364dd5c00b10019a72173999590000</t>
  </si>
  <si>
    <t>5179</t>
  </si>
  <si>
    <t>SPN-14343</t>
  </si>
  <si>
    <t>HEWLETT-PACKARD CORP/</t>
  </si>
  <si>
    <t>1701 EAST MOSSY OAKS ROAD&amp;#xa;SPRING, TX 77389-1767&amp;#xa;United States of America</t>
  </si>
  <si>
    <t>047aaa7f23ba010141c2d02648e20000</t>
  </si>
  <si>
    <t>74940</t>
  </si>
  <si>
    <t>SPN-14118</t>
  </si>
  <si>
    <t>HEXCEL CORPORATION/WEST VALLEY CITY,UT</t>
  </si>
  <si>
    <t>6700 WEST 5400 SOUTH&amp;#xa;WEST VALLEY CITY, UT 84118&amp;#xa;United States of America</t>
  </si>
  <si>
    <t>robert.yancey@hexcel.com</t>
  </si>
  <si>
    <t>ROBERT YANCEY</t>
  </si>
  <si>
    <t>0bb0e0ca56e901e41c9def72c7000ab2</t>
  </si>
  <si>
    <t>70737</t>
  </si>
  <si>
    <t>SPN-13538</t>
  </si>
  <si>
    <t>HIBAR MICROSCIENCES LLC/ATLANTA, GA</t>
  </si>
  <si>
    <t>590 BROADWAY PLACE NE&amp;#xa;ATLANTA, GA 30324&amp;#xa;United States of America</t>
  </si>
  <si>
    <t>jamestumlinmdnephronet@gmail.com</t>
  </si>
  <si>
    <t>JAMES A TUMLIN</t>
  </si>
  <si>
    <t>085ea9d3d99a01c0985db7870111f7eb</t>
  </si>
  <si>
    <t>64396</t>
  </si>
  <si>
    <t>SPN-10742</t>
  </si>
  <si>
    <t>HIFUNDA LLC./SALT LAKE CITY,UT</t>
  </si>
  <si>
    <t>421 WAKARA WAY, SUITE 300&amp;#xa;SALT LAKE CITY, UT 84108&amp;#xa;United States of America</t>
  </si>
  <si>
    <t>BALAKRISHNAN NAIR</t>
  </si>
  <si>
    <t>085ea9d3d99a01175959bd870111feeb</t>
  </si>
  <si>
    <t>66518</t>
  </si>
  <si>
    <t>SPN-10743</t>
  </si>
  <si>
    <t>HIGH FIDELITY GENETICS/DURHAM,NC</t>
  </si>
  <si>
    <t>212 W MAIN STREET, STE 310&amp;#xa;DURHAM, NC 27701&amp;#xa;United States of America</t>
  </si>
  <si>
    <t>a657201de19901be24e6c4cb4e012c53</t>
  </si>
  <si>
    <t>12060</t>
  </si>
  <si>
    <t>SPN-13866</t>
  </si>
  <si>
    <t>HIGH MUSEUM OF ART/ATLANTA, GA</t>
  </si>
  <si>
    <t>1280 PEACHTREE STREET NE&amp;#xa;Atlanta, GA 30345&amp;#xa;United States of America</t>
  </si>
  <si>
    <t>7189e377efa201fdc41c4b00f11acba4</t>
  </si>
  <si>
    <t>70557</t>
  </si>
  <si>
    <t>SPN-13331</t>
  </si>
  <si>
    <t>HIGH NOTE CONSULTING/BALTIMORE, MD</t>
  </si>
  <si>
    <t>MICHAEL DALTO, HIGH NOTE CONSULTING LLC&amp;#xa;3410 PARKSIDE DRIVE&amp;#xa;BALTIMORE, MD 21214&amp;#xa;United States of America</t>
  </si>
  <si>
    <t>mdalto@back2worknow.com</t>
  </si>
  <si>
    <t>MICHAEL DALTO</t>
  </si>
  <si>
    <t>085ea9d3d99a01991e96c487011105ec</t>
  </si>
  <si>
    <t>25021</t>
  </si>
  <si>
    <t>SPN-10744</t>
  </si>
  <si>
    <t>HIGH PERFORMANCE TECHNOLOGIES INC/ARLINGTON, VA</t>
  </si>
  <si>
    <t>ATTN: ACCOUNTS PAYABLE&amp;#xa;11955 FREEDOM DRIVE, SUITE 1100&amp;#xa;RESTON, VA 20190&amp;#xa;United States of America</t>
  </si>
  <si>
    <t>54081c2c437c010b464265ee4b01fa32</t>
  </si>
  <si>
    <t>70794</t>
  </si>
  <si>
    <t>SPN-13518</t>
  </si>
  <si>
    <t>HIGHER EDUCATION COMMISSION/ISLAMABAD, PAKISTAN</t>
  </si>
  <si>
    <t>H-9, East Service Road&amp;#xa;Islamabad- 44000&amp;#xa;Pakistan</t>
  </si>
  <si>
    <t>jkhan@hec.gov.pk</t>
  </si>
  <si>
    <t>JEHANZEB KAHN</t>
  </si>
  <si>
    <t>f5298d86637d014eedd48761ff00758d</t>
  </si>
  <si>
    <t>72463</t>
  </si>
  <si>
    <t>SPN-13695</t>
  </si>
  <si>
    <t>HILL TECHNICAL SOLUTIONS INC/HUNTSVILLE, AL</t>
  </si>
  <si>
    <t>2001 NICHOLS DRIVE&amp;#xa;SUITE 100&amp;#xa;HUNTSVILLE, AL 35802&amp;#xa;United States of America</t>
  </si>
  <si>
    <t>085ea9d3d99a0108daa0ca8701110cec</t>
  </si>
  <si>
    <t>60133</t>
  </si>
  <si>
    <t>SPN-10745</t>
  </si>
  <si>
    <t>HILL-ROM INC/BATESVILLE, IN</t>
  </si>
  <si>
    <t>1069 SR 46 EAST&amp;#xa;BATESVILLE, IN 47006&amp;#xa;United States of America</t>
  </si>
  <si>
    <t>Prath Kharkar</t>
  </si>
  <si>
    <t>085ea9d3d99a01dbc421d087011113ec</t>
  </si>
  <si>
    <t>68399</t>
  </si>
  <si>
    <t>SPN-10746</t>
  </si>
  <si>
    <t>HITACHI AMERICA LTD./SANTA CLARA, CA</t>
  </si>
  <si>
    <t>3315 SCOTT BLVD, 4TH FLOOR&amp;#xa;SANTA CLARA, CA 95054-3103&amp;#xa;United States of America</t>
  </si>
  <si>
    <t>TOMOKO IMATA</t>
  </si>
  <si>
    <t>7b5cd6b7f9a901365a81c467b300a125</t>
  </si>
  <si>
    <t>6335</t>
  </si>
  <si>
    <t>SPN-13586</t>
  </si>
  <si>
    <t>HITACHI LIMITED/JAPAN</t>
  </si>
  <si>
    <t>1-280, HIGASHI-KOIGAKUBO KOKUBUNJI&amp;#xa;Tokyo, Tokyo&amp;#xa;185-8601&amp;#xa;Japan</t>
  </si>
  <si>
    <t>DR. KOICHI WATANABE</t>
  </si>
  <si>
    <t>085ea9d3d99a01ac1620d68701111aec</t>
  </si>
  <si>
    <t>66276</t>
  </si>
  <si>
    <t>SPN-10747</t>
  </si>
  <si>
    <t>HJ SCIENCE &amp; TECHNOLOGY INC/BERKELEY, CA</t>
  </si>
  <si>
    <t>820 HEINZ AVE&amp;#xa;BERKELEY, CA 94710&amp;#xa;United States of America</t>
  </si>
  <si>
    <t>085ea9d3d99a01b6449cdb87011121ec</t>
  </si>
  <si>
    <t>60295</t>
  </si>
  <si>
    <t>SPN-10748</t>
  </si>
  <si>
    <t>HKS/DALLAS, TX</t>
  </si>
  <si>
    <t>250 N SAINT PAUL&amp;#xa;SUITE 100&amp;#xa;DALLAS, TX 75201-4240&amp;#xa;United States of America</t>
  </si>
  <si>
    <t>941fb274468a015b82c8f272671197a1</t>
  </si>
  <si>
    <t>69321</t>
  </si>
  <si>
    <t>SPN-13156</t>
  </si>
  <si>
    <t>HOFSTRA UNIVERSITY/HEMPSTEAD, NY</t>
  </si>
  <si>
    <t>941fb274468a01d4077e1b716711839f</t>
  </si>
  <si>
    <t>57316</t>
  </si>
  <si>
    <t>SPN-13077</t>
  </si>
  <si>
    <t>HOK INC./ST. LOUIS, MO</t>
  </si>
  <si>
    <t>085ea9d3d99a013d8e8f238801117dec</t>
  </si>
  <si>
    <t>68157</t>
  </si>
  <si>
    <t>SPN-10749</t>
  </si>
  <si>
    <t>HOLY NAMES UNIVERSITY/OAKLAND, CA</t>
  </si>
  <si>
    <t>33500 MOUNTAIN BLVD&amp;#xa;OAKLAND, CA 94619&amp;#xa;United States of America</t>
  </si>
  <si>
    <t>085ea9d3d99a012001982988011184ec</t>
  </si>
  <si>
    <t>21</t>
  </si>
  <si>
    <t>SPN-10750</t>
  </si>
  <si>
    <t>HOME DEPOT/ATLANTA, GA</t>
  </si>
  <si>
    <t>2455 PACES FERRY RD. SE, B4&amp;#xa;ATLANTA, GA 30339&amp;#xa;United States of America</t>
  </si>
  <si>
    <t>JAMIL FARSHCI</t>
  </si>
  <si>
    <t>JOSH ROHRIG</t>
  </si>
  <si>
    <t>085ea9d3d99a01dc49ca2f8801118eec</t>
  </si>
  <si>
    <t>52832</t>
  </si>
  <si>
    <t>SPN-10751</t>
  </si>
  <si>
    <t>HONDA R&amp;D AMERICAS INC/SOUTHFIELD,MI</t>
  </si>
  <si>
    <t>21001 STATE ROUTE 739&amp;#xa;RAYMOND, OH 43067&amp;#xa;United States of America</t>
  </si>
  <si>
    <t>085ea9d3d99a015a995e3788011195ec</t>
  </si>
  <si>
    <t>17188</t>
  </si>
  <si>
    <t>SPN-10752</t>
  </si>
  <si>
    <t>HONDA R&amp;D COMPANY LTD/SAITAMA, JAPAN</t>
  </si>
  <si>
    <t>Saitama&amp;#xa;351-0193&amp;#xa;Japan</t>
  </si>
  <si>
    <t>MITSUMOTO KAWAI</t>
  </si>
  <si>
    <t>AKIHIRO NODA</t>
  </si>
  <si>
    <t>acabb085cc6810019bf43e5b4a160000</t>
  </si>
  <si>
    <t>75632</t>
  </si>
  <si>
    <t>SPN-14546</t>
  </si>
  <si>
    <t>HONEYBEE ROBOTICS/LONGMONT, CO</t>
  </si>
  <si>
    <t>1830 Lefthand Cir&amp;#xa;Longmont, CO 80501&amp;#xa;United States of America</t>
  </si>
  <si>
    <t>jksmith@honeybeerobotics.com</t>
  </si>
  <si>
    <t>ERIK GUTIERREZ</t>
  </si>
  <si>
    <t>JENNIFER SMITH</t>
  </si>
  <si>
    <t>81dbf1391a0601a1782e23ddac009e33</t>
  </si>
  <si>
    <t>70788</t>
  </si>
  <si>
    <t>SPN-13784</t>
  </si>
  <si>
    <t>HONEYWELL FEDERAL MANUFACTURING AND TECHNOLOGY/KANSAS CITY, MO</t>
  </si>
  <si>
    <t>14520 BOTTS ROAD&amp;#xa;KANSAS CITY, MO 64147&amp;#xa;United States of America</t>
  </si>
  <si>
    <t>085ea9d3d99a01008e39438801119fec</t>
  </si>
  <si>
    <t>4110</t>
  </si>
  <si>
    <t>SPN-10753</t>
  </si>
  <si>
    <t>HONEYWELL INC/</t>
  </si>
  <si>
    <t>14510 BOTTS ROAD&amp;#xa;KANSAS CITY, MO 64147&amp;#xa;United States of America</t>
  </si>
  <si>
    <t>085ea9d3d99a012663cb4b880111c7ec</t>
  </si>
  <si>
    <t>55014</t>
  </si>
  <si>
    <t>SPN-10754</t>
  </si>
  <si>
    <t>HONEYWELL INTERNATIONAL/COONS RAPID,MN</t>
  </si>
  <si>
    <t>PO BOX 90300&amp;#xa;ALBUQUERQUE, NM 87199-0300&amp;#xa;United States of America</t>
  </si>
  <si>
    <t>085ea9d3d99a019754d752880111d1ec</t>
  </si>
  <si>
    <t>66476</t>
  </si>
  <si>
    <t>SPN-10755</t>
  </si>
  <si>
    <t>HONOLULU COMMUNITY COLLEGE/HONOLULU, HI</t>
  </si>
  <si>
    <t>874 DILLINGHAM BOULEVARD&amp;#xa;BUILDING 5, ROOM 107B&amp;#xa;HONOLULU, HI 96817&amp;#xa;United States of America</t>
  </si>
  <si>
    <t>21300079a53e01c379805cb3d321b72d</t>
  </si>
  <si>
    <t>71140</t>
  </si>
  <si>
    <t>SPN-13504</t>
  </si>
  <si>
    <t>HOOISER ENERGY RURAL ELECTRIC COOPERATIVE INC/BLOOMINGTON,IN</t>
  </si>
  <si>
    <t>2501 SOUTH COOPERATIVE WAY&amp;#xa;BLOOMINGTON, IN 47403&amp;#xa;United States of America</t>
  </si>
  <si>
    <t>mjarvis@hepn.com</t>
  </si>
  <si>
    <t>MARIA JARVIS</t>
  </si>
  <si>
    <t>d9de116fea8401c06b3ef95f4901da80</t>
  </si>
  <si>
    <t>73693</t>
  </si>
  <si>
    <t>SPN-13809</t>
  </si>
  <si>
    <t>HOOWAKI/GREENVILLE,SC</t>
  </si>
  <si>
    <t>400 BIRNIE STREET SUITE C&amp;#xa;GREENVILLE, SC 29611&amp;#xa;United States of America</t>
  </si>
  <si>
    <t>SARAH MCPHERSON</t>
  </si>
  <si>
    <t>085ea9d3d99a01a2f3dc58880111d8ec</t>
  </si>
  <si>
    <t>61653</t>
  </si>
  <si>
    <t>SPN-10756</t>
  </si>
  <si>
    <t>HOPE COLLEGE/ HOLLAND, MI</t>
  </si>
  <si>
    <t>PO BOX 9000&amp;#xa;HOLLAND, MI 49422&amp;#xa;United States of America</t>
  </si>
  <si>
    <t>c9f8b40e5d4b01cc10466c454d01677d</t>
  </si>
  <si>
    <t>72164</t>
  </si>
  <si>
    <t>SPN-13625</t>
  </si>
  <si>
    <t>HOPEWELL FUND/WASHINGTON, DC</t>
  </si>
  <si>
    <t>1201 Connecticut Ave Nw Ste 300&amp;#xa;Washington, DC 20036&amp;#xa;United States of America</t>
  </si>
  <si>
    <t>bfdddcce5ff510014d4b5afe48720000</t>
  </si>
  <si>
    <t>76516</t>
  </si>
  <si>
    <t>SPN-14322</t>
  </si>
  <si>
    <t>HORIBA INSTRUMENTS INCORPORATED/PISCATAWAY, NJ</t>
  </si>
  <si>
    <t>20 KNIGHTSBRIDGE RD.&amp;#xa;PISCATAWAY, NJ 08854&amp;#xa;United States of America</t>
  </si>
  <si>
    <t>eric.teboul@horiba.com</t>
  </si>
  <si>
    <t>ERIC TEBOUL</t>
  </si>
  <si>
    <t>085ea9d3d99a010239b75f880111dfec</t>
  </si>
  <si>
    <t>66175</t>
  </si>
  <si>
    <t>SPN-10757</t>
  </si>
  <si>
    <t>HORIZONS ATLANTA/ATLANTA, GA</t>
  </si>
  <si>
    <t>177 NORTH AVE NW&amp;#xa;3RD FLOOR, SUITE 11&amp;#xa;ATLANTA, GA 30332&amp;#xa;United States of America</t>
  </si>
  <si>
    <t>Meredith Johnson</t>
  </si>
  <si>
    <t>941fb274468a01f275afac756711fba4</t>
  </si>
  <si>
    <t>8000114</t>
  </si>
  <si>
    <t>SPN-13273</t>
  </si>
  <si>
    <t>Hoshizaki America, Inc.</t>
  </si>
  <si>
    <t>085ea9d3d99a01e70482e6a90111831a</t>
  </si>
  <si>
    <t>8000029</t>
  </si>
  <si>
    <t>SPN-00087</t>
  </si>
  <si>
    <t>HOUGHTON METAL FINISHING</t>
  </si>
  <si>
    <t>1055 WINDWARD RIDGE PARKWAY&amp;#xa;SUITE 140&amp;#xa;ALPHARETTA, GA 30005&amp;#xa;United States of America</t>
  </si>
  <si>
    <t>0e2163ca16a201bae9b747f3121b285d</t>
  </si>
  <si>
    <t>70822</t>
  </si>
  <si>
    <t>SPN-13468</t>
  </si>
  <si>
    <t>HOUSE OF PROCUREMENT/NAIROBI,KENYA</t>
  </si>
  <si>
    <t>OFF FIVE STAR ROAD&amp;#xa;SOLEDO SPRINGS, UNIT 47&amp;#xa;NAIROBI&amp;#xa;Kenya</t>
  </si>
  <si>
    <t>BENARD.ODOTE@HOP-GLOBAL.COM</t>
  </si>
  <si>
    <t>BENARD ODOTE</t>
  </si>
  <si>
    <t>085ea9d3d99a01be20ba65880111e9ec</t>
  </si>
  <si>
    <t>5686</t>
  </si>
  <si>
    <t>SPN-10758</t>
  </si>
  <si>
    <t>HOUSING AUTHORITY/ATLANTA/ATLANTA, GA</t>
  </si>
  <si>
    <t>230 JOHN WESLEY DOBBS AVENUE&amp;#xa;5TH FLOOR&amp;#xa;ATLANTA, GA 30303-2421&amp;#xa;United States of America</t>
  </si>
  <si>
    <t>ALBERT MURILLO</t>
  </si>
  <si>
    <t>085ea9d3d99a01f987066c880111f3ec</t>
  </si>
  <si>
    <t>66697</t>
  </si>
  <si>
    <t>SPN-10759</t>
  </si>
  <si>
    <t>HOUSTON COUNTY BOARD OF EDUCATION/PERRY, GA</t>
  </si>
  <si>
    <t>1100 MAIN STREET&amp;#xa;PERRY, GA 31036&amp;#xa;United States of America</t>
  </si>
  <si>
    <t>435d8fd7d4b1100197f10b7f7c510000</t>
  </si>
  <si>
    <t>77142</t>
  </si>
  <si>
    <t>SPN-14471</t>
  </si>
  <si>
    <t>HOWARD COMMUNITY COLLEGE</t>
  </si>
  <si>
    <t>085ea9d3d99a0179011372880111faec</t>
  </si>
  <si>
    <t>6214</t>
  </si>
  <si>
    <t>SPN-10760</t>
  </si>
  <si>
    <t>HOWARD HUGHES MED INSTITUTE/CHEVY CHASE, MD</t>
  </si>
  <si>
    <t>4000 JONES BRIDGE ROAD&amp;#xa;CHEVY CHASE, MD 20815-6789&amp;#xa;United States of America</t>
  </si>
  <si>
    <t>085ea9d3d99a01f0907a7788011101ed</t>
  </si>
  <si>
    <t>67504</t>
  </si>
  <si>
    <t>SPN-10761</t>
  </si>
  <si>
    <t>HOWMEDICA OSTEONICS CORPORATION/OSTEONICS CORP</t>
  </si>
  <si>
    <t>325 CORPORATE DRIVE&amp;#xa;STRYKER&amp;#xa;MAHWAH, NJ 07430&amp;#xa;United States of America</t>
  </si>
  <si>
    <t>REBECCA GIBSON</t>
  </si>
  <si>
    <t>18771b80936a019bef3064edfb0001a2</t>
  </si>
  <si>
    <t>70843</t>
  </si>
  <si>
    <t>SPN-13547</t>
  </si>
  <si>
    <t>HS ADVANCED CONCEPTS LLC/ALEXANDRIA, VA</t>
  </si>
  <si>
    <t>950 N. WASHINGTON STREET&amp;#xa;ALEXANDRIA, VA 22314&amp;#xa;United States of America</t>
  </si>
  <si>
    <t>herb@hs-advancedconcepts.com</t>
  </si>
  <si>
    <t>HERB SCHLICKENMAIER</t>
  </si>
  <si>
    <t>085ea9d3d99a01657a017d88011108ed</t>
  </si>
  <si>
    <t>61493</t>
  </si>
  <si>
    <t>SPN-10762</t>
  </si>
  <si>
    <t>HUANGE (YELLOW RIVER) HYDROPOWER COMPANY/QINGHAI-P.R. CHINA</t>
  </si>
  <si>
    <t>100080 Beijing&amp;#xa;China</t>
  </si>
  <si>
    <t>569dc66aa40b10014dbb529898af0000</t>
  </si>
  <si>
    <t>76572</t>
  </si>
  <si>
    <t>SPN-14425</t>
  </si>
  <si>
    <t>HUB APTA/SANTIAGO, CHILE</t>
  </si>
  <si>
    <t>El Director 6000, of. 203, Las Condes&amp;#xa;7580645 Santiago&amp;#xa;Chile</t>
  </si>
  <si>
    <t>varinka.farren@hubapta.com</t>
  </si>
  <si>
    <t>Varinka Farren</t>
  </si>
  <si>
    <t>085ea9d3d99a01895e55838801110fed</t>
  </si>
  <si>
    <t>40209</t>
  </si>
  <si>
    <t>SPN-10763</t>
  </si>
  <si>
    <t>HUBBELL POWER SYSTEMS INC/AKIN, SC</t>
  </si>
  <si>
    <t>HUBBELL POWER SYSTEMS INC&amp;#xa;1850 RICHLAND AVENUE, EAST&amp;#xa;AIKEN, SC 29801&amp;#xa;United States of America</t>
  </si>
  <si>
    <t>bcb14fb1ed631000b01d2e15b0ba0000</t>
  </si>
  <si>
    <t>6075</t>
  </si>
  <si>
    <t>SPN-14268</t>
  </si>
  <si>
    <t>HUMAN FACTORS SOCIETY/SANTA MONICA, CA</t>
  </si>
  <si>
    <t>2001 K STREET NW | 3RD FLOOR N.&amp;#xa;WASHINGTON, DC 20006&amp;#xa;United States of America</t>
  </si>
  <si>
    <t>skemp@hfes.org</t>
  </si>
  <si>
    <t>STEVEN KEMP</t>
  </si>
  <si>
    <t>085ea9d3d99a01ad5ab88888011116ed</t>
  </si>
  <si>
    <t>15908</t>
  </si>
  <si>
    <t>SPN-10764</t>
  </si>
  <si>
    <t>HUMAN FRONTIERS OF SCIENCE PROGRAM/CEDEX, FRANCE</t>
  </si>
  <si>
    <t>be9e0f2bd81d1001ec501273256f0000</t>
  </si>
  <si>
    <t>75510</t>
  </si>
  <si>
    <t>SPN-14375</t>
  </si>
  <si>
    <t>HUMAN SYSTEMS INTEGRATION INC/WALPOLE, MA</t>
  </si>
  <si>
    <t>153 WASHINGTON ST, STE 4&amp;#xa;WALPOLE, MA 02032&amp;#xa;United States of America</t>
  </si>
  <si>
    <t>kristyn.fish@hsi2.com</t>
  </si>
  <si>
    <t>KRISTYN FISH</t>
  </si>
  <si>
    <t>085ea9d3d99a01fb3d268e8801111aed</t>
  </si>
  <si>
    <t>44888</t>
  </si>
  <si>
    <t>SPN-10765</t>
  </si>
  <si>
    <t>HUMANA INC/LOUISVILLE,KY</t>
  </si>
  <si>
    <t>500 W MAIN STREET, HUM 10&amp;#xa;LOUISVILLE, KY 40202&amp;#xa;United States of America</t>
  </si>
  <si>
    <t>d232b07a2f811001e8b00accea540000</t>
  </si>
  <si>
    <t>77347</t>
  </si>
  <si>
    <t>SPN-14550</t>
  </si>
  <si>
    <t>HUMANITY CONSIDERATION CONSULTANTS LLC/VILLA RICA, GA</t>
  </si>
  <si>
    <t>150 REID PLANTATION DRIVE&amp;#xa;VILLA RICA, GA 30180&amp;#xa;United States of America</t>
  </si>
  <si>
    <t>cherylann@humanityconsiderationconsultants.com</t>
  </si>
  <si>
    <t>CHERYL ANN FRAZIER</t>
  </si>
  <si>
    <t>589a4172de1e1001e8ba0f604b410000</t>
  </si>
  <si>
    <t>75491</t>
  </si>
  <si>
    <t>SPN-14139</t>
  </si>
  <si>
    <t>HUMMINGBIRD SCIENTIFIC/LACEY,WA</t>
  </si>
  <si>
    <t>2610 WILLAMETTE DR NE&amp;#xa;LACEY, WA 98516&amp;#xa;United States of America</t>
  </si>
  <si>
    <t>daan_alsem@hummingbirdscientific.com</t>
  </si>
  <si>
    <t>DAAN ALSEM</t>
  </si>
  <si>
    <t>085ea9d3d99a01b016639588011121ed</t>
  </si>
  <si>
    <t>35988</t>
  </si>
  <si>
    <t>SPN-10766</t>
  </si>
  <si>
    <t>HUNAN UNIVERSITY</t>
  </si>
  <si>
    <t>410006 Hunan&amp;#xa;China</t>
  </si>
  <si>
    <t>e8dc0d9e2f8e018d67e10d51d61da6d6</t>
  </si>
  <si>
    <t>70495</t>
  </si>
  <si>
    <t>SPN-13479</t>
  </si>
  <si>
    <t>HUXLEY MEDICAL INC/ATLANTA, GA</t>
  </si>
  <si>
    <t>1465 Northside Drive- Suite 217&amp;#xa;Atlanta, GA 30318&amp;#xa;United States of America</t>
  </si>
  <si>
    <t>brennan@huxleymed.com</t>
  </si>
  <si>
    <t>BRENNAN TORSTRICK</t>
  </si>
  <si>
    <t>941fb274468a0161a36516746711eca2</t>
  </si>
  <si>
    <t>69759</t>
  </si>
  <si>
    <t>SPN-13202</t>
  </si>
  <si>
    <t>HW STRATEGY &amp; CONSULTING LLC (HW)/SUWANEE, GA</t>
  </si>
  <si>
    <t>085ea9d3d99a01b345e49c8801112bed</t>
  </si>
  <si>
    <t>51071</t>
  </si>
  <si>
    <t>SPN-10767</t>
  </si>
  <si>
    <t>HWASEUNG R&amp;A/GYEONGNAM, KOREA</t>
  </si>
  <si>
    <t>626-220 Gyeongsangnam-do&amp;#xa;Korea, Republic of</t>
  </si>
  <si>
    <t>085ea9d3d99a019a26a2a388011135ed</t>
  </si>
  <si>
    <t>12382</t>
  </si>
  <si>
    <t>SPN-10768</t>
  </si>
  <si>
    <t>HYDROLOGIC RESEARCH CENTER/SAN DIEGO, CA</t>
  </si>
  <si>
    <t>Hydrologic Research Center(HRC)&amp;#xa;11440 W Bernardo Ct Ste 208&amp;#xa;San Diego, CA 92127-1643&amp;#xa;United States of America</t>
  </si>
  <si>
    <t>ROBERT JUBACH</t>
  </si>
  <si>
    <t>419026d61ee310014d037bfd84da0000</t>
  </si>
  <si>
    <t>75407</t>
  </si>
  <si>
    <t>SPN-14238</t>
  </si>
  <si>
    <t>HYPER IGM FOUNDATION INC/NEW YORK, NY</t>
  </si>
  <si>
    <t>b5c3668c248e1000c8ba763d2e680000</t>
  </si>
  <si>
    <t>50848</t>
  </si>
  <si>
    <t>SPN-14451</t>
  </si>
  <si>
    <t>HYPERCOMP INC/WESTLAKE VILLAGE,CA</t>
  </si>
  <si>
    <t>2629 TOWNSGATE ROAD, SUITE 105&amp;#xa;WESTLAKE VILLAGE, CA 91361&amp;#xa;United States of America</t>
  </si>
  <si>
    <t>vshankar@hypercomp.net</t>
  </si>
  <si>
    <t>VIJAYA SHANKAR</t>
  </si>
  <si>
    <t>941fb274468a018a2caf1b746711f0a2</t>
  </si>
  <si>
    <t>69761</t>
  </si>
  <si>
    <t>SPN-13203</t>
  </si>
  <si>
    <t>HYUNDAI CONSTRUCTION EQUIPMENT CO LTD/GYEONGGI-DO, SOUTH KOREA</t>
  </si>
  <si>
    <t>941fb274468a01c3a5b2c5706711029f</t>
  </si>
  <si>
    <t>46949</t>
  </si>
  <si>
    <t>SPN-13062</t>
  </si>
  <si>
    <t>HYUNDAI HEAVY INDUSTRIES/GYEONGGI-DO, KOREA</t>
  </si>
  <si>
    <t>8a4071a2e3511000b7b014a77cbe0000</t>
  </si>
  <si>
    <t>54813</t>
  </si>
  <si>
    <t>SPN-14224</t>
  </si>
  <si>
    <t>HYUNDAI MOTOR COMPANY/MONTGOMERY,AL</t>
  </si>
  <si>
    <t>9164d648b716100166e1a094954d0000</t>
  </si>
  <si>
    <t>35629</t>
  </si>
  <si>
    <t>SPN-14409</t>
  </si>
  <si>
    <t>HYUNDAI MOTOR COMPANY/SEOUL, KOREA</t>
  </si>
  <si>
    <t>150, Hyundai Yeonguso-ro, Namyang-Eup&amp;#xa;Hwaseong-si Gyeonggi-do&amp;#xa;Korea, Republic of</t>
  </si>
  <si>
    <t>rustynail411@hyundai.com</t>
  </si>
  <si>
    <t>MinSick Shim</t>
  </si>
  <si>
    <t>f7f0a7b05d09015e8b8c55fdab00e91d</t>
  </si>
  <si>
    <t>72440</t>
  </si>
  <si>
    <t>SPN-13660</t>
  </si>
  <si>
    <t>HYUNDAI NGV/SEOUL,KOREA</t>
  </si>
  <si>
    <t>314 DONG, SEOUL NATIONAL UNIVERSITY 1&amp;#xa;GWANANGNO&amp;#xa;GWANAK-GU&amp;#xa;Seoul&amp;#xa;Korea, Republic of</t>
  </si>
  <si>
    <t>85c79a9f71390100fe48d25f55890000</t>
  </si>
  <si>
    <t>74905</t>
  </si>
  <si>
    <t>SPN-14014</t>
  </si>
  <si>
    <t>HYUNDAI-KIA AMERICA TECHNICAL CENTER INC (HATCI)/YPSILANTI,MI</t>
  </si>
  <si>
    <t>6800 GEDDES RD&amp;#xa;SUPERIOR TOWNSHIP, MI 48198&amp;#xa;United States of America</t>
  </si>
  <si>
    <t>ageda@hatci.com</t>
  </si>
  <si>
    <t>ANDREW GEDA</t>
  </si>
  <si>
    <t>085ea9d3d99a016ea7e87e8102113f20</t>
  </si>
  <si>
    <t>35329</t>
  </si>
  <si>
    <t>SPN-10769</t>
  </si>
  <si>
    <t>HYUNDAI-MOBIS/KOREA</t>
  </si>
  <si>
    <t>16891&amp;#xa;Korea, Republic of</t>
  </si>
  <si>
    <t>d9de116fea8401026fa4878349018281</t>
  </si>
  <si>
    <t>73704</t>
  </si>
  <si>
    <t>SPN-13810</t>
  </si>
  <si>
    <t>HZO INC/MORRISVILLE, NC</t>
  </si>
  <si>
    <t>5151 MCCRIMMON PKWY, STE 208&amp;#xa;MORRISVILLE, NC 27560&amp;#xa;United States of America</t>
  </si>
  <si>
    <t>AN STRICKLAND</t>
  </si>
  <si>
    <t>f89dc564e27b0101eb2d8e7c453c0000</t>
  </si>
  <si>
    <t>75004</t>
  </si>
  <si>
    <t>SPN-14005</t>
  </si>
  <si>
    <t>I AM WHO GOD SAYS I AM LLC/VILLA RICA, GA</t>
  </si>
  <si>
    <t>085ea9d3d99a014f3e89ad8801113fed</t>
  </si>
  <si>
    <t>66736</t>
  </si>
  <si>
    <t>SPN-10770</t>
  </si>
  <si>
    <t>I.C.A.N. CONSULTING LLC./ST. PETERSBURG, FL</t>
  </si>
  <si>
    <t>111 2ND AVENUE NE&amp;#xa;SUITE 900&amp;#xa;ST. PETERSBURG, FL 33701&amp;#xa;United States of America</t>
  </si>
  <si>
    <t>394be89e52a8016c31684cb84b01937e</t>
  </si>
  <si>
    <t>70977</t>
  </si>
  <si>
    <t>SPN-13769</t>
  </si>
  <si>
    <t>IANS FRIENDS FOUNDATION/ATLANTA,GA</t>
  </si>
  <si>
    <t>855 MARSEILLES DRIVE&amp;#xa;ATLANTA, GA 30327&amp;#xa;United States of America</t>
  </si>
  <si>
    <t>085ea9d3d99a015eac10b388011146ed</t>
  </si>
  <si>
    <t>56260</t>
  </si>
  <si>
    <t>SPN-10771</t>
  </si>
  <si>
    <t>IARPA/OFC OF THE DIR OF NATL INTELLIGENCE/WASHINTON,DC</t>
  </si>
  <si>
    <t>IARPA R&amp;D CONTRACTSMS2&amp;#xa;ROOM 4E145&amp;#xa;WASHINGTON, DC 20511&amp;#xa;United States of America</t>
  </si>
  <si>
    <t>085ea9d3d99a01cf5dfeb88801114ded</t>
  </si>
  <si>
    <t>65929</t>
  </si>
  <si>
    <t>SPN-10772</t>
  </si>
  <si>
    <t>IBIDEN CO. LTD./OGAKI, GIFU, JAPAN</t>
  </si>
  <si>
    <t>Gifu&amp;#xa;503-0027&amp;#xa;Japan</t>
  </si>
  <si>
    <t>085ea9d3d99a012c3344c98801116aed</t>
  </si>
  <si>
    <t>4146</t>
  </si>
  <si>
    <t>SPN-10773</t>
  </si>
  <si>
    <t>IBM CORPORATION/</t>
  </si>
  <si>
    <t>6404 BARFIELD ROAD&amp;#xa;ATLANTA, GA 30328&amp;#xa;United States of America</t>
  </si>
  <si>
    <t>PETER TOSTO</t>
  </si>
  <si>
    <t>THOMAS LOMBARDI</t>
  </si>
  <si>
    <t>085ea9d3d99a0144903dc188011154ed</t>
  </si>
  <si>
    <t>5210</t>
  </si>
  <si>
    <t>SPN-10774</t>
  </si>
  <si>
    <t>K03/G2C, 650 HARRY ROAD&amp;#xa;SAN JOSE, CA 95120-6099&amp;#xa;United States of America</t>
  </si>
  <si>
    <t>085ea9d3d99a01fe6544d18801117ded</t>
  </si>
  <si>
    <t>65902</t>
  </si>
  <si>
    <t>SPN-10775</t>
  </si>
  <si>
    <t>IBM THOMAS J. WATSON RESEARCH CENTER/YORKTOWN HEIGHTS, NY</t>
  </si>
  <si>
    <t>IBM&amp;#xa;HANFORD COURT&amp;#xa;MONROVIA, MD 21770&amp;#xa;United States of America</t>
  </si>
  <si>
    <t>CHIP ALOI</t>
  </si>
  <si>
    <t>941fb274468a01325dcbe56f6711ee9d</t>
  </si>
  <si>
    <t>6097</t>
  </si>
  <si>
    <t>SPN-13022</t>
  </si>
  <si>
    <t>ICAHN SCHOOL OF MEDICINE AT MOUNT SINAI</t>
  </si>
  <si>
    <t>SubContractInvoices mountsinai.org</t>
  </si>
  <si>
    <t>941fb274468a018dbe2d896f6711889d</t>
  </si>
  <si>
    <t>4181</t>
  </si>
  <si>
    <t>SPN-13006</t>
  </si>
  <si>
    <t>ICF INCORPORATED/FAIRFAX, VA</t>
  </si>
  <si>
    <t>085ea9d3d99a015bb01dd788011184ed</t>
  </si>
  <si>
    <t>43248</t>
  </si>
  <si>
    <t>SPN-10776</t>
  </si>
  <si>
    <t>ICN BUSINESS SCHOOL/NANCY, FRANCE</t>
  </si>
  <si>
    <t>86 RUE DU SERGENT BLANDAN&amp;#xa;54003 NANCY&amp;#xa;France</t>
  </si>
  <si>
    <t>michel.makiela@icn-artem.com</t>
  </si>
  <si>
    <t>STANISLAS DEYRAMES</t>
  </si>
  <si>
    <t>CLAIRE HAAS</t>
  </si>
  <si>
    <t>085ea9d3d99a01a01b08dd8801118eed</t>
  </si>
  <si>
    <t>4876</t>
  </si>
  <si>
    <t>SPN-10777</t>
  </si>
  <si>
    <t>IDAHO NATIONAL LAB/BEA/IDAHO FALLS</t>
  </si>
  <si>
    <t>PO BOX 1625&amp;#xa;IDAHO FALLS, ID 83415-3890&amp;#xa;United States of America</t>
  </si>
  <si>
    <t>e7af62997aa501063bb9ea09363251ee</t>
  </si>
  <si>
    <t>5814</t>
  </si>
  <si>
    <t>SPN-13388</t>
  </si>
  <si>
    <t>IDAHO STATE UNIV/POCATELLO, ID</t>
  </si>
  <si>
    <t>921 S 8TH AVENUE&amp;#xa;RENDEZVOUS BUILDING, ROOM 125&amp;#xa;POCATELLO, ID 83209&amp;#xa;United States of America</t>
  </si>
  <si>
    <t>KARINA RORRIS</t>
  </si>
  <si>
    <t>941fb274468a012740f362726711dda0</t>
  </si>
  <si>
    <t>68957</t>
  </si>
  <si>
    <t>SPN-13133</t>
  </si>
  <si>
    <t>IFREMER (THE FRENCH RESEARCH INSTITUTE)/PLOUSANE, FRANCE</t>
  </si>
  <si>
    <t>ifremer.depenses@ifremer.fr</t>
  </si>
  <si>
    <t>ifremer.depenses @ifremer.fr</t>
  </si>
  <si>
    <t>085ea9d3d99a01d7b8a6e288011195ed</t>
  </si>
  <si>
    <t>65710</t>
  </si>
  <si>
    <t>SPN-10778</t>
  </si>
  <si>
    <t>IHI AEROSPACE CO. LTD./GUMMA-KEN, JAPAN</t>
  </si>
  <si>
    <t>Gunma&amp;#xa;370-2398&amp;#xa;Japan</t>
  </si>
  <si>
    <t>085ea9d3d99a018eb42ce98801119ced</t>
  </si>
  <si>
    <t>50029</t>
  </si>
  <si>
    <t>SPN-10779</t>
  </si>
  <si>
    <t>IHI CORPORATION/YOKOHAMA, JAPAN</t>
  </si>
  <si>
    <t>085ea9d3d99a01c0fae4ee880111a6ed</t>
  </si>
  <si>
    <t>63897</t>
  </si>
  <si>
    <t>SPN-10780</t>
  </si>
  <si>
    <t>IHRC INC./ATLANTA,GA</t>
  </si>
  <si>
    <t>2 RAVINIA DRIVE&amp;#xa;SUITE 1750&amp;#xa;ATLANTA, GA 30346&amp;#xa;United States of America</t>
  </si>
  <si>
    <t>eebee65261881000fd56edb809300000</t>
  </si>
  <si>
    <t>75549</t>
  </si>
  <si>
    <t>SPN-14147</t>
  </si>
  <si>
    <t>II-VI FOUNDATION/BRIDGEVILLE, PA</t>
  </si>
  <si>
    <t>szuk@ii-vifoundation.com</t>
  </si>
  <si>
    <t>SUSAN ZUK</t>
  </si>
  <si>
    <t>085ea9d3d99a01942ed3f4880111aded</t>
  </si>
  <si>
    <t>60274</t>
  </si>
  <si>
    <t>SPN-10781</t>
  </si>
  <si>
    <t>IJIS INSTITUTE/ASHBURN, VA</t>
  </si>
  <si>
    <t>44983 KNOLL SQUARE&amp;#xa;ASHBURN, VA 20147&amp;#xa;United States of America</t>
  </si>
  <si>
    <t>deda8ebf5d681000fec06bf1485a0000</t>
  </si>
  <si>
    <t>76369</t>
  </si>
  <si>
    <t>SPN-14283</t>
  </si>
  <si>
    <t>ILLINOIS ALLIANCE FOR DIGITAL EDUCATORS/OSWEGO, IL</t>
  </si>
  <si>
    <t>603 EBONY DRIVE&amp;#xa;OSWEGO, IL 60543&amp;#xa;United States of America</t>
  </si>
  <si>
    <t>RGOBLE@IDEAILLINOIS.ORG</t>
  </si>
  <si>
    <t>RYAN GOBLE</t>
  </si>
  <si>
    <t>f34b77ee42120157d7502aa9ec185cbc</t>
  </si>
  <si>
    <t>5740</t>
  </si>
  <si>
    <t>SPN-13460</t>
  </si>
  <si>
    <t>ILLINOIS DEPT OF TRANSPORTATION</t>
  </si>
  <si>
    <t>085ea9d3d99a010dd876fb880111b4ed</t>
  </si>
  <si>
    <t>6002</t>
  </si>
  <si>
    <t>SPN-10782</t>
  </si>
  <si>
    <t>ILLINOIS INST TECH RES INST/</t>
  </si>
  <si>
    <t>1901 N BEAUREGARD ST&amp;#xa;ALEXANDRIA, VA 22311-1717&amp;#xa;United States of America</t>
  </si>
  <si>
    <t>085ea9d3d99a01909f25e5a701110618</t>
  </si>
  <si>
    <t>6125</t>
  </si>
  <si>
    <t>SPN-00013</t>
  </si>
  <si>
    <t>ILLINOIS STATE GEOLOGICAL SUR/</t>
  </si>
  <si>
    <t>615 E PEABODY DR&amp;#xa;Champaign, IL 61820&amp;#xa;United States of America</t>
  </si>
  <si>
    <t>085ea9d3d99a019994b801890111beed</t>
  </si>
  <si>
    <t>67838</t>
  </si>
  <si>
    <t>SPN-10783</t>
  </si>
  <si>
    <t>ILLINOIS WESLEYAN UNIVERSITY/BLOOMINGTON, IL</t>
  </si>
  <si>
    <t>1AMES PLAZA&amp;#xa;BLOOMINGTON, IL 61702&amp;#xa;United States of America</t>
  </si>
  <si>
    <t>085ea9d3d99a01fdabcb07890111c5ed</t>
  </si>
  <si>
    <t>66215</t>
  </si>
  <si>
    <t>SPN-10784</t>
  </si>
  <si>
    <t>ILLIONIX LLC./SEATTLE, WA</t>
  </si>
  <si>
    <t>10015 LAKE CITY WAY, SUITE 410&amp;#xa;MAILBOX 127&amp;#xa;SEATTLE, WA 98125&amp;#xa;United States of America</t>
  </si>
  <si>
    <t>ALEXEI ZYUZIN</t>
  </si>
  <si>
    <t>6d54411a9be51001f9a93c71591b0000</t>
  </si>
  <si>
    <t>77157</t>
  </si>
  <si>
    <t>SPN-14479</t>
  </si>
  <si>
    <t>IMAGINE LEARNING/SCOTTSDALE, AZ</t>
  </si>
  <si>
    <t>8860 EAST CHAPARRAL ROAD&amp;#xa;SCOTTSDALE, AZ 85016&amp;#xa;United States of America</t>
  </si>
  <si>
    <t>TIMOTHY.FLYNN@IMAGINELEARNING.COM</t>
  </si>
  <si>
    <t>TIMOTHY FLYNN</t>
  </si>
  <si>
    <t>085ea9d3d99a017034220d890111cced</t>
  </si>
  <si>
    <t>66835</t>
  </si>
  <si>
    <t>SPN-10785</t>
  </si>
  <si>
    <t>IMCS INTEGRATED MICRO CHROMATOGRAPHY SYSTEMS/COLUMBIA, SC</t>
  </si>
  <si>
    <t>541 MAIN STREET, 1ST FLOOR SUITE 111&amp;#xa;COLUMBIA, SC 29208&amp;#xa;United States of America</t>
  </si>
  <si>
    <t>ANDREW LEE</t>
  </si>
  <si>
    <t>085ea9d3d99a010d0bc312890111d3ed</t>
  </si>
  <si>
    <t>61914</t>
  </si>
  <si>
    <t>SPN-10786</t>
  </si>
  <si>
    <t>IMEC VZW/LEUVEN,BELGIUM</t>
  </si>
  <si>
    <t>KAPELDREFF 75&amp;#xa;3001 Heverlee&amp;#xa;Belgium</t>
  </si>
  <si>
    <t>invoices imec.be</t>
  </si>
  <si>
    <t>941fb274468a013538b8b275671116a5</t>
  </si>
  <si>
    <t>8000115</t>
  </si>
  <si>
    <t>SPN-13274</t>
  </si>
  <si>
    <t>IMERYS PERFORMANCE MINERALS</t>
  </si>
  <si>
    <t>4000 JOHNS CREEK COURT, SUITE 500&amp;#xa;SUWANEE, GA 30024&amp;#xa;United States of America</t>
  </si>
  <si>
    <t>CARMELETA.PARARA@IMERYS.COM</t>
  </si>
  <si>
    <t>6d365d062c4d0100b2a274d0f5940000</t>
  </si>
  <si>
    <t>70280</t>
  </si>
  <si>
    <t>SPN-14086</t>
  </si>
  <si>
    <t>IMERYS PERFORMANCE MINERALS/SUWANEE, GA</t>
  </si>
  <si>
    <t>4000 JOHNS CREEK COURT SUITE 500&amp;#xa;SUWANEE, GA 30024&amp;#xa;United States of America</t>
  </si>
  <si>
    <t>chris.paynter@imerys.com</t>
  </si>
  <si>
    <t>CHRIS PAYNTER</t>
  </si>
  <si>
    <t>090955eede84013ed53eaa790901d9d4</t>
  </si>
  <si>
    <t>73363</t>
  </si>
  <si>
    <t>SPN-13944</t>
  </si>
  <si>
    <t>IMERYS SOCIETE ANONYME/MILIEU,FRANCE</t>
  </si>
  <si>
    <t>1 RUE LE CHATELIER&amp;#xa;38090 VAULX MILIEU&amp;#xa;France</t>
  </si>
  <si>
    <t>chris.parr@imerys.com</t>
  </si>
  <si>
    <t>CHRIS PARR</t>
  </si>
  <si>
    <t>085ea9d3d99a01799c5518890111daed</t>
  </si>
  <si>
    <t>62957</t>
  </si>
  <si>
    <t>SPN-10787</t>
  </si>
  <si>
    <t>IMERYS/SAN JOSE, CA</t>
  </si>
  <si>
    <t>1732 NORTH FIRST STREET, SUITE 450&amp;#xa;SAN JOSE, CA 95112&amp;#xa;United States of America</t>
  </si>
  <si>
    <t>085ea9d3d99a01091e431e890111e1ed</t>
  </si>
  <si>
    <t>41289</t>
  </si>
  <si>
    <t>SPN-10788</t>
  </si>
  <si>
    <t>IMERYS/SANDERSVILLE, GA</t>
  </si>
  <si>
    <t>618 KAOLIN ROAD&amp;#xa;SANDERSVILLE, GA 31082-0471&amp;#xa;United States of America</t>
  </si>
  <si>
    <t>ANTHONY LYONS</t>
  </si>
  <si>
    <t>085ea9d3d99a01838822eca901118a1a</t>
  </si>
  <si>
    <t>8000030</t>
  </si>
  <si>
    <t>SPN-00088</t>
  </si>
  <si>
    <t>IMMUCOR, INC</t>
  </si>
  <si>
    <t>3130 GATEWAY DR&amp;#xa;PO BOX 5625&amp;#xa;NORCROSS, GA 30091-5625&amp;#xa;United States of America</t>
  </si>
  <si>
    <t>LYNN SPEIR</t>
  </si>
  <si>
    <t>62d37c9c52fb10014dd288f8dc480000</t>
  </si>
  <si>
    <t>76097</t>
  </si>
  <si>
    <t>SPN-14296</t>
  </si>
  <si>
    <t>IMMUNOCORE LIMITED/OXFORDSHIRE, UK</t>
  </si>
  <si>
    <t>IMMUNOCORE LTD&amp;#xa;92 PARK DRIVE&amp;#xa;MILTON PARK&amp;#xa;ABINGDON&amp;#xa;OX14 4RY&amp;#xa;United Kingdom</t>
  </si>
  <si>
    <t>accounts@immunocore.com</t>
  </si>
  <si>
    <t>accounts immunocore.com</t>
  </si>
  <si>
    <t>d83d9f0c6a3001627e048bca0f016ac0</t>
  </si>
  <si>
    <t>29981</t>
  </si>
  <si>
    <t>SPN-13711</t>
  </si>
  <si>
    <t>IMPACT TECHNOLOGIES LLC/ROCHESTER, NY</t>
  </si>
  <si>
    <t>200 CANAL VIEW BLVD&amp;#xa;ROCHESTER, NY 14623&amp;#xa;United States of America</t>
  </si>
  <si>
    <t>085ea9d3d99a01ee10ce24890111e8ed</t>
  </si>
  <si>
    <t>52790</t>
  </si>
  <si>
    <t>SPN-10789</t>
  </si>
  <si>
    <t>IMPERIAL COLLEGE LONDON/LONDON</t>
  </si>
  <si>
    <t>EXHIBITION RD&amp;#xa;LEVEL TWO FACULTY BUILDING&amp;#xa;LONDON&amp;#xa;SW7 2AZ&amp;#xa;United Kingdom</t>
  </si>
  <si>
    <t>085ea9d3d99a0194d5362b890111f2ed</t>
  </si>
  <si>
    <t>68059</t>
  </si>
  <si>
    <t>SPN-10790</t>
  </si>
  <si>
    <t>IMPULSE DYNAMICS (USA) INC./MOUNT LAUREL, NJ</t>
  </si>
  <si>
    <t>523 FELLOWSHIP RD&amp;#xa;SUITE 230&amp;#xa;MOUNT LAUREL, NJ 08054&amp;#xa;United States of America</t>
  </si>
  <si>
    <t>085ea9d3d99a015909e230890111f9ed</t>
  </si>
  <si>
    <t>66020</t>
  </si>
  <si>
    <t>SPN-10791</t>
  </si>
  <si>
    <t>IN*SOURCE/SOUTH BEND, IN</t>
  </si>
  <si>
    <t>1703 S IRONWOOD DR&amp;#xa;SOUTH BEND, IN 46613&amp;#xa;United States of America</t>
  </si>
  <si>
    <t>65d6d717564d1000fe0e73e3ee050000</t>
  </si>
  <si>
    <t>74819</t>
  </si>
  <si>
    <t>SPN-14142</t>
  </si>
  <si>
    <t>INCORPORATED RESEARCH INSTITUTIONS FOR SEISMOLOGY (IRIS)/WASHINGTON,DC</t>
  </si>
  <si>
    <t>1200 NEW YORK AVE., NW&amp;#xa;SUITE 400&amp;#xa;WASHINGTON, DC 20005&amp;#xa;United States of America</t>
  </si>
  <si>
    <t>robin@iris.edu</t>
  </si>
  <si>
    <t>ROBIN MORRIS</t>
  </si>
  <si>
    <t>085ea9d3d99a01f1bbaa3789011100ee</t>
  </si>
  <si>
    <t>66617</t>
  </si>
  <si>
    <t>SPN-10792</t>
  </si>
  <si>
    <t>INDEL BAURU USA/POMPANO BEACH, FL</t>
  </si>
  <si>
    <t>1310 PARK CENTRAL BLVD SOUTH&amp;#xa;POMPANO BEACH, FL 33064&amp;#xa;United States of America</t>
  </si>
  <si>
    <t>941fb274468a01685904b875671128a5</t>
  </si>
  <si>
    <t>8000116</t>
  </si>
  <si>
    <t>SPN-13275</t>
  </si>
  <si>
    <t>INDIAN WELLS MINING COMPANY</t>
  </si>
  <si>
    <t>085ea9d3d99a01041b663e89011107ee</t>
  </si>
  <si>
    <t>67085</t>
  </si>
  <si>
    <t>SPN-10793</t>
  </si>
  <si>
    <t>INDIANA MICHIGAN POWER CO./BRIDGMAN, MI</t>
  </si>
  <si>
    <t>ONE COOK PLACE&amp;#xa;BRIDGMAN, MI 49106&amp;#xa;United States of America</t>
  </si>
  <si>
    <t>LAURA FLETCHER</t>
  </si>
  <si>
    <t>085ea9d3d99a01c6fab0448901110eee</t>
  </si>
  <si>
    <t>57580</t>
  </si>
  <si>
    <t>SPN-10794</t>
  </si>
  <si>
    <t>INDIANA SCHOOL FOR THE BLIND/INDIANAPOLIS, IN</t>
  </si>
  <si>
    <t>7725 N COLLEGE AVE&amp;#xa;INDIANAPOLIS, IN 46240&amp;#xa;United States of America</t>
  </si>
  <si>
    <t>d6a7b1e9430d016d0cbe654b481e30ba</t>
  </si>
  <si>
    <t>70556</t>
  </si>
  <si>
    <t>SPN-13345</t>
  </si>
  <si>
    <t>INDIANA TECH/FT. WAYNE, IN</t>
  </si>
  <si>
    <t>085ea9d3d99a01e151d84a89011115ee</t>
  </si>
  <si>
    <t>65157</t>
  </si>
  <si>
    <t>SPN-10795</t>
  </si>
  <si>
    <t>INDIANA UNIVERSITY HEALTH WEST HOSPITAL/CARMEL, IN</t>
  </si>
  <si>
    <t>1111 N RONALD REAGAN PARKWAY&amp;#xa;AVON, IN 46123&amp;#xa;United States of America</t>
  </si>
  <si>
    <t>80a5ec60c7051001b49e526d587e0000</t>
  </si>
  <si>
    <t>48351</t>
  </si>
  <si>
    <t>SPN-14565</t>
  </si>
  <si>
    <t>INDIANA UNIVERSITY/ INDIANAPOLIS, IN</t>
  </si>
  <si>
    <t>420 University Blvd.&amp;#xa;Indianapolis, IN 46202&amp;#xa;United States of America</t>
  </si>
  <si>
    <t>invoice@iu.edu</t>
  </si>
  <si>
    <t>invoice iu.edu</t>
  </si>
  <si>
    <t>085ea9d3d99a016a7df5508901111cee</t>
  </si>
  <si>
    <t>5874</t>
  </si>
  <si>
    <t>SPN-10796</t>
  </si>
  <si>
    <t>INDIANA UNIVERSITY/BLOOMINGTON, IN</t>
  </si>
  <si>
    <t>1320 E 10TH STREET&amp;#xa;BLOOMINGTON, IN 47405&amp;#xa;United States of America</t>
  </si>
  <si>
    <t>21300079a53e010d4a69ab91e820eb71</t>
  </si>
  <si>
    <t>71105</t>
  </si>
  <si>
    <t>SPN-13495</t>
  </si>
  <si>
    <t>INDUSTRIAL CLEANING &amp; MECHANICAL/BONAIRE, GA</t>
  </si>
  <si>
    <t>730 GA HWY 247&amp;#xa;SOUTH BONAIRE, GA 31005&amp;#xa;United States of America</t>
  </si>
  <si>
    <t>james.parker@icmmetalfab.com</t>
  </si>
  <si>
    <t>JAMES PARKER</t>
  </si>
  <si>
    <t>7f21a07fdcad01c9cf9ea0e90002609e</t>
  </si>
  <si>
    <t>72260</t>
  </si>
  <si>
    <t>SPN-13676</t>
  </si>
  <si>
    <t>INERT PLASMA CHARGING LLC/CHANDLER,AZ</t>
  </si>
  <si>
    <t>2937 S. Colorado St.&amp;#xa;Chandler, AZ 85286&amp;#xa;United States of America</t>
  </si>
  <si>
    <t>085ea9d3d99a01ee9ae15689011123ee</t>
  </si>
  <si>
    <t>65640</t>
  </si>
  <si>
    <t>SPN-10797</t>
  </si>
  <si>
    <t>INFOBLOX/SANTA CLARA, CA</t>
  </si>
  <si>
    <t>3111 CORONADO DRIVE&amp;#xa;SANTA CLARA, CA 95054&amp;#xa;United States of America</t>
  </si>
  <si>
    <t>941fb274468a01111e3bed7067115c9f</t>
  </si>
  <si>
    <t>53397</t>
  </si>
  <si>
    <t>SPN-13069</t>
  </si>
  <si>
    <t>INFOPIA CO LTD/REPUBLIC OF KOREA</t>
  </si>
  <si>
    <t>085ea9d3d99a01d262e75c8901112aee</t>
  </si>
  <si>
    <t>66044</t>
  </si>
  <si>
    <t>SPN-10798</t>
  </si>
  <si>
    <t>INFOR/NEW YORK,NY</t>
  </si>
  <si>
    <t>641 AVENUE OF THE AMERICAS&amp;#xa;NEW YORK, NY 10011&amp;#xa;United States of America</t>
  </si>
  <si>
    <t>085ea9d3d99a01a7c21c6389011131ee</t>
  </si>
  <si>
    <t>54870</t>
  </si>
  <si>
    <t>SPN-10799</t>
  </si>
  <si>
    <t>INFOSCITEX CORPORATION/ DAYTON, OH</t>
  </si>
  <si>
    <t>4027 COLONEL GLENN HIGHWAY, SUITE 210&amp;#xa;DAYTON, OH 45431&amp;#xa;United States of America</t>
  </si>
  <si>
    <t>IST_AP@infoscitex.com</t>
  </si>
  <si>
    <t>941fb274468a019d791f11746711e8a2</t>
  </si>
  <si>
    <t>69757</t>
  </si>
  <si>
    <t>SPN-13201</t>
  </si>
  <si>
    <t>INFOSYS FOUNDATION/PALO ALTO, CA</t>
  </si>
  <si>
    <t>5d4c6dae86ec1001af480cba44f30000</t>
  </si>
  <si>
    <t>77111</t>
  </si>
  <si>
    <t>SPN-14501</t>
  </si>
  <si>
    <t>INGERSOLL RAND/DAVIDSON, NC</t>
  </si>
  <si>
    <t>525 Harbor Place&amp;#xa;Davidson, NC 28036&amp;#xa;United States of America</t>
  </si>
  <si>
    <t>jennifer_tripp@irco.com</t>
  </si>
  <si>
    <t>Jennifer Tripp</t>
  </si>
  <si>
    <t>085ea9d3d99a013b6b696989011138ee</t>
  </si>
  <si>
    <t>25581</t>
  </si>
  <si>
    <t>SPN-10800</t>
  </si>
  <si>
    <t>INGERSOLL-RAND/MOCKSVILLE, NC</t>
  </si>
  <si>
    <t>ONE CENTENNIAL AVENUE&amp;#xa;PISCATAWAY, NJ 08854-3921&amp;#xa;United States of America</t>
  </si>
  <si>
    <t>MARK MCILRATH</t>
  </si>
  <si>
    <t>7803e2c045a00171b9dff90b4d01277c</t>
  </si>
  <si>
    <t>65930</t>
  </si>
  <si>
    <t>SPN-13869</t>
  </si>
  <si>
    <t>INMARK ESTUDIOS Y ESTRATEGIAS SA/MADRID, SPAIN</t>
  </si>
  <si>
    <t>INMARK EUROPA SA AV LLANO CASTELLANO 43&amp;#xa;28034 MADRID&amp;#xa;Spain</t>
  </si>
  <si>
    <t>YOLANDA URSA</t>
  </si>
  <si>
    <t>085ea9d3d99a0195c6186f8901113fee</t>
  </si>
  <si>
    <t>66213</t>
  </si>
  <si>
    <t>SPN-10801</t>
  </si>
  <si>
    <t>INMARK EUROPA SA/MADRID, SPAIN</t>
  </si>
  <si>
    <t>AV LLANO CASTELLANO 43&amp;#xa;28034 MADRID&amp;#xa;Spain</t>
  </si>
  <si>
    <t>81dbf1391a060143bab600c1fb008e61</t>
  </si>
  <si>
    <t>66900</t>
  </si>
  <si>
    <t>SPN-13787</t>
  </si>
  <si>
    <t>INM-LEIBNIZ-INSTITUT FUR NEUE MATERIALIEN/SAARLAND, GERMANY</t>
  </si>
  <si>
    <t>CAMPUS D2 2&amp;#xa;66123 SAARBRUCKEN&amp;#xa;Germany</t>
  </si>
  <si>
    <t>085ea9d3d99a0166c64b7589011146ee</t>
  </si>
  <si>
    <t>65531</t>
  </si>
  <si>
    <t>SPN-10802</t>
  </si>
  <si>
    <t>INMONDO TECH/ATLANTA, GA</t>
  </si>
  <si>
    <t>4630 SMOKE RISE LN&amp;#xa;MARIETTA, GA 30062&amp;#xa;United States of America</t>
  </si>
  <si>
    <t>085ea9d3d99a0119905b7c8901114dee</t>
  </si>
  <si>
    <t>67569</t>
  </si>
  <si>
    <t>SPN-10803</t>
  </si>
  <si>
    <t>INNO INDUSTRY TECHNOLOGIES/SHANGHAI, CHINA</t>
  </si>
  <si>
    <t>200231 Shanghai&amp;#xa;China</t>
  </si>
  <si>
    <t>085ea9d3d99a017b82438289011154ee</t>
  </si>
  <si>
    <t>66317</t>
  </si>
  <si>
    <t>SPN-10804</t>
  </si>
  <si>
    <t>INNOVATIVE ADVANCED MATERIALS INC/HAMPTON, GA</t>
  </si>
  <si>
    <t>126 COURTS OF HAMPTON&amp;#xa;INNOVATIVE ADVANCED MATERIALS, INC&amp;#xa;HAMPTON, GA 30228-2099&amp;#xa;United States of America</t>
  </si>
  <si>
    <t>ALAN DOOLITTLE</t>
  </si>
  <si>
    <t>LISA DOOLITTLE</t>
  </si>
  <si>
    <t>941fb274468a01848ac6167067113d9e</t>
  </si>
  <si>
    <t>17915</t>
  </si>
  <si>
    <t>SPN-13031</t>
  </si>
  <si>
    <t>INNOVATIVE SCIENTIFIC SOLUTIONS INC (ISSI)/DAYTON, OH</t>
  </si>
  <si>
    <t>7610 MCEWEN RD&amp;#xa;DAYTON, OH 45459&amp;#xa;United States of America</t>
  </si>
  <si>
    <t>085ea9d3d99a01f7695b888901115bee</t>
  </si>
  <si>
    <t>68038</t>
  </si>
  <si>
    <t>SPN-10805</t>
  </si>
  <si>
    <t>INNOVEERING LLC./RONKONKOMA, NY</t>
  </si>
  <si>
    <t>100 REMINGTON BLVD&amp;#xa;RONKONKOMA, NY 11779&amp;#xa;United States of America</t>
  </si>
  <si>
    <t>abdfae3c505601771a7f129bac004160</t>
  </si>
  <si>
    <t>73256</t>
  </si>
  <si>
    <t>SPN-13777</t>
  </si>
  <si>
    <t>INNOVENT SCIENCE INC/AUSTIN,TX</t>
  </si>
  <si>
    <t>5900 BALCONES DRIVE SUITE 100&amp;#xa;AUSTIN, TX 78731&amp;#xa;United States of America</t>
  </si>
  <si>
    <t>MO MAZED</t>
  </si>
  <si>
    <t>085ea9d3d99a019d58e88e89011162ee</t>
  </si>
  <si>
    <t>66737</t>
  </si>
  <si>
    <t>SPN-10806</t>
  </si>
  <si>
    <t>INODU/PROVIDENCIA, CHILE</t>
  </si>
  <si>
    <t>LOS PENSAMIENTOS 1886 PISO 4 INODU&amp;#xa;66737 PROVIDENCIA&amp;#xa;Chile</t>
  </si>
  <si>
    <t>085ea9d3d99a01c709bc9589011169ee</t>
  </si>
  <si>
    <t>59936</t>
  </si>
  <si>
    <t>SPN-10807</t>
  </si>
  <si>
    <t>INPHI CORPORATION/SANTA CLARA, CA</t>
  </si>
  <si>
    <t>112 S LAKEVIEW CANYON ROAD&amp;#xa;WESTLAKE VILLAGE, CA 91362&amp;#xa;United States of America</t>
  </si>
  <si>
    <t>HARI SHANKAR</t>
  </si>
  <si>
    <t>085ea9d3d99a0143dce89b89011170ee</t>
  </si>
  <si>
    <t>67505</t>
  </si>
  <si>
    <t>SPN-10808</t>
  </si>
  <si>
    <t>INSPIRE MEDICAL SYSTEMS INC./MAPLE GROVE, MN</t>
  </si>
  <si>
    <t>9700 63RD AVENUE N&amp;#xa;SUITE 200&amp;#xa;MAPLE GROVE, MN 55369&amp;#xa;United States of America</t>
  </si>
  <si>
    <t>085ea9d3d99a0126d335a289011177ee</t>
  </si>
  <si>
    <t>66282</t>
  </si>
  <si>
    <t>SPN-10809</t>
  </si>
  <si>
    <t>INST OF MUSEUM &amp; LIBRARY SVS (IMLS)/WASHINGTON, DC</t>
  </si>
  <si>
    <t>955 LENFANT PLAZA NORTH, SW, STE 4000&amp;#xa;WASHINGTON, DC 20024-2135&amp;#xa;United States of America</t>
  </si>
  <si>
    <t>GRANTS ADMINISTRATION</t>
  </si>
  <si>
    <t>085ea9d3d99a0126f036cfa70111ea17</t>
  </si>
  <si>
    <t>5961</t>
  </si>
  <si>
    <t>SPN-00009</t>
  </si>
  <si>
    <t>INST OF NUCLEAR POWER OPR/</t>
  </si>
  <si>
    <t>700 GALLERIA PARKWAY, SE&amp;#xa;SUITE 100&amp;#xa;ATLANTA, GA 30339-5957&amp;#xa;United States of America</t>
  </si>
  <si>
    <t>085ea9d3d99a013cb898a88901117eee</t>
  </si>
  <si>
    <t>6077</t>
  </si>
  <si>
    <t>SPN-10810</t>
  </si>
  <si>
    <t>INSTIT OF PAPER &amp; SCI TEC INC/ATLANTA, GA</t>
  </si>
  <si>
    <t>500 10TH STREET, NW&amp;#xa;BUSINESS OFFICE&amp;#xa;ATLANTA, GA 30318&amp;#xa;United States of America</t>
  </si>
  <si>
    <t>941fb274468a010f4f36dc706711479f</t>
  </si>
  <si>
    <t>48188</t>
  </si>
  <si>
    <t>SPN-13066</t>
  </si>
  <si>
    <t>INSTITUTE OF ELECTRICAL AND ELECTRONIC ENGINEERS INC/PISCATAWAY,NJ</t>
  </si>
  <si>
    <t>445 HOES LANE&amp;#xa;PISCATAWAY, NJ 08854-4150&amp;#xa;United States of America</t>
  </si>
  <si>
    <t>apinvoices@ieee.org</t>
  </si>
  <si>
    <t>085ea9d3d99a01d5fd33b08901118bee</t>
  </si>
  <si>
    <t>44508</t>
  </si>
  <si>
    <t>SPN-10811</t>
  </si>
  <si>
    <t>INSTITUTE OF INTERNATIONAL EDUCATION/WASHINGTON, DC</t>
  </si>
  <si>
    <t>1400 K STREET NW&amp;#xa;SUITE 650&amp;#xa;WASHINGTON, DC 20005&amp;#xa;United States of America</t>
  </si>
  <si>
    <t>BRIAN COOKE</t>
  </si>
  <si>
    <t>5fa682afdd7a01d1d43e62b2ad015d21</t>
  </si>
  <si>
    <t>74367</t>
  </si>
  <si>
    <t>SPN-13976</t>
  </si>
  <si>
    <t>INSTITUTE OF MENTAL CHRONOMETRY/LAFAYETTE,CA</t>
  </si>
  <si>
    <t>3403 HALL LANE&amp;#xa;LAFAYETTE, CA 94549&amp;#xa;United States of America</t>
  </si>
  <si>
    <t>Douglas Detterman</t>
  </si>
  <si>
    <t>David Lubinski</t>
  </si>
  <si>
    <t>085ea9d3d99a014f3a50b689011198ee</t>
  </si>
  <si>
    <t>60673</t>
  </si>
  <si>
    <t>SPN-10812</t>
  </si>
  <si>
    <t>INSTITUTE ON DISABILITIES/PHILADELPHIA, PA</t>
  </si>
  <si>
    <t>1755 N 13TH STREET&amp;#xa;SUITE 411 S&amp;#xa;PHILADELPHIS, PA 19122&amp;#xa;United States of America</t>
  </si>
  <si>
    <t>085ea9d3d99a013bf78abc8901119fee</t>
  </si>
  <si>
    <t>64777</t>
  </si>
  <si>
    <t>SPN-10813</t>
  </si>
  <si>
    <t>INSTRUCTURE INC./SALT LAKE CITY, UT</t>
  </si>
  <si>
    <t>6330 SOUTH 3000 EAST&amp;#xa;SUITE 700&amp;#xa;SALT LAKE CITY, UT 84121&amp;#xa;United States of America</t>
  </si>
  <si>
    <t>085ea9d3d99a019f59fbc2890111a6ee</t>
  </si>
  <si>
    <t>65573</t>
  </si>
  <si>
    <t>SPN-10814</t>
  </si>
  <si>
    <t>INSULATING COATINGS OF AMERICA INC. (INCA)/CLARKSTON, GA</t>
  </si>
  <si>
    <t>808 PARK NORTH BLVD&amp;#xa;SUITE 108&amp;#xa;CLARKSTON, GA 30021&amp;#xa;United States of America</t>
  </si>
  <si>
    <t>085ea9d3d99a01d14dd0c8890111adee</t>
  </si>
  <si>
    <t>62593</t>
  </si>
  <si>
    <t>SPN-10815</t>
  </si>
  <si>
    <t>INTAN TECHNOLOGIES/LOS ANGELES, CA</t>
  </si>
  <si>
    <t>8726 S SEPULVEDA BOULEVARD&amp;#xa;SUITE D2121&amp;#xa;LOS ANGELES, CA 90045&amp;#xa;United States of America</t>
  </si>
  <si>
    <t>LANNY HARRISON</t>
  </si>
  <si>
    <t>085ea9d3d99a018489eaa38202118020</t>
  </si>
  <si>
    <t>4155</t>
  </si>
  <si>
    <t>SPN-10816</t>
  </si>
  <si>
    <t>INTEL CORPORATION/</t>
  </si>
  <si>
    <t>5500 CHANDLER BLVD&amp;#xa;CH5-107&amp;#xa;CHANDLER, AZ 85226&amp;#xa;United States of America</t>
  </si>
  <si>
    <t>RAVI MAHAJAN</t>
  </si>
  <si>
    <t>329c832a51df10014a42e214491b0000</t>
  </si>
  <si>
    <t>75042</t>
  </si>
  <si>
    <t>SPN-14200</t>
  </si>
  <si>
    <t>INTEL FEDERAL LLC/CHANDLER, AZ</t>
  </si>
  <si>
    <t>085ea9d3d99a0107d3f3d2890111b4ee</t>
  </si>
  <si>
    <t>12152</t>
  </si>
  <si>
    <t>SPN-10817</t>
  </si>
  <si>
    <t>INTELLIGENT INFORMATION SERVICES/ATLANTA, GA</t>
  </si>
  <si>
    <t>PO BOX 77691&amp;#xa;ATLANTA, GA 30357&amp;#xa;United States of America</t>
  </si>
  <si>
    <t>beee9273e9690159f5a210d9e822d64c</t>
  </si>
  <si>
    <t>70578</t>
  </si>
  <si>
    <t>SPN-13359</t>
  </si>
  <si>
    <t>INTELLISHOT HOLDINGS INC/DELRAY BEACH, FL</t>
  </si>
  <si>
    <t>16390 MADDALENA PLACE&amp;#xa;DELRAY BEACH, FL 33446&amp;#xa;United States of America</t>
  </si>
  <si>
    <t>STEVE GOLDSTEIN</t>
  </si>
  <si>
    <t>085ea9d3d99a01d9c1cbf1a90111911a</t>
  </si>
  <si>
    <t>8000031</t>
  </si>
  <si>
    <t>SPN-00089</t>
  </si>
  <si>
    <t>INTERDISCIPLINARY CONSULTING CORPORATION (IC2)</t>
  </si>
  <si>
    <t>4585 NW 6th St&amp;#xa;Suite C&amp;#xa;Gainesville, FL 32609&amp;#xa;United States of America</t>
  </si>
  <si>
    <t>contracts@thinkic2.com</t>
  </si>
  <si>
    <t>TAI-AN CHEN</t>
  </si>
  <si>
    <t>2b526142ea0201515ee8c3c2b1361508</t>
  </si>
  <si>
    <t>71341</t>
  </si>
  <si>
    <t>SPN-13573</t>
  </si>
  <si>
    <t>INTERDISCIPLINARY CONSULTING/GAINESVILLE, FL</t>
  </si>
  <si>
    <t>5745 SW 75TH ST&amp;#xa;#364&amp;#xa;GAINESVILLE, FL 32608&amp;#xa;United States of America</t>
  </si>
  <si>
    <t>finance@thinkic2.com</t>
  </si>
  <si>
    <t>LEONARD KUBIK</t>
  </si>
  <si>
    <t>finance thinkic2.com</t>
  </si>
  <si>
    <t>2b526142ea02019420ef7da761368236</t>
  </si>
  <si>
    <t>70817</t>
  </si>
  <si>
    <t>SPN-13571</t>
  </si>
  <si>
    <t>INTERDISCIPLINARY NETWORK FOR GROUP RESEARCH (INGROUP)</t>
  </si>
  <si>
    <t>3750 N LAKE SHORE DRIVE, 14F&amp;#xa;CHICAGO, IL 60613&amp;#xa;United States of America</t>
  </si>
  <si>
    <t>JEANNE BRETT</t>
  </si>
  <si>
    <t>ee19bf8bc5df01147183d86bae01936b</t>
  </si>
  <si>
    <t>74364</t>
  </si>
  <si>
    <t>SPN-13908</t>
  </si>
  <si>
    <t>INTEREXPRESS CORP/ MIAMI, FL</t>
  </si>
  <si>
    <t>3403 NW 82ND AVE #340&amp;#xa;MIAMI, FL 33122&amp;#xa;United States of America</t>
  </si>
  <si>
    <t>GERMAN MONSLAVE</t>
  </si>
  <si>
    <t>0072103c604a1001ff1799e161280000</t>
  </si>
  <si>
    <t>5227</t>
  </si>
  <si>
    <t>SPN-14524</t>
  </si>
  <si>
    <t>INTERFACE FLOORING SYS INC/LAGRANGE, GA</t>
  </si>
  <si>
    <t>1603 Executive Dr.&amp;#xa;LaGrange, GA 30240&amp;#xa;United States of America</t>
  </si>
  <si>
    <t>angela.jackson@interface.com</t>
  </si>
  <si>
    <t>Angela Jackson</t>
  </si>
  <si>
    <t>02dcf58d46a801908260854deb019d09</t>
  </si>
  <si>
    <t>72162</t>
  </si>
  <si>
    <t>SPN-13691</t>
  </si>
  <si>
    <t>INTERGALACTIC BIOTHERAPEUTICS INC/BALTIMORE, MD</t>
  </si>
  <si>
    <t>INTERGALACTIC THERAPEUTICS, INC&amp;#xa;150 CAMBRIDGEPARK DR FL 8&amp;#xa;CAMBRIDGE, MA 02140-2370&amp;#xa;United States of America</t>
  </si>
  <si>
    <t>vhennemand@intergalactic-tx.com</t>
  </si>
  <si>
    <t>Billing ap@intergalactic-tx.com</t>
  </si>
  <si>
    <t>085ea9d3d99a011a24a9d8890111bbee</t>
  </si>
  <si>
    <t>66033</t>
  </si>
  <si>
    <t>SPN-10818</t>
  </si>
  <si>
    <t>INTERNATIONAL AIR TRANSPORT ASSOCIATION (IATA)/QUEBEC, CANADA</t>
  </si>
  <si>
    <t>800 PLACE VICTORIA&amp;#xa;PO BOX 113&amp;#xa;MONTREAL, QC H4Z 1M1&amp;#xa;Canada</t>
  </si>
  <si>
    <t>JULIAN NAKANO</t>
  </si>
  <si>
    <t>085ea9d3d99a01a4977cde890111c2ee</t>
  </si>
  <si>
    <t>63599</t>
  </si>
  <si>
    <t>SPN-10819</t>
  </si>
  <si>
    <t>INTERNATIONAL ASSOC FOR CONTINUING ENGINEERING EDU</t>
  </si>
  <si>
    <t>100 PENCADER WAY&amp;#xa;JOHN M CLAYTON HALL&amp;#xa;NEWARK, DE 19716&amp;#xa;United States of America</t>
  </si>
  <si>
    <t>SOMA CHARKRABARTI</t>
  </si>
  <si>
    <t>085ea9d3d99a0194bc252f92011136f8</t>
  </si>
  <si>
    <t>67818</t>
  </si>
  <si>
    <t>SPN-10820</t>
  </si>
  <si>
    <t>INTERNATIONAL ASSOCIATION FOR DENTAL RESEARCH/ALEXANDRIA, VA</t>
  </si>
  <si>
    <t>c61cfe42cc5f015795604209f21053b1</t>
  </si>
  <si>
    <t>68197</t>
  </si>
  <si>
    <t>SPN-13446</t>
  </si>
  <si>
    <t>INTERNATIONAL BUSINESS INNOVATION ASSOCIATION/ORLANDO,FL</t>
  </si>
  <si>
    <t>PO BOX 677279&amp;#xa;ORLANDO, FL 32867&amp;#xa;United States of America</t>
  </si>
  <si>
    <t>jhenkel@inbia.org</t>
  </si>
  <si>
    <t>JACK HENKEL</t>
  </si>
  <si>
    <t>93653f3c877a1001b582d88d92650000</t>
  </si>
  <si>
    <t>74633</t>
  </si>
  <si>
    <t>SPN-14348</t>
  </si>
  <si>
    <t>INTERNATIONAL ELECTRONICS MANUFACTURING INITIATIVE (INEMI)/MORRISVILLE, NC</t>
  </si>
  <si>
    <t>941fb274468a01db5477847467118fa3</t>
  </si>
  <si>
    <t>69978</t>
  </si>
  <si>
    <t>SPN-13222</t>
  </si>
  <si>
    <t>INTERNATIONAL HUMAN TRAFFICKING INSTITUTE/ATLANTA, GA</t>
  </si>
  <si>
    <t>56763e5541a50100b0305af686380000</t>
  </si>
  <si>
    <t>75060</t>
  </si>
  <si>
    <t>SPN-14093</t>
  </si>
  <si>
    <t>INTERNATIONAL MYELOMA SOCIETY/HOLLYWOOD, CA</t>
  </si>
  <si>
    <t>4400 COLDWATER CANYON AVENUE&amp;#xa;SUITE 300&amp;#xa;STUDIO CITY, CA 91604&amp;#xa;United States of America</t>
  </si>
  <si>
    <t>adminassistant@myelomasociety.org</t>
  </si>
  <si>
    <t>MOIRA HANCOCK</t>
  </si>
  <si>
    <t>085ea9d3d99a01a96bb3e5890111c9ee</t>
  </si>
  <si>
    <t>4159</t>
  </si>
  <si>
    <t>SPN-10821</t>
  </si>
  <si>
    <t>INTERNATIONAL PAPER CO</t>
  </si>
  <si>
    <t>6420 POPLAR AVENUE, TOWER III&amp;#xa;MEMPHIS, TN 38197&amp;#xa;United States of America</t>
  </si>
  <si>
    <t>CHRISTOPHER VERRILL</t>
  </si>
  <si>
    <t>DWIGHT E ANDERSON</t>
  </si>
  <si>
    <t>085ea9d3d99a012c631d278a01111bef</t>
  </si>
  <si>
    <t>67940</t>
  </si>
  <si>
    <t>SPN-10822</t>
  </si>
  <si>
    <t>INTERNET CORPORATION FOR ASSIGNED NAMES NUMBERS/LOS ANGELES, CA</t>
  </si>
  <si>
    <t>12025 WATERFRONT DRIVE, SUITE 300&amp;#xa;LOS ANGELES, CA 90094-2536&amp;#xa;United States of America</t>
  </si>
  <si>
    <t>ELIZABETH POLLARD</t>
  </si>
  <si>
    <t>306f4fbad6681000ff244aacb5a80000</t>
  </si>
  <si>
    <t>75893</t>
  </si>
  <si>
    <t>SPN-14193</t>
  </si>
  <si>
    <t>INTERNET SOCIETY FOUNDATION/</t>
  </si>
  <si>
    <t>11710 Plaza America Drive&amp;#xa;Suite 400&amp;#xa;Reston, VA 20190&amp;#xa;United States of America</t>
  </si>
  <si>
    <t>diaz@isocfoundation.org</t>
  </si>
  <si>
    <t>MARIANA DIAZ</t>
  </si>
  <si>
    <t>0d3f178e88231001b5c3eb08e5ce0000</t>
  </si>
  <si>
    <t>77024</t>
  </si>
  <si>
    <t>SPN-14436</t>
  </si>
  <si>
    <t>Internet2</t>
  </si>
  <si>
    <t>Kimberlee Conolly</t>
  </si>
  <si>
    <t>085ea9d3d99a01f0d5472d8a011122ef</t>
  </si>
  <si>
    <t>6357</t>
  </si>
  <si>
    <t>SPN-10823</t>
  </si>
  <si>
    <t>INTL HUMAN FRONTIER SCI PROG/CEDEX, FRANCE</t>
  </si>
  <si>
    <t>12 QUAI SAINT-JEAN&amp;#xa;BP 10034&amp;#xa;67080 STRASBOURG&amp;#xa;France</t>
  </si>
  <si>
    <t>84169583e41c01d34d63d7cbfb008649</t>
  </si>
  <si>
    <t>32405</t>
  </si>
  <si>
    <t>SPN-13731</t>
  </si>
  <si>
    <t>INTL RES &amp; EXCHANGE BD (IREX)/WASHINGTON, DC</t>
  </si>
  <si>
    <t>1275 K STREET&amp;#xa;NW&amp;#xa;WASHINGTON, DC 20005&amp;#xa;United States of America</t>
  </si>
  <si>
    <t>ALEX EBSARY</t>
  </si>
  <si>
    <t>ed2763d22c631000afe7ddb28fe30000</t>
  </si>
  <si>
    <t>76071</t>
  </si>
  <si>
    <t>SPN-14248</t>
  </si>
  <si>
    <t>INTRIENERGY/NAPLES,FL</t>
  </si>
  <si>
    <t>4850 TAMIAMI TRAIL, SUITE 301&amp;#xa;NAPLES, FL 34103&amp;#xa;United States of America</t>
  </si>
  <si>
    <t>jackie@IntriEnergy.com</t>
  </si>
  <si>
    <t>JEFF WHITNEY</t>
  </si>
  <si>
    <t>JACKIE COFFEY</t>
  </si>
  <si>
    <t>6fed982701d701c944213d180602d990</t>
  </si>
  <si>
    <t>74636</t>
  </si>
  <si>
    <t>SPN-13966</t>
  </si>
  <si>
    <t>INTUITIVE MACHINES LLC/HOUSTON, TX</t>
  </si>
  <si>
    <t>3700 BAY AREA BLVD. SUITE 600&amp;#xa;HOUSTON, TX 77058&amp;#xa;United States of America</t>
  </si>
  <si>
    <t>ap@intuitivemachines.com</t>
  </si>
  <si>
    <t>085ea9d3d99a011f855709830211c120</t>
  </si>
  <si>
    <t>30628</t>
  </si>
  <si>
    <t>SPN-10824</t>
  </si>
  <si>
    <t>INTUITIVE RESEARCH AND TECHNOLOGY CORPORATION/GRAND PRAIRIE, TX</t>
  </si>
  <si>
    <t>5030 BRADFORD DRIVE&amp;#xa;BLDG 2, SUITE 205&amp;#xa;HUNTSVILLE, AL 35805&amp;#xa;United States of America</t>
  </si>
  <si>
    <t>085ea9d3d99a01c43622378a011129ef</t>
  </si>
  <si>
    <t>68618</t>
  </si>
  <si>
    <t>SPN-10825</t>
  </si>
  <si>
    <t>INTUS INC./ALPHARETTA, GA</t>
  </si>
  <si>
    <t>13010 MORRIS RD&amp;#xa;ALPHARETTA, GA 30004&amp;#xa;United States of America</t>
  </si>
  <si>
    <t>MUID MUFTI</t>
  </si>
  <si>
    <t>085ea9d3d99a01f760f91375011181d0</t>
  </si>
  <si>
    <t>68404</t>
  </si>
  <si>
    <t>SPN-00090</t>
  </si>
  <si>
    <t>INVEST ATLANTA</t>
  </si>
  <si>
    <t>133 PEACHTREE STREET, NE&amp;#xa;SUITE 2900&amp;#xa;ATLANTA, GA 30303&amp;#xa;United States of America</t>
  </si>
  <si>
    <t>941fb274468a01dec198f4736711d2a2</t>
  </si>
  <si>
    <t>69721</t>
  </si>
  <si>
    <t>SPN-13197</t>
  </si>
  <si>
    <t>IOWA BOARD OF EDUCATION-IOWA VOCATIONAL REHAB SERVICES/DES MOINES, IA</t>
  </si>
  <si>
    <t>6daa98587d5110015d82ea50abce0000</t>
  </si>
  <si>
    <t>77310</t>
  </si>
  <si>
    <t>SPN-14530</t>
  </si>
  <si>
    <t>IOWA COALITION FOR INTEGRATION &amp; EMPLOYMENT/NORWALK, IA</t>
  </si>
  <si>
    <t>906 MAIN STREET&amp;#xa;NORWALK, IA 50211&amp;#xa;United States of America</t>
  </si>
  <si>
    <t>ADESENBERGWINES@GMAIL.COM</t>
  </si>
  <si>
    <t>AMY DESENBERG-WINES</t>
  </si>
  <si>
    <t>085ea9d3d99a015568793d8a011130ef</t>
  </si>
  <si>
    <t>66815</t>
  </si>
  <si>
    <t>SPN-10826</t>
  </si>
  <si>
    <t>IOWA DEPARTMENT OF ADMINISTRATIVE SERVICES (DAS)/DES MOINES, IA</t>
  </si>
  <si>
    <t>1305 E WALNUT STREET&amp;#xa;HOOVER BUILDING,3RD FLOOR&amp;#xa;DES MOINES, IA 50319&amp;#xa;United States of America</t>
  </si>
  <si>
    <t>941fb274468a0136081dbd7567112ca5</t>
  </si>
  <si>
    <t>12287</t>
  </si>
  <si>
    <t>SPN-13276</t>
  </si>
  <si>
    <t>IOWA LAKES ELECTRIC COOP, ESTHERVILLE, IA</t>
  </si>
  <si>
    <t>702 SOUTH 1ST ST&amp;#xa;ESTHERVILLE, IA 51334&amp;#xa;United States of America</t>
  </si>
  <si>
    <t>aaronr@ilec.coop</t>
  </si>
  <si>
    <t>AARON RUSCHY</t>
  </si>
  <si>
    <t>085ea9d3d99a01598191438a011137ef</t>
  </si>
  <si>
    <t>5881</t>
  </si>
  <si>
    <t>SPN-10827</t>
  </si>
  <si>
    <t>IOWA STATE UNIVERSITY/AMES, IA</t>
  </si>
  <si>
    <t>309 BEARDSHEAR HALL&amp;#xa;AMES, IA 50011&amp;#xa;United States of America</t>
  </si>
  <si>
    <t>JAMY RENTSCHLER</t>
  </si>
  <si>
    <t>085ea9d3d99a017ddb164b8a011141ef</t>
  </si>
  <si>
    <t>64397</t>
  </si>
  <si>
    <t>SPN-10828</t>
  </si>
  <si>
    <t>IQM RESEARCH INSTITUTE/ANN ARBOR, MI</t>
  </si>
  <si>
    <t>24 FRANK LLOYD WRIGHT DRIVE&amp;#xa;BOX 464&amp;#xa;ANN ARBOR, MI 48106&amp;#xa;United States of America</t>
  </si>
  <si>
    <t>a8da2e6580c70101e819939d45b90000</t>
  </si>
  <si>
    <t>75305</t>
  </si>
  <si>
    <t>SPN-14107</t>
  </si>
  <si>
    <t>IRGLARE/ORLANDO,FL</t>
  </si>
  <si>
    <t>3259 PROGRESS DRIVE&amp;#xa;ORLANDO, FL 32826&amp;#xa;United States of America</t>
  </si>
  <si>
    <t>elena.lyakh@irglare.com</t>
  </si>
  <si>
    <t>ELENA LYAKH</t>
  </si>
  <si>
    <t>941fb274468a01b495e3ab746711b1a3</t>
  </si>
  <si>
    <t>70100</t>
  </si>
  <si>
    <t>SPN-13229</t>
  </si>
  <si>
    <t>IRIS-GMBH INFRARED &amp; INTELLIGENT SENSORS/JULICH, GERMANY</t>
  </si>
  <si>
    <t>Accounting iris-sensing.com</t>
  </si>
  <si>
    <t>085ea9d3d99a015a6344518a011148ef</t>
  </si>
  <si>
    <t>63639</t>
  </si>
  <si>
    <t>SPN-10829</t>
  </si>
  <si>
    <t>IRONCAD/ATLANTA,GA</t>
  </si>
  <si>
    <t>2000 RIVEREDGE PKWY&amp;#xa;ATLANTA, GA 30328&amp;#xa;United States of America</t>
  </si>
  <si>
    <t>085ea9d3d99a01925976a78a011198ef</t>
  </si>
  <si>
    <t>33262</t>
  </si>
  <si>
    <t>SPN-10830</t>
  </si>
  <si>
    <t>IRVINE SENSORS CORPORATION/COSTA MESA, CA</t>
  </si>
  <si>
    <t>3001 RED HILL AVENUE B3-108&amp;#xa;STE 4-108&amp;#xa;COSTA MESA, CA 92626&amp;#xa;United States of America</t>
  </si>
  <si>
    <t>085ea9d3d99a01a59430b68a01119fef</t>
  </si>
  <si>
    <t>65894</t>
  </si>
  <si>
    <t>SPN-10831</t>
  </si>
  <si>
    <t>IS4S INTEGRATED SOLUTIONS FOR SYSTEMS/HUNTSVILLE, AL</t>
  </si>
  <si>
    <t>4970 CORPORATE DRIVE&amp;#xa;HUNTSVILLE, AL 35805&amp;#xa;United States of America</t>
  </si>
  <si>
    <t>085ea9d3d99a012c5222bd8a0111a6ef</t>
  </si>
  <si>
    <t>58519</t>
  </si>
  <si>
    <t>SPN-10832</t>
  </si>
  <si>
    <t>ISO NEW ENGLAND INC/HOLYOKE, MA</t>
  </si>
  <si>
    <t>1 SULLIVAN RD&amp;#xa;HOKYOKE, MA 01040&amp;#xa;United States of America</t>
  </si>
  <si>
    <t>9c36aef72fbb01b6ab609ad59c01a749</t>
  </si>
  <si>
    <t>73763</t>
  </si>
  <si>
    <t>SPN-13846</t>
  </si>
  <si>
    <t>ISOPLEXIS/BRANFORD, CT</t>
  </si>
  <si>
    <t>35 NORTH EAST INDUSTRIAL ROAD&amp;#xa;BRANFORD, CT 06405&amp;#xa;United States of America</t>
  </si>
  <si>
    <t>VERNA SIU</t>
  </si>
  <si>
    <t>085ea9d3d99a01ca6406c68a0111adef</t>
  </si>
  <si>
    <t>31623</t>
  </si>
  <si>
    <t>SPN-10833</t>
  </si>
  <si>
    <t>ISX CORPORATION/CAMARILLO, CA</t>
  </si>
  <si>
    <t>760 PASEO CAMARILLO&amp;#xa;SUITE 401&amp;#xa;CAMARILLO, CA 93010&amp;#xa;United States of America</t>
  </si>
  <si>
    <t>JACKIE YORK</t>
  </si>
  <si>
    <t>a3cad3b26dac1000c101c2236ce30000</t>
  </si>
  <si>
    <t>77316</t>
  </si>
  <si>
    <t>SPN-14537</t>
  </si>
  <si>
    <t>ITHACA COLLEGE/ITHACA, NY</t>
  </si>
  <si>
    <t>953 DANBY ROAD&amp;#xa;ITHACA, NY 14850&amp;#xa;United States of America</t>
  </si>
  <si>
    <t>LLOUBRIEL@ITHACA.EDU</t>
  </si>
  <si>
    <t>LUIS LOUBRIEL</t>
  </si>
  <si>
    <t>085ea9d3d99a013c5c47d58a0111bbef</t>
  </si>
  <si>
    <t>61855</t>
  </si>
  <si>
    <t>SPN-10835</t>
  </si>
  <si>
    <t>ITLOGICA INC./NORCROSS, GA</t>
  </si>
  <si>
    <t>333 RESEARCH COURT NW&amp;#xa;SUITE 230&amp;#xa;NORCROSS, GA 30092&amp;#xa;United States of America</t>
  </si>
  <si>
    <t>85c79a9f713901015c8d2ab438830000</t>
  </si>
  <si>
    <t>74861</t>
  </si>
  <si>
    <t>SPN-14016</t>
  </si>
  <si>
    <t>ITOLERANCE INC/MIAMI, FL</t>
  </si>
  <si>
    <t>anthony.japour@itolerance.com</t>
  </si>
  <si>
    <t>ANTHONY JAPOUR</t>
  </si>
  <si>
    <t>085ea9d3d99a014e80b0ce8a0111b4ef</t>
  </si>
  <si>
    <t>49608</t>
  </si>
  <si>
    <t>SPN-10834</t>
  </si>
  <si>
    <t>ITS THE JOURNEY INC/ATLANTA, GA</t>
  </si>
  <si>
    <t>270 CARPENTER DRIVE, SUITE 515&amp;#xa;ATLANTA, GA 30328&amp;#xa;United States of America</t>
  </si>
  <si>
    <t>d561cca704960101992ecaf262880000</t>
  </si>
  <si>
    <t>4203</t>
  </si>
  <si>
    <t>SPN-14029</t>
  </si>
  <si>
    <t>J M HUBER CORPORATION/</t>
  </si>
  <si>
    <t>251 GORDON STREET&amp;#xa;FAIRMOUNT, GA 30139&amp;#xa;United States of America</t>
  </si>
  <si>
    <t>winnie.garber@huber.com</t>
  </si>
  <si>
    <t>WINNIE GARNER</t>
  </si>
  <si>
    <t>085ea9d3d99a014ec634db8a0111c2ef</t>
  </si>
  <si>
    <t>67601</t>
  </si>
  <si>
    <t>SPN-10836</t>
  </si>
  <si>
    <t>J.E. BABENSEE/ATLANTA,GA</t>
  </si>
  <si>
    <t>315 FERST DR&amp;#xa;ATLANTA, GA 30332&amp;#xa;United States of America</t>
  </si>
  <si>
    <t>JULIA BABENSEE</t>
  </si>
  <si>
    <t>085ea9d3d99a01b53374e28a0111c9ef</t>
  </si>
  <si>
    <t>67684</t>
  </si>
  <si>
    <t>SPN-10837</t>
  </si>
  <si>
    <t>J.F. TAYLOR INC./LEXINGTON PARK, MD</t>
  </si>
  <si>
    <t>21610 SOUTH ESSEX DRIVE&amp;#xa;LEXINGTON PARK, MD 20653&amp;#xa;United States of America</t>
  </si>
  <si>
    <t>085ea9d3d99a01a572dee88a0111d0ef</t>
  </si>
  <si>
    <t>35609</t>
  </si>
  <si>
    <t>SPN-10838</t>
  </si>
  <si>
    <t>JABIL CIRCUIT</t>
  </si>
  <si>
    <t>10800 ROOSEVELT BLVD NORTH&amp;#xa;ST. PETERSBURG, FL 33716&amp;#xa;United States of America</t>
  </si>
  <si>
    <t>ADRIAN THOR</t>
  </si>
  <si>
    <t>085ea9d3d99a0178b33cf08a0111d7ef</t>
  </si>
  <si>
    <t>68419</t>
  </si>
  <si>
    <t>SPN-10839</t>
  </si>
  <si>
    <t>JACKSON SPALDING INC/ATLANTA,GA</t>
  </si>
  <si>
    <t>1100 PEACHTREET ROAD, 18TH FLOOR&amp;#xa;ATLANTA, GA 30309&amp;#xa;United States of America</t>
  </si>
  <si>
    <t>941fb274468a01cd87a58e706711c09e</t>
  </si>
  <si>
    <t>36409</t>
  </si>
  <si>
    <t>SPN-13052</t>
  </si>
  <si>
    <t>JACOBS ENGINEERING GROUP</t>
  </si>
  <si>
    <t>2224 Bay Area Blvd&amp;#xa;Houston, TX 77058&amp;#xa;United States of America</t>
  </si>
  <si>
    <t>debra.balsama@jacobs.com</t>
  </si>
  <si>
    <t>Debra Balsama</t>
  </si>
  <si>
    <t>37e862fc9d340118a721eef8a9005378</t>
  </si>
  <si>
    <t>70639</t>
  </si>
  <si>
    <t>SPN-13403</t>
  </si>
  <si>
    <t>JACOBS SPACE EXPLORATION GROUP/HUNTSVILLE, AL</t>
  </si>
  <si>
    <t>620 DISCOVERY DRIVE, SUITE 140&amp;#xa;HUNTSVILLE, AL 35806&amp;#xa;United States of America</t>
  </si>
  <si>
    <t>Richard Hibbs</t>
  </si>
  <si>
    <t>JORDAN GREEN</t>
  </si>
  <si>
    <t>085ea9d3d99a01ee5186f78a0111deef</t>
  </si>
  <si>
    <t>33122</t>
  </si>
  <si>
    <t>SPN-10840</t>
  </si>
  <si>
    <t>JACOBS SVERDRUP ADVANCED SYSTEMS GROUP/FORT WALTON BEACH, FL</t>
  </si>
  <si>
    <t>1030 TITAN COURT&amp;#xa;SYSTEMS LIFECYCLE GROUP (SLG)&amp;#xa;HUNTSVILLE, FL 32547&amp;#xa;United States of America</t>
  </si>
  <si>
    <t>MICHELLE LANIER</t>
  </si>
  <si>
    <t>DON SNITH</t>
  </si>
  <si>
    <t>085ea9d3d99a01e9c556fd8a0111ebef</t>
  </si>
  <si>
    <t>63297</t>
  </si>
  <si>
    <t>SPN-10841</t>
  </si>
  <si>
    <t>JACOBS TECHNOLOGY INC/FT. WALTON BEACH, FL</t>
  </si>
  <si>
    <t>Darby Cooper</t>
  </si>
  <si>
    <t>e7fd33b77507018e175024124b01a019</t>
  </si>
  <si>
    <t>71399</t>
  </si>
  <si>
    <t>SPN-13555</t>
  </si>
  <si>
    <t>JAIN FOUNDATION/SEATTLE, WA</t>
  </si>
  <si>
    <t>085ea9d3d99a01ed9534048b0111f2ef</t>
  </si>
  <si>
    <t>12320</t>
  </si>
  <si>
    <t>SPN-10842</t>
  </si>
  <si>
    <t>JAMES S MCDONNELL/ST. LOUIS, MO</t>
  </si>
  <si>
    <t>1034 S BRENTWOOD BLVD SUITE 1850&amp;#xa;ST. LOUIS, MO 63117&amp;#xa;United States of America</t>
  </si>
  <si>
    <t>CHERYL CHATMAN</t>
  </si>
  <si>
    <t>90a273e09eb21001e9dc0c0a68c80000</t>
  </si>
  <si>
    <t>75634</t>
  </si>
  <si>
    <t>SPN-14153</t>
  </si>
  <si>
    <t>JAMESTOWN PARKSIDE SHOPS, LP/ATLANTA, GA</t>
  </si>
  <si>
    <t>675 PONCE DE LEON AVE NE 7TH FLOOR&amp;#xa;ATLANTA, GA 30308&amp;#xa;United States of America</t>
  </si>
  <si>
    <t>eric.hines@jamestownlp.com</t>
  </si>
  <si>
    <t>ERIC HINES</t>
  </si>
  <si>
    <t>085ea9d3d99a017649a00b8b0111fcef</t>
  </si>
  <si>
    <t>67562</t>
  </si>
  <si>
    <t>SPN-10843</t>
  </si>
  <si>
    <t>JANSSEN RESEARCH &amp; DEVELOPMENT LLC./TITUSVILLE, NJ</t>
  </si>
  <si>
    <t>1125 TRENTON HARBOURTON ROAD&amp;#xa;MAIL STOP TE3-15&amp;#xa;TITUSVILLE, NJ 08560&amp;#xa;United States of America</t>
  </si>
  <si>
    <t>SCIENTIFIC DIRECTOR</t>
  </si>
  <si>
    <t>941fb274468a01aeb2662d7067114d9e</t>
  </si>
  <si>
    <t>26621</t>
  </si>
  <si>
    <t>SPN-13035</t>
  </si>
  <si>
    <t>JAPAN FOUNDATION/SANTA MONICA, CA</t>
  </si>
  <si>
    <t>941fb274468a0115bd78c275671130a5</t>
  </si>
  <si>
    <t>8000118</t>
  </si>
  <si>
    <t>SPN-13277</t>
  </si>
  <si>
    <t>JAPAN PATENT OFFICE</t>
  </si>
  <si>
    <t>085ea9d3d99a0131013c03840211e820</t>
  </si>
  <si>
    <t>21781</t>
  </si>
  <si>
    <t>SPN-10844</t>
  </si>
  <si>
    <t>JARDON AND HOWARD TECHNOLOGIES INC/WINTER PARK, FL</t>
  </si>
  <si>
    <t>2710 DISCOVERY DRIVE&amp;#xa;SUITE 600&amp;#xa;ORLANDO, FL 32826&amp;#xa;United States of America</t>
  </si>
  <si>
    <t>e8dc0d9e2f8e0184bb343c97ea1c218d</t>
  </si>
  <si>
    <t>70846</t>
  </si>
  <si>
    <t>SPN-13475</t>
  </si>
  <si>
    <t>JARRARD &amp; DAVIS LLP/CUMMING, GA</t>
  </si>
  <si>
    <t>222 WEBB ST&amp;#xa;CUMMING, GA 30040&amp;#xa;United States of America</t>
  </si>
  <si>
    <t>ameyer@jarrard-davis.com</t>
  </si>
  <si>
    <t>AARON MEYER</t>
  </si>
  <si>
    <t>a8739d8921fe013038e4f79e4c018e78</t>
  </si>
  <si>
    <t>70521</t>
  </si>
  <si>
    <t>SPN-13761</t>
  </si>
  <si>
    <t>JAUNT AIR MOBILITY INC/ SEWELL, NJ</t>
  </si>
  <si>
    <t>3131 MCKINNEY AVENUE&amp;#xa;DALLAS, TX 75204&amp;#xa;United States of America</t>
  </si>
  <si>
    <t>f1082c589d6d1001e970b38b1dc50000</t>
  </si>
  <si>
    <t>76094</t>
  </si>
  <si>
    <t>SPN-14235</t>
  </si>
  <si>
    <t>JAZZ DEMOCRACY NPO/GREECE</t>
  </si>
  <si>
    <t>JAZZ DEMOCRACY NPO&amp;#xa;1 PORFIRIONOS STREET&amp;#xa;15126 AMAROUSION, ATHENS&amp;#xa;Greece</t>
  </si>
  <si>
    <t>jazzdemocracy.npo@gmail.com</t>
  </si>
  <si>
    <t>DIMITRIOS VASSIEAKIS</t>
  </si>
  <si>
    <t>085ea9d3d99a016cc69b09840211f220</t>
  </si>
  <si>
    <t>21420</t>
  </si>
  <si>
    <t>SPN-10845</t>
  </si>
  <si>
    <t>JDS UNIPHASE BROADBAND PRODUCTS INC/MELBOURNE, FL</t>
  </si>
  <si>
    <t>203 PARK S DR&amp;#xa;GREER, SC 29651&amp;#xa;United States of America</t>
  </si>
  <si>
    <t>4d2ccecc484a1000ff9be8890d7b0000</t>
  </si>
  <si>
    <t>76506</t>
  </si>
  <si>
    <t>SPN-14327</t>
  </si>
  <si>
    <t>JEFFERSON DOWNTOWN DEVELOPMENT AUTHORITY/JEFFERSON, GA</t>
  </si>
  <si>
    <t>147 ATHENS STREET&amp;#xa;JEFFERSON, GA 30549&amp;#xa;United States of America</t>
  </si>
  <si>
    <t>abhaun@southernco.com</t>
  </si>
  <si>
    <t>ANGELA HAUN</t>
  </si>
  <si>
    <t>085ea9d3d99a010911b6198b011106f0</t>
  </si>
  <si>
    <t>67605</t>
  </si>
  <si>
    <t>SPN-10846</t>
  </si>
  <si>
    <t>JEFFERSON STATE COMMUNITY COLLEGE/BIRMINGHAM, AL</t>
  </si>
  <si>
    <t>2601 CARSON ROAD&amp;#xa;BIRMINGHAM, AL 35215&amp;#xa;United States of America</t>
  </si>
  <si>
    <t>085ea9d3d99a01332cf7208b01110df0</t>
  </si>
  <si>
    <t>4874</t>
  </si>
  <si>
    <t>SPN-10847</t>
  </si>
  <si>
    <t>JET PROPULSION LAB/CALIFORNIA INST. OF TECH</t>
  </si>
  <si>
    <t>4800 OAK GROVE DR&amp;#xa;PASADENA, CA 91109&amp;#xa;United States of America</t>
  </si>
  <si>
    <t>subcontract.invoices jpl.nasa.gov</t>
  </si>
  <si>
    <t>INVOICE MANAGEMENT</t>
  </si>
  <si>
    <t>a62c9ed1bb7101097fba8bdc4f0170ee</t>
  </si>
  <si>
    <t>71781</t>
  </si>
  <si>
    <t>SPN-13597</t>
  </si>
  <si>
    <t>JIMMY CARTER NATIONAL HISTORIC SITE/PLAINS, GA</t>
  </si>
  <si>
    <t>300 N BOND STREET&amp;#xa;PLAIN, GA 31780&amp;#xa;United States of America</t>
  </si>
  <si>
    <t>c61cfe42cc5f0181d3677db8051042cc</t>
  </si>
  <si>
    <t>70701</t>
  </si>
  <si>
    <t>SPN-13443</t>
  </si>
  <si>
    <t>JIN WOO JUN/GYEONGGI-DO, KOREA</t>
  </si>
  <si>
    <t>358d8d546b2b0135fba7908a99013983</t>
  </si>
  <si>
    <t>73164</t>
  </si>
  <si>
    <t>SPN-13752</t>
  </si>
  <si>
    <t>JINDAL FILMS AMERICAS LLC/LAGRANGE, GA</t>
  </si>
  <si>
    <t>411 PEGASUS PARKWAY&amp;#xa;LAGRANGE, GA 30240&amp;#xa;United States of America</t>
  </si>
  <si>
    <t>TODD FREDERICK</t>
  </si>
  <si>
    <t>9519beb6db1b011a4a4c9f5bb4242d68</t>
  </si>
  <si>
    <t>70587</t>
  </si>
  <si>
    <t>SPN-13360</t>
  </si>
  <si>
    <t>JINGOLI POWER/LAWRENCEVILLE, NJ</t>
  </si>
  <si>
    <t>JINGOLI POWER&amp;#xa;100 LENOX DR, SUITE 100&amp;#xa;LAWRENCE, NJ 08648&amp;#xa;United States of America</t>
  </si>
  <si>
    <t>PATRICK MCMILLIAN</t>
  </si>
  <si>
    <t>e68476a3ca390100f974ce6826530000</t>
  </si>
  <si>
    <t>74865</t>
  </si>
  <si>
    <t>SPN-13996</t>
  </si>
  <si>
    <t>JOHN DEERE INTEGRATED SOLUTIONS GROUP (ADVANCED MATERIALS)/MOLINE,IL</t>
  </si>
  <si>
    <t>ONE JOHN DEERE PLACE&amp;#xa;MOLINE, IL 61265&amp;#xa;United States of America</t>
  </si>
  <si>
    <t>JenningsJustin@JohnDeere.com</t>
  </si>
  <si>
    <t>JUSTIN JENNINGS</t>
  </si>
  <si>
    <t>d0dab9584e26017ffc6c4240e5018ac9</t>
  </si>
  <si>
    <t>21040</t>
  </si>
  <si>
    <t>SPN-13876</t>
  </si>
  <si>
    <t>JOHN RANDOLPH &amp; DORA HAYES FOUNDATION/LOS ANGELES, CA</t>
  </si>
  <si>
    <t>888 W 6th Street&amp;#xa;#1150&amp;#xa;Los Angeles, CA 90017&amp;#xa;United States of America</t>
  </si>
  <si>
    <t>085ea9d3d99a0163e36a2c8b01111af0</t>
  </si>
  <si>
    <t>4886</t>
  </si>
  <si>
    <t>SPN-10848</t>
  </si>
  <si>
    <t>JOHNS HOPKINS APPLIED PHYSICS LAB/LAUREL, MD</t>
  </si>
  <si>
    <t>JOHN HOPKINS UNIVERSITY OF APPLIED PHYSICS LAB&amp;#xa;PO BOX 1299&amp;#xa;LAUREL, MD 20725-1299&amp;#xa;United States of America</t>
  </si>
  <si>
    <t>JOHNS HOPKINS APPLIED PHYSICS LAB/LAUREL, MD .</t>
  </si>
  <si>
    <t>085ea9d3d99a016404ad378b011136f0</t>
  </si>
  <si>
    <t>5783</t>
  </si>
  <si>
    <t>SPN-10849</t>
  </si>
  <si>
    <t>JOHNS HOPKINS UNIV/BALTIMORE, MD</t>
  </si>
  <si>
    <t>School of Medicine Institute for Cell Engineering&amp;#xa;733 N. Broadway, MRB 771&amp;#xa;Baltimore, MD 21205&amp;#xa;United States of America</t>
  </si>
  <si>
    <t>BWilcox1@jhmi.edu</t>
  </si>
  <si>
    <t>hemiawards jhu.edu</t>
  </si>
  <si>
    <t>085ea9d3d99a015c090b3f8b011155f0</t>
  </si>
  <si>
    <t>56037</t>
  </si>
  <si>
    <t>SPN-10850</t>
  </si>
  <si>
    <t>JOHNSON BATTERY TECHNOLOGIES INC / ATLANTA, GA</t>
  </si>
  <si>
    <t>275 Decatur Street SE&amp;#xa;Suite D&amp;#xa;Atlanta, GA 30312&amp;#xa;United States of America</t>
  </si>
  <si>
    <t>Matt Lawn</t>
  </si>
  <si>
    <t>085ea9d3d99a01ce1c22458b01115cf0</t>
  </si>
  <si>
    <t>67822</t>
  </si>
  <si>
    <t>SPN-10851</t>
  </si>
  <si>
    <t>JOHNSON COUNTY COMMUNITY COLLEGE/OVERLAND PARK, KS</t>
  </si>
  <si>
    <t>12345 COLLEGE BLVD&amp;#xa;OVERLAND PARK, KS 66210&amp;#xa;United States of America</t>
  </si>
  <si>
    <t>d82cf8748409018e98a70235ef018dc5</t>
  </si>
  <si>
    <t>12264</t>
  </si>
  <si>
    <t>SPN-13987</t>
  </si>
  <si>
    <t>Johnson Matthey Public Limited Company</t>
  </si>
  <si>
    <t>107 Eli Whitney Blvd&amp;#xa;Savannah, GA 31408&amp;#xa;United States of America</t>
  </si>
  <si>
    <t>Stephen.Schuyten@matthey.com</t>
  </si>
  <si>
    <t>STEPHEN SCHUYTEN</t>
  </si>
  <si>
    <t>f89dc564e27b0101f6de1f75f3070000</t>
  </si>
  <si>
    <t>SPONSOR-3-3217</t>
  </si>
  <si>
    <t>SPN-14006</t>
  </si>
  <si>
    <t>Johnson Matthey Public Limited Company (Inactive, DNU)</t>
  </si>
  <si>
    <t>c89b75a7be6b1001aae67392da150000</t>
  </si>
  <si>
    <t>77372</t>
  </si>
  <si>
    <t>SPN-14579</t>
  </si>
  <si>
    <t>JOINT DEVELOPMENT AUTH OF JEFF DAVIS COUNTY HAZLEHURST &amp; DENTON/HAZLEHURST, GA</t>
  </si>
  <si>
    <t>PO BOX 1497&amp;#xa;Hazlehurst, GA 31539&amp;#xa;United States of America</t>
  </si>
  <si>
    <t>development.authority@jeffdavishazlehurst.com</t>
  </si>
  <si>
    <t>Oakley Perry</t>
  </si>
  <si>
    <t>1bc41f7ac2f310019c2c47e02ba90000</t>
  </si>
  <si>
    <t>74939</t>
  </si>
  <si>
    <t>SPN-14242</t>
  </si>
  <si>
    <t>JOINT SCHOOL OF NANOSCIENCE AND NANOENGINEERING (JSNN)/GREENSBORO, NC</t>
  </si>
  <si>
    <t>2907 EAST GATE CITY BLVD&amp;#xa;GREENSBORO, NC 27401&amp;#xa;United States of America</t>
  </si>
  <si>
    <t>jerri.price@uncg.edu</t>
  </si>
  <si>
    <t>JERRI PRICE</t>
  </si>
  <si>
    <t>085ea9d3d99a01f813c14a8b011163f0</t>
  </si>
  <si>
    <t>66145</t>
  </si>
  <si>
    <t>SPN-10852</t>
  </si>
  <si>
    <t>JONES CORK &amp; MILLER LLP./MACON, GA</t>
  </si>
  <si>
    <t>PO BOX 6437&amp;#xa;MACON, GA 31204&amp;#xa;United States of America</t>
  </si>
  <si>
    <t>941fb274468a013bd85cb073671176a2</t>
  </si>
  <si>
    <t>69657</t>
  </si>
  <si>
    <t>SPN-13185</t>
  </si>
  <si>
    <t>JP MORGAN CHASE &amp; COMPANY/NEW YORK, NY</t>
  </si>
  <si>
    <t>085ea9d3d99a013c4ef3508b01116af0</t>
  </si>
  <si>
    <t>65841</t>
  </si>
  <si>
    <t>SPN-10853</t>
  </si>
  <si>
    <t>JP MORGAN CHASE FOUNDATION/ORLANDO, FL</t>
  </si>
  <si>
    <t>450 S ORANGE AVE&amp;#xa;FLOOR 10&amp;#xa;ORLANDO, FL 32801&amp;#xa;United States of America</t>
  </si>
  <si>
    <t>085ea9d3d99a012e23e01a92011122f8</t>
  </si>
  <si>
    <t>65759</t>
  </si>
  <si>
    <t>SPN-10854</t>
  </si>
  <si>
    <t>JPB FOUNDATION/NEW YORK, NY</t>
  </si>
  <si>
    <t>085ea9d3d99a0185814f578b011171f0</t>
  </si>
  <si>
    <t>67347</t>
  </si>
  <si>
    <t>SPN-10855</t>
  </si>
  <si>
    <t>JSR CORPORATION/TOKYO, JAPAN</t>
  </si>
  <si>
    <t>Mie&amp;#xa;510-8552&amp;#xa;Japan</t>
  </si>
  <si>
    <t>8e669d1ec6e201a52ac94ff94a010d14</t>
  </si>
  <si>
    <t>74532</t>
  </si>
  <si>
    <t>SPN-13938</t>
  </si>
  <si>
    <t>JTEC ENERGY/ATLANTA, GA</t>
  </si>
  <si>
    <t>275 DECATUR SRREET&amp;#xa;ATLANTA, GA 30312&amp;#xa;United States of America</t>
  </si>
  <si>
    <t>SUSAN NICHOLSON</t>
  </si>
  <si>
    <t>476b3da755de01dadd616b95e901609c</t>
  </si>
  <si>
    <t>71903</t>
  </si>
  <si>
    <t>SPN-13602</t>
  </si>
  <si>
    <t>JUDICIAL COUNCIL OF GA/ADMINISTRATIVE OFFICE OF THE COURTS/ ATLANTA, GA</t>
  </si>
  <si>
    <t>244 WASHINGTON STREET&amp;#xa;ATLANTA, GA 30334&amp;#xa;United States of America</t>
  </si>
  <si>
    <t>085ea9d3d99a01177e9d5e8b011178f0</t>
  </si>
  <si>
    <t>39768</t>
  </si>
  <si>
    <t>SPN-10856</t>
  </si>
  <si>
    <t>JUMPSTART FOR YOUNG CHILDREN/ATLANTA, GA</t>
  </si>
  <si>
    <t>100 EDGEWOOD AVENUE&amp;#xa;SUITE 1005&amp;#xa;ATLANTA, GA 30303&amp;#xa;United States of America</t>
  </si>
  <si>
    <t>LYDIA KELOW</t>
  </si>
  <si>
    <t>085ea9d3d99a01309231668b011185f0</t>
  </si>
  <si>
    <t>68063</t>
  </si>
  <si>
    <t>SPN-10857</t>
  </si>
  <si>
    <t>JUMPSTART FOR YOUNG CHILDREN/BOSTON, MA</t>
  </si>
  <si>
    <t>308 CONGRESS STREET, 6TH FLOOR&amp;#xa;BOSTON, MA 02210&amp;#xa;United States of America</t>
  </si>
  <si>
    <t>COMPLIANCE DIRECTOR</t>
  </si>
  <si>
    <t>b3861956b3261001a0cf9377c8430000</t>
  </si>
  <si>
    <t>77314</t>
  </si>
  <si>
    <t>SPN-14560</t>
  </si>
  <si>
    <t>JUNG ENGINEERING ENTERPRISES LLC/MARIETTA, GA</t>
  </si>
  <si>
    <t>4591 Chattahoochee Ct SE&amp;#xa;Marietta, GA 30067&amp;#xa;United States of America</t>
  </si>
  <si>
    <t>jung3mdj@gmail.com</t>
  </si>
  <si>
    <t>Michael Jung</t>
  </si>
  <si>
    <t>a44946f28036013c41105cebe12aa311</t>
  </si>
  <si>
    <t>70678</t>
  </si>
  <si>
    <t>SPN-13380</t>
  </si>
  <si>
    <t>JUNIATA COLLEGE/HUNTINGDON PA</t>
  </si>
  <si>
    <t>1700 MOORE STREET&amp;#xa;HUNTINGDON, PA 16652&amp;#xa;United States of America</t>
  </si>
  <si>
    <t>LEIDYV@JUANIATA.EDU</t>
  </si>
  <si>
    <t>VENUS LEIDY</t>
  </si>
  <si>
    <t>085ea9d3d99a01d2f7296c8b01118cf0</t>
  </si>
  <si>
    <t>12268</t>
  </si>
  <si>
    <t>SPN-10858</t>
  </si>
  <si>
    <t>JUVENILE DIABETES FDN INTL/NEW YORK, NY</t>
  </si>
  <si>
    <t>120 WALL STREET 19TH FLOOR&amp;#xa;NEW YORK, NY 10004&amp;#xa;United States of America</t>
  </si>
  <si>
    <t>TAMARA SISKIND</t>
  </si>
  <si>
    <t>c81ac5adcefc01e0995ad157ab01cc27</t>
  </si>
  <si>
    <t>70792</t>
  </si>
  <si>
    <t>SPN-13742</t>
  </si>
  <si>
    <t>JWT/LONDON, UK</t>
  </si>
  <si>
    <t>WUNDERMAN THOMPSON (UK) LIMITED&amp;#xa;GREATER LONDON HOUSE&amp;#xa;HAMPSTEAD ROAD&amp;#xa;LONDON&amp;#xa;NW1 7QP&amp;#xa;United Kingdom</t>
  </si>
  <si>
    <t>RACHEL COOKSEY</t>
  </si>
  <si>
    <t>c3a3190e32dc1000fe475bfe6b950000</t>
  </si>
  <si>
    <t>42108</t>
  </si>
  <si>
    <t>SPN-14163</t>
  </si>
  <si>
    <t>KAISER PERMANENTE/ATLANTA, GA</t>
  </si>
  <si>
    <t>KAISER FOUNDATION HOSPITALS&amp;#xa;1800 HARRISON STREET&amp;#xa;OAKLAND, CA 94612&amp;#xa;United States of America</t>
  </si>
  <si>
    <t>KP-AP-CUSTOMER@KP.ORG</t>
  </si>
  <si>
    <t>KP-AP-CUSTOMER KP.ORG</t>
  </si>
  <si>
    <t>bc1b497cbc430101e940a6790b860000</t>
  </si>
  <si>
    <t>75261</t>
  </si>
  <si>
    <t>SPN-14108</t>
  </si>
  <si>
    <t>KALOGON/MELBOURNE, FL</t>
  </si>
  <si>
    <t>1056 EGRET LAKE WAY&amp;#xa;MELBOURNE, FL 32940&amp;#xa;United States of America</t>
  </si>
  <si>
    <t>Tim@Kalogon.com</t>
  </si>
  <si>
    <t>TIMOTHY BALZ</t>
  </si>
  <si>
    <t>c89b75a7be6b1001a0398b98f6b60000</t>
  </si>
  <si>
    <t>77410</t>
  </si>
  <si>
    <t>SPN-14578</t>
  </si>
  <si>
    <t>KAMO ELECTRIC COOPERATIVE INC</t>
  </si>
  <si>
    <t>500 S KAMO Drive&amp;#xa;VINITA, OK 74301&amp;#xa;United States of America</t>
  </si>
  <si>
    <t>pwhite@kamopower.com</t>
  </si>
  <si>
    <t>Payton White</t>
  </si>
  <si>
    <t>1b998611276f0101a56402b2fdac0000</t>
  </si>
  <si>
    <t>74899</t>
  </si>
  <si>
    <t>SPN-14009</t>
  </si>
  <si>
    <t>KAMPANICS LLC/KERNERSVILLE, NC</t>
  </si>
  <si>
    <t>7545 HAW MEADOWS DRIVE&amp;#xa;KERNERSVILLE, NC 27284&amp;#xa;United States of America</t>
  </si>
  <si>
    <t>kushal@kampanics.com</t>
  </si>
  <si>
    <t>KUSHAL BHATTACHARJEE</t>
  </si>
  <si>
    <t>8e669d1ec6e2010a03113c43ff005ebb</t>
  </si>
  <si>
    <t>70137</t>
  </si>
  <si>
    <t>SPN-13935</t>
  </si>
  <si>
    <t>KANGWON UNIVERSITY/GANGWON-DO, SOUTH KOREA</t>
  </si>
  <si>
    <t>dyshin@kangwon.ac.kr</t>
  </si>
  <si>
    <t>DAEYONG SHIN</t>
  </si>
  <si>
    <t>085ea9d3d99a015877d6718b011196f0</t>
  </si>
  <si>
    <t>66077</t>
  </si>
  <si>
    <t>SPN-10859</t>
  </si>
  <si>
    <t>KANGXI COMMUNICATION TECH/SHANGHI, CHINA</t>
  </si>
  <si>
    <t>200009 Shanghai&amp;#xa;China</t>
  </si>
  <si>
    <t>085ea9d3d99a0179044a788b01119df0</t>
  </si>
  <si>
    <t>30081</t>
  </si>
  <si>
    <t>SPN-10860</t>
  </si>
  <si>
    <t>KANSAS STATE UNIVERSITY/MANHATTAN, KS</t>
  </si>
  <si>
    <t>202 HOLTON HALL&amp;#xa;MANHATTAN, KS 66506-0108&amp;#xa;United States of America</t>
  </si>
  <si>
    <t>ANNE PEARCE</t>
  </si>
  <si>
    <t>085ea9d3d99a017028aa7e8b0111a7f0</t>
  </si>
  <si>
    <t>55433</t>
  </si>
  <si>
    <t>SPN-10861</t>
  </si>
  <si>
    <t>KAPSTONE KRAFT/CHARLESTON,SC</t>
  </si>
  <si>
    <t>1101 SKOKIE BLVD&amp;#xa;SUITE 300&amp;#xa;NORTHBROOK, IL 60062&amp;#xa;United States of America</t>
  </si>
  <si>
    <t>085ea9d3d99a01fc9d6f858b0111b1f0</t>
  </si>
  <si>
    <t>62875</t>
  </si>
  <si>
    <t>SPN-10862</t>
  </si>
  <si>
    <t>KARAGOZIAN AND CASE STRUCTURAL ENGINEERS/GLENDALE, CA</t>
  </si>
  <si>
    <t>700 NORTH BRAND BOULEVARD&amp;#xa;SUITE 700&amp;#xa;GLENDALE, CA 91203-3215&amp;#xa;United States of America</t>
  </si>
  <si>
    <t>AP kcse.com</t>
  </si>
  <si>
    <t>ACCOUNTANT .</t>
  </si>
  <si>
    <t>085ea9d3d99a0156fb848b8b0111b8f0</t>
  </si>
  <si>
    <t>67338</t>
  </si>
  <si>
    <t>SPN-10863</t>
  </si>
  <si>
    <t>KARASCH &amp; ASSOCIATES/WEST CHESTER, PA</t>
  </si>
  <si>
    <t>1646 WEST CHESTER PK&amp;#xa;SUITE 4&amp;#xa;WEST CHESTER, PA 19382-7979&amp;#xa;United States of America</t>
  </si>
  <si>
    <t>085ea9d3d99a01ae301a928b0111bff0</t>
  </si>
  <si>
    <t>67565</t>
  </si>
  <si>
    <t>SPN-10864</t>
  </si>
  <si>
    <t>KATERRA/MENLO PARK, CA</t>
  </si>
  <si>
    <t>2400 SAND HILL RD&amp;#xa;MENLO PARK, CA 94025&amp;#xa;United States of America</t>
  </si>
  <si>
    <t>085ea9d3d99a01e1b265988b0111c6f0</t>
  </si>
  <si>
    <t>6225</t>
  </si>
  <si>
    <t>SPN-10865</t>
  </si>
  <si>
    <t>KAUFFMAN FOUNDATION/KANSAS CITY, MO</t>
  </si>
  <si>
    <t>4801 ROCKHILL ROAD&amp;#xa;KANSAS CITY, MO 64110&amp;#xa;United States of America</t>
  </si>
  <si>
    <t>GRANTS SPECIALIST</t>
  </si>
  <si>
    <t>b70914d446461001e64fb6c253a50000</t>
  </si>
  <si>
    <t>76705</t>
  </si>
  <si>
    <t>SPN-14369</t>
  </si>
  <si>
    <t>KAWASAKI ROBOTICS (USA) INC/WIXOM, MI</t>
  </si>
  <si>
    <t>28140 LAKEVIEW DR&amp;#xa;WIXOM, MI 48393&amp;#xa;United States of America</t>
  </si>
  <si>
    <t>paul.marcovecchio@kri-us.com</t>
  </si>
  <si>
    <t>PAUL MARCOVECCHIO</t>
  </si>
  <si>
    <t>085ea9d3d99a0179c6719e8b0111cdf0</t>
  </si>
  <si>
    <t>12433</t>
  </si>
  <si>
    <t>SPN-10866</t>
  </si>
  <si>
    <t>KAWNEER COMPANY INCORPORATED/NORCROSS, GA</t>
  </si>
  <si>
    <t>555 GUTHRIDGE COURT&amp;#xa;NORCROSS, GA 30092&amp;#xa;United States of America</t>
  </si>
  <si>
    <t>f5298d86637d01848aab2a42ff00b68c</t>
  </si>
  <si>
    <t>72060</t>
  </si>
  <si>
    <t>SPN-13694</t>
  </si>
  <si>
    <t>KDDI RESEARCH/TOKYO, JAPAN</t>
  </si>
  <si>
    <t>2-1-15 OHARA,&amp;#xa;FUJIMINO-SHI, Saitama&amp;#xa;356-8502&amp;#xa;Japan</t>
  </si>
  <si>
    <t>941fb274468a01944c1ac87567113aa5</t>
  </si>
  <si>
    <t>8000119</t>
  </si>
  <si>
    <t>SPN-13278</t>
  </si>
  <si>
    <t>KEMET</t>
  </si>
  <si>
    <t>TOWEL 1 EAST BROWARD BLVD&amp;#xa;2ND FLOOR&amp;#xa;FORT LAUDERDALE, FL 33301&amp;#xa;United States of America</t>
  </si>
  <si>
    <t>RENNIEBOUTWELL@KEMET.com</t>
  </si>
  <si>
    <t>RENNIE BOUTWELL</t>
  </si>
  <si>
    <t>b147c533b13201a96149fab99b01cd97</t>
  </si>
  <si>
    <t>54410</t>
  </si>
  <si>
    <t>SPN-13797</t>
  </si>
  <si>
    <t>KEMET ELECTRONICS CORPORATION/SIMPSONVILLE, SC</t>
  </si>
  <si>
    <t>2835 KEMET WAY&amp;#xa;SIMPSONVILLE, SC 29681&amp;#xa;United States of America</t>
  </si>
  <si>
    <t>085ea9d3d99a0107668969a80111e018</t>
  </si>
  <si>
    <t>33067</t>
  </si>
  <si>
    <t>SPN-00025</t>
  </si>
  <si>
    <t>KEMIRA CHEMICALS INC/MARIETTA, GA</t>
  </si>
  <si>
    <t>KEMIRA CHEMICALS&amp;#xa;387 TECHNOLOGY CIRCLE, NW&amp;#xa;SUITE 300, GA 30313&amp;#xa;United States of America</t>
  </si>
  <si>
    <t>085ea9d3d99a0135f8f3b2a70111c717</t>
  </si>
  <si>
    <t>4236</t>
  </si>
  <si>
    <t>SPN-00004</t>
  </si>
  <si>
    <t>KENDALL SQUARE RESEARCH/WALTHAM, MA</t>
  </si>
  <si>
    <t>4050 Westmark Drive&amp;#xa;P.O. Box 1840&amp;#xa;DOBUQUE, IA 52004-1840&amp;#xa;United States of America</t>
  </si>
  <si>
    <t>085ea9d3d99a01f3ee8ca6a801112a19</t>
  </si>
  <si>
    <t>66745</t>
  </si>
  <si>
    <t>SPN-00036</t>
  </si>
  <si>
    <t>KENNESAW STATE UNIVERSITY RESEARCH AND SERVICE FDN/KENNESAW, GA</t>
  </si>
  <si>
    <t>1100 SOUTH MARIETTA PARKWAY&amp;#xa;BLDG J-RM 354&amp;#xa;MARIETTA, GA 30060&amp;#xa;United States of America</t>
  </si>
  <si>
    <t>grantoff@kennesaw.edu</t>
  </si>
  <si>
    <t>Grants Office</t>
  </si>
  <si>
    <t>a657201de19901229e507fd24d015e42</t>
  </si>
  <si>
    <t>74146</t>
  </si>
  <si>
    <t>SPN-13859</t>
  </si>
  <si>
    <t>KENNESAW STATE UNIVERSITY/DEPT OF INCLUSIVE EDUCATION/KENNESAW,GA</t>
  </si>
  <si>
    <t>580 PARLIAMENT GARDEN WAY NW&amp;#xa;KENNESAW, GA 30144&amp;#xa;United States of America</t>
  </si>
  <si>
    <t>085ea9d3d99a010ae120a68b0111d4f0</t>
  </si>
  <si>
    <t>5854</t>
  </si>
  <si>
    <t>SPN-10867</t>
  </si>
  <si>
    <t>KENNESAW STATE UNIVERSITY/MARIETTA, GA</t>
  </si>
  <si>
    <t>370 Paulding Ave, NW&amp;#xa;Kennesaw, GA 30144&amp;#xa;United States of America</t>
  </si>
  <si>
    <t>Jacqueline Winters-Allen</t>
  </si>
  <si>
    <t>CAROLYN ELLIOTT-FARINO</t>
  </si>
  <si>
    <t>c61cfe42cc5f01a2998d8ce0f1106fb0</t>
  </si>
  <si>
    <t>70925</t>
  </si>
  <si>
    <t>SPN-13445</t>
  </si>
  <si>
    <t>KENNESAW STATE UNIVERSITY/MUSEUMS,ARCHIVES,RARE BOOKS</t>
  </si>
  <si>
    <t>3333 BUSBEE DRIVE&amp;#xa;SUITE 125, MD 3308&amp;#xa;KENNESAW, GA 30144&amp;#xa;United States of America</t>
  </si>
  <si>
    <t>085ea9d3d99a0163909fbfa801114719</t>
  </si>
  <si>
    <t>69822</t>
  </si>
  <si>
    <t>SPN-00041</t>
  </si>
  <si>
    <t>KENT SCHOOL/KENT,CT</t>
  </si>
  <si>
    <t>1 MACEDONIA ROAD&amp;#xa;PO BOX 2006&amp;#xa;KENT, CT 06757&amp;#xa;United States of America</t>
  </si>
  <si>
    <t>085ea9d3d99a01bbc444af8b0111e4f0</t>
  </si>
  <si>
    <t>30821</t>
  </si>
  <si>
    <t>SPN-10868</t>
  </si>
  <si>
    <t>KENT STATE UNIVERSITY/KENT ,OHIO</t>
  </si>
  <si>
    <t>1500 EASTWAY DRIVE&amp;#xa;KENT, OH 44242-0001&amp;#xa;United States of America</t>
  </si>
  <si>
    <t>MARCIE DIMAC</t>
  </si>
  <si>
    <t>085ea9d3d99a01be716eb58b0111f4f0</t>
  </si>
  <si>
    <t>66741</t>
  </si>
  <si>
    <t>SPN-10869</t>
  </si>
  <si>
    <t>KEPCO/KOREA</t>
  </si>
  <si>
    <t>Gyeonggi-do&amp;#xa;Korea, Republic of</t>
  </si>
  <si>
    <t>beee9273e9690176debad29ee02239f6</t>
  </si>
  <si>
    <t>70580</t>
  </si>
  <si>
    <t>SPN-13357</t>
  </si>
  <si>
    <t>KERITE/ SEYMOUR, CT</t>
  </si>
  <si>
    <t>49 DAY STREET&amp;#xa;SEYMOUR, CT 06483&amp;#xa;United States of America</t>
  </si>
  <si>
    <t>085ea9d3d99a01e03ef0bb8b0111fbf0</t>
  </si>
  <si>
    <t>68317</t>
  </si>
  <si>
    <t>SPN-10870</t>
  </si>
  <si>
    <t>KERN FAMILY FOUNDATION/WAUKESHA, WI</t>
  </si>
  <si>
    <t>W305S4239 BROOKHILL RD&amp;#xa;WAUKESHA, WI 53189&amp;#xa;United States of America</t>
  </si>
  <si>
    <t>KERN FAMILY</t>
  </si>
  <si>
    <t>085ea9d3d99a010b6306c58b011102f1</t>
  </si>
  <si>
    <t>66325</t>
  </si>
  <si>
    <t>SPN-10871</t>
  </si>
  <si>
    <t>KESSLER FOUNDATION/WEST ORANGE, NJ</t>
  </si>
  <si>
    <t>120 EAGLE ROCK AVENUE, SUITE 100&amp;#xa;EAST HANOVER, NJ 07936&amp;#xa;United States of America</t>
  </si>
  <si>
    <t>scross@kesslerfoundation.org</t>
  </si>
  <si>
    <t>MATTHEW WEINER</t>
  </si>
  <si>
    <t>SHARON CROSS</t>
  </si>
  <si>
    <t>20f3e12005ba1001e88405ef26520000</t>
  </si>
  <si>
    <t>75445</t>
  </si>
  <si>
    <t>SPN-14207</t>
  </si>
  <si>
    <t>KEY LOGIC/MORGANTOWN, WV</t>
  </si>
  <si>
    <t>3168 COLLINS FERRY ROAD&amp;#xa;MORGANTOWN, WV 26505&amp;#xa;United States of America</t>
  </si>
  <si>
    <t>mesacontracts@keylogic.com</t>
  </si>
  <si>
    <t>mesacontracts keylogic.com</t>
  </si>
  <si>
    <t>941fb274468a0112f545cd7567113ea5</t>
  </si>
  <si>
    <t>8000120</t>
  </si>
  <si>
    <t>SPN-13279</t>
  </si>
  <si>
    <t>KEYS ENERGY</t>
  </si>
  <si>
    <t>3dd7dcf4e64f01ab1c92f1f173076e20</t>
  </si>
  <si>
    <t>70760</t>
  </si>
  <si>
    <t>SPN-13418</t>
  </si>
  <si>
    <t>KEYSIGHT TECHNOLOGIES INC/SANTA ROSA, CA</t>
  </si>
  <si>
    <t>085ea9d3d99a01593213cb8b01110cf1</t>
  </si>
  <si>
    <t>67987</t>
  </si>
  <si>
    <t>SPN-10872</t>
  </si>
  <si>
    <t>KEYSIGHT TECHNOLOGIES/ATLANTA, GA</t>
  </si>
  <si>
    <t>75 5TH ST NW&amp;#xa;ATLANTA, GA 30308&amp;#xa;United States of America</t>
  </si>
  <si>
    <t>941fb274468a0175aea4d6706711279f</t>
  </si>
  <si>
    <t>52330</t>
  </si>
  <si>
    <t>SPN-13065</t>
  </si>
  <si>
    <t>KHALIFA UNIV OF SCIENCE &amp; RESEARCH (KUSTAR)/UAE</t>
  </si>
  <si>
    <t>PO BOX 127788&amp;#xa;Abu Dhabi&amp;#xa;United Arab Emirates</t>
  </si>
  <si>
    <t>ors@ku.ac.ae</t>
  </si>
  <si>
    <t>LAKMAL SENEVIRATNE</t>
  </si>
  <si>
    <t>OFFICE OF RESEARCH SERVICES</t>
  </si>
  <si>
    <t>941fb274468a01ceae43fa736711d6a2</t>
  </si>
  <si>
    <t>69722</t>
  </si>
  <si>
    <t>SPN-13198</t>
  </si>
  <si>
    <t>KIDS II INC/ATLANTA, GA</t>
  </si>
  <si>
    <t>3dd7dcf4e64f01dc81173ec91e07c86e</t>
  </si>
  <si>
    <t>70797</t>
  </si>
  <si>
    <t>SPN-13416</t>
  </si>
  <si>
    <t>KILGORE ENGINEERING/ATLANTA,GA</t>
  </si>
  <si>
    <t>mack@mackmartin.com</t>
  </si>
  <si>
    <t>MACK MARTIN</t>
  </si>
  <si>
    <t>085ea9d3d99a0127f6bbd18b011113f1</t>
  </si>
  <si>
    <t>65594</t>
  </si>
  <si>
    <t>SPN-10873</t>
  </si>
  <si>
    <t>KIMBERLY CLARK CORP/GA</t>
  </si>
  <si>
    <t>2100 WINCHESTER ROAD&amp;#xa;NEENAH, WI 54967&amp;#xa;United States of America</t>
  </si>
  <si>
    <t>Procurement Processing</t>
  </si>
  <si>
    <t>Richard Ng</t>
  </si>
  <si>
    <t>085ea9d3d99a011bae61d78b01111df1</t>
  </si>
  <si>
    <t>4222</t>
  </si>
  <si>
    <t>SPN-10874</t>
  </si>
  <si>
    <t>KIMBERLY CLARK CORP/WACO, TX</t>
  </si>
  <si>
    <t>351 PHELPS DR&amp;#xa;IRVING, TX 75038&amp;#xa;United States of America</t>
  </si>
  <si>
    <t>RENEE PEARSON</t>
  </si>
  <si>
    <t>085ea9d3d99a01de6bfbdc8b011124f1</t>
  </si>
  <si>
    <t>66041</t>
  </si>
  <si>
    <t>SPN-10875</t>
  </si>
  <si>
    <t>KIMBERLY CLARK/NEENAH,WI</t>
  </si>
  <si>
    <t>1111 HENRY STREET&amp;#xa;NEENAH, WI 54956&amp;#xa;United States of America</t>
  </si>
  <si>
    <t>941fb274468a01e1d509d575671142a5</t>
  </si>
  <si>
    <t>8000121</t>
  </si>
  <si>
    <t>SPN-13280</t>
  </si>
  <si>
    <t>KINECTRICS</t>
  </si>
  <si>
    <t>7803e2c045a00179554558c69a014204</t>
  </si>
  <si>
    <t>74104</t>
  </si>
  <si>
    <t>SPN-13871</t>
  </si>
  <si>
    <t>KINECTRICS INC/TORONTO,CANADA</t>
  </si>
  <si>
    <t>800 KIPLING AVENUE, UNIT 2&amp;#xa;TORONTO, ON M8Z 5G5&amp;#xa;Canada</t>
  </si>
  <si>
    <t>ANDRE MAURICE</t>
  </si>
  <si>
    <t>085ea9d3d99a018ff161e48b01112bf1</t>
  </si>
  <si>
    <t>58913</t>
  </si>
  <si>
    <t>SPN-10876</t>
  </si>
  <si>
    <t>KING ABDULAZIZ UNIVERSITY/JEDDAH, SAUDI ARABIA</t>
  </si>
  <si>
    <t>21589&amp;#xa;Saudi Arabia</t>
  </si>
  <si>
    <t>KATHERINE RAUF</t>
  </si>
  <si>
    <t>085ea9d3d99a01a3e0bbed8b011135f1</t>
  </si>
  <si>
    <t>51371</t>
  </si>
  <si>
    <t>SPN-10877</t>
  </si>
  <si>
    <t>KING ABDULLAH UNIV OF SCI &amp; TECH (KAUST)/THUWAL,KINGDOM OF SAUDI ARABIA</t>
  </si>
  <si>
    <t>23955-6900&amp;#xa;Saudi Arabia</t>
  </si>
  <si>
    <t>085ea9d3d99a01ce71b5f38b011142f1</t>
  </si>
  <si>
    <t>54610</t>
  </si>
  <si>
    <t>SPN-10878</t>
  </si>
  <si>
    <t>KING FAHD UNIV OF PETROLEUM AND MINERALS/SAUDI ARABIA</t>
  </si>
  <si>
    <t>31261&amp;#xa;Saudi Arabia</t>
  </si>
  <si>
    <t>085ea9d3d99a01da0920fa8b011149f1</t>
  </si>
  <si>
    <t>51169</t>
  </si>
  <si>
    <t>SPN-10879</t>
  </si>
  <si>
    <t>KING SAUD UNIVERSITY/KINGDOM OF SAUDI ARABIA</t>
  </si>
  <si>
    <t>7959cf95f66f10014ee35aed8aea0000</t>
  </si>
  <si>
    <t>75950</t>
  </si>
  <si>
    <t>SPN-14299</t>
  </si>
  <si>
    <t>KLA CORPORATION/MILPITAS, CA</t>
  </si>
  <si>
    <t>SPTS TECHNOLOGIES LTD&amp;#xa;RINGLAND WAY&amp;#xa;NEWPORT&amp;#xa;NP18 2TA&amp;#xa;United Kingdom</t>
  </si>
  <si>
    <t>EDWARD.WALSBY@SPTS.COM</t>
  </si>
  <si>
    <t>EDWARD WALSBY</t>
  </si>
  <si>
    <t>7189e377efa2018836578c54fa1a5bf7</t>
  </si>
  <si>
    <t>69859</t>
  </si>
  <si>
    <t>SPN-13339</t>
  </si>
  <si>
    <t>KNIGHT PIESOLD CONSULTORES SA/LIMA,PERU</t>
  </si>
  <si>
    <t>106 ARICOTA ST. APT 501&amp;#xa;TAMBO DE MONTERRICO SANTIAGO DE SURCO ATTN: ROSARIO ARIAS&amp;#xa;Lima 15038&amp;#xa;Peru</t>
  </si>
  <si>
    <t>rarias@knightpiesold.com</t>
  </si>
  <si>
    <t>ROSARIO ARIAS</t>
  </si>
  <si>
    <t>189997f0026d1001fd201822dcd90000</t>
  </si>
  <si>
    <t>76647</t>
  </si>
  <si>
    <t>SPN-14417</t>
  </si>
  <si>
    <t>KNOW HUB/SANTIAGO, CHILE</t>
  </si>
  <si>
    <t>Know Hub Chile: Hub De Innovacion Y Transferencia Av. Nueva Tajamar 481,, Suite Oficina 905 Torre Norte&amp;#xa;Santiago&amp;#xa;Las Condes&amp;#xa;Chile</t>
  </si>
  <si>
    <t>Elizabeth.illaness@knowhub.cl</t>
  </si>
  <si>
    <t>Elizabeth Illanes</t>
  </si>
  <si>
    <t>085ea9d3d99a016c289d008c011153f1</t>
  </si>
  <si>
    <t>66643</t>
  </si>
  <si>
    <t>SPN-10880</t>
  </si>
  <si>
    <t>KOLON INDUSTRIAL INC./GYEONGGI-DO, KOREA</t>
  </si>
  <si>
    <t>16910 Gyeonggi-do&amp;#xa;Korea, Republic of</t>
  </si>
  <si>
    <t>941fb274468a01f6f9490075671120a4</t>
  </si>
  <si>
    <t>70281</t>
  </si>
  <si>
    <t>SPN-13243</t>
  </si>
  <si>
    <t>KOMATSU LTD/TOKYO, JAPAN</t>
  </si>
  <si>
    <t>84169583e41c014f352e1e65ad00ae21</t>
  </si>
  <si>
    <t>72461</t>
  </si>
  <si>
    <t>SPN-13729</t>
  </si>
  <si>
    <t>KORE WIRELESS/ALPHARETTA,GA</t>
  </si>
  <si>
    <t>3700 MANSELL ROAD&amp;#xa;SUITE 300&amp;#xa;ALPHARETTA, GA 30022&amp;#xa;United States of America</t>
  </si>
  <si>
    <t>WILLIAM SIMITSES</t>
  </si>
  <si>
    <t>085ea9d3d99a0119846e088c01115af1</t>
  </si>
  <si>
    <t>47949</t>
  </si>
  <si>
    <t>SPN-10881</t>
  </si>
  <si>
    <t>KOREA ADV INST OF SCIENCE &amp; TECH (KAIST)/SOUTH KOREA</t>
  </si>
  <si>
    <t>136-791&amp;#xa;Korea, Republic of</t>
  </si>
  <si>
    <t>085ea9d3d99a01a7ce0e108c01116af1</t>
  </si>
  <si>
    <t>60493</t>
  </si>
  <si>
    <t>SPN-10882</t>
  </si>
  <si>
    <t>KOREA FOUNDATION/SEOUL,KOREA</t>
  </si>
  <si>
    <t>137-863&amp;#xa;Korea, Republic of</t>
  </si>
  <si>
    <t>085ea9d3d99a0182499a168c011171f1</t>
  </si>
  <si>
    <t>62273</t>
  </si>
  <si>
    <t>SPN-10883</t>
  </si>
  <si>
    <t>KOREA INSTITUTE OF ENERGY RESEARCH (KIER)/DAEJEON, KOREA</t>
  </si>
  <si>
    <t>085ea9d3d99a01f6ebed1c8c011178f1</t>
  </si>
  <si>
    <t>45168</t>
  </si>
  <si>
    <t>SPN-10884</t>
  </si>
  <si>
    <t>KOREA INSTITUTE OF GEOSCIENCE AND MINERAL RESOURCES/DAEJON, KOREA</t>
  </si>
  <si>
    <t>305-350 Daejeon&amp;#xa;Korea, Republic of</t>
  </si>
  <si>
    <t>941fb274468a01aabc1d5b73671103a2</t>
  </si>
  <si>
    <t>69499</t>
  </si>
  <si>
    <t>SPN-13172</t>
  </si>
  <si>
    <t>KOREA INSTITUTE OF INDUSTRIAL TECHNOLOGY/CHUNGNAM, KOREA</t>
  </si>
  <si>
    <t>085ea9d3d99a01244f08248c01117ff1</t>
  </si>
  <si>
    <t>68021</t>
  </si>
  <si>
    <t>SPN-10885</t>
  </si>
  <si>
    <t>KOREA INSTITUTE OF MATERIALS SCIENCE/GYEONGNAM, KOREA</t>
  </si>
  <si>
    <t>51508 Gyeongsangnam-do&amp;#xa;Korea, Republic of</t>
  </si>
  <si>
    <t>HYE-MOON LEE</t>
  </si>
  <si>
    <t>941fb274468a0148d06055736711ffa1</t>
  </si>
  <si>
    <t>69497</t>
  </si>
  <si>
    <t>SPN-13171</t>
  </si>
  <si>
    <t>KOREA RESEARCH INSTITUTE OF CHEMICAL TECHNOLOGY/DAEJEON, KOREA</t>
  </si>
  <si>
    <t>085ea9d3d99a011cc1ee2a8c011186f1</t>
  </si>
  <si>
    <t>41608</t>
  </si>
  <si>
    <t>SPN-10886</t>
  </si>
  <si>
    <t>KOREA UNIVERSITY/SEOUL, KOREA</t>
  </si>
  <si>
    <t>136701&amp;#xa;Korea, Republic of</t>
  </si>
  <si>
    <t>ME JUNG NAM</t>
  </si>
  <si>
    <t>654e5bcac2d90118fc4a6df6ad00dd18</t>
  </si>
  <si>
    <t>52409</t>
  </si>
  <si>
    <t>SPN-13671</t>
  </si>
  <si>
    <t>KOREAN INSTITUTE OF ENERGY RESEARCH/DAEJEON,KOREA</t>
  </si>
  <si>
    <t>152, GAJEONG-RO, YUSEONG-GU&amp;#xa;34129 DAEJEON&amp;#xa;Korea, Republic of</t>
  </si>
  <si>
    <t>WON-CHUL CHO</t>
  </si>
  <si>
    <t>941fb274468a019e89237f706711ae9e</t>
  </si>
  <si>
    <t>35068</t>
  </si>
  <si>
    <t>SPN-13049</t>
  </si>
  <si>
    <t>KOREAN INSTITUTE OF SCIENCE &amp; TECHNOLOGY INFO/SEOUL, KOREA</t>
  </si>
  <si>
    <t>085ea9d3d99a011d6a4c328c011193f1</t>
  </si>
  <si>
    <t>61915</t>
  </si>
  <si>
    <t>SPN-10887</t>
  </si>
  <si>
    <t>KOREAN-AMERICAN SCIENTISTS AND ENGINEERS ASSOC (KSEA)/VIENNA, VA</t>
  </si>
  <si>
    <t>1952 GALLOWS ROAD&amp;#xa;SUITE 300&amp;#xa;VIENNA, VA 22182&amp;#xa;United States of America</t>
  </si>
  <si>
    <t>dd65a46ac7011001128735eb237e0000</t>
  </si>
  <si>
    <t>68599</t>
  </si>
  <si>
    <t>SPN-14445</t>
  </si>
  <si>
    <t>KPMG LLP./NEW YORK, NY</t>
  </si>
  <si>
    <t>345 PARK AVENUE&amp;#xa;NEW YORK, NY 10154&amp;#xa;United States of America</t>
  </si>
  <si>
    <t>fhall@kpmg.com</t>
  </si>
  <si>
    <t>FRED HALL</t>
  </si>
  <si>
    <t>085ea9d3d99a013bf186398c01119af1</t>
  </si>
  <si>
    <t>5247</t>
  </si>
  <si>
    <t>SPN-10888</t>
  </si>
  <si>
    <t>KRAFT INC/</t>
  </si>
  <si>
    <t>801 WAUKEGAN ROAD&amp;#xa;GLENVIEW, IL 60025&amp;#xa;United States of America</t>
  </si>
  <si>
    <t>46f0c0ea1cf61001ebec1024c0150000</t>
  </si>
  <si>
    <t>77185</t>
  </si>
  <si>
    <t>SPN-14510</t>
  </si>
  <si>
    <t>KRATON CORPORATION/THE WOODLANDS, TX</t>
  </si>
  <si>
    <t>9950 Woodloch Forest Drive&amp;#xa;Suite 2400&amp;#xa;The Woodlands, TX 77380&amp;#xa;United States of America</t>
  </si>
  <si>
    <t>generalcounsel@kraton.com</t>
  </si>
  <si>
    <t>General Counsel</t>
  </si>
  <si>
    <t>085ea9d3d99a01cf8e3a5ea80111d218</t>
  </si>
  <si>
    <t>30101</t>
  </si>
  <si>
    <t>SPN-00023</t>
  </si>
  <si>
    <t>KRELL INSTITUTE/AMES, IA</t>
  </si>
  <si>
    <t>DOE CSGF PROGRAM&amp;#xa;1609 GOLDEN ASPEN DRIVE, STE 101&amp;#xa;AMES, IA 50010&amp;#xa;United States of America</t>
  </si>
  <si>
    <t>941fb274468a01db735f8e6f67118d9d</t>
  </si>
  <si>
    <t>4239</t>
  </si>
  <si>
    <t>SPN-13007</t>
  </si>
  <si>
    <t>KULICKE SOFFA INDUSTRIES/WILLOW GROVE, PA</t>
  </si>
  <si>
    <t>085ea9d3d99a0110d84b3f8c0111a4f1</t>
  </si>
  <si>
    <t>66133</t>
  </si>
  <si>
    <t>SPN-10889</t>
  </si>
  <si>
    <t>KUTZTOWN UNIVERSITY OF PENNSYLVANIA/KUTZTOWN, PA</t>
  </si>
  <si>
    <t>215 STRATTON ADMINISTRATION&amp;#xa;KUTZTOWN UNIVERSITY OF PENNSYLVANIA&amp;#xa;KUTZTOWN, PA 19530&amp;#xa;United States of America</t>
  </si>
  <si>
    <t>085ea9d3d99a018dcc21468c0111abf1</t>
  </si>
  <si>
    <t>46590</t>
  </si>
  <si>
    <t>SPN-10890</t>
  </si>
  <si>
    <t>KWJ ENGINEERING INC/NEWARK, CA</t>
  </si>
  <si>
    <t>8440 CENTRAL AVE, SUITE 2C&amp;#xa;NEWARK, CA 94560&amp;#xa;United States of America</t>
  </si>
  <si>
    <t>085ea9d3d99a0142865c558c0111bcf1</t>
  </si>
  <si>
    <t>68350</t>
  </si>
  <si>
    <t>SPN-10892</t>
  </si>
  <si>
    <t>L3 COMMUNICATIONS/ROCKWALL, TX</t>
  </si>
  <si>
    <t>L-3 COMMUNICATIONS GENEVA AEROPSACE, INC&amp;#xa;4240 INTERNATIONAL PARKWAY, SUITE 00&amp;#xa;CARROLLTON, TX 75007&amp;#xa;United States of America</t>
  </si>
  <si>
    <t>TODD RIMBEY</t>
  </si>
  <si>
    <t>085ea9d3d99a011301f95b8c0111c3f1</t>
  </si>
  <si>
    <t>54971</t>
  </si>
  <si>
    <t>SPN-10893</t>
  </si>
  <si>
    <t>L3 DISPLAY SYSTEMS/ALPHARETTA,GA</t>
  </si>
  <si>
    <t>1355 BLUEGRASS LAKES PKWY&amp;#xa;ALPHARETTA, GA 30004&amp;#xa;United States of America</t>
  </si>
  <si>
    <t>085ea9d3d99a01ce656b4e8c0111b2f1</t>
  </si>
  <si>
    <t>63616</t>
  </si>
  <si>
    <t>SPN-10891</t>
  </si>
  <si>
    <t>L-3 ELECTRON TECHNOLOGIES INC./TORRANCE, CA</t>
  </si>
  <si>
    <t>3100 WEST LOMITA BLVD&amp;#xa;TORRANCE, CA 90505&amp;#xa;United States of America</t>
  </si>
  <si>
    <t>8ed22079b49201c7084eff0bfe004153</t>
  </si>
  <si>
    <t>71459</t>
  </si>
  <si>
    <t>SPN-13830</t>
  </si>
  <si>
    <t>L3 HARRIS TECHNOLOGIES INC/MELBOURNE, FL</t>
  </si>
  <si>
    <t>1395 TROUTMAN BLVD NE&amp;#xa;PALM BAY, FL 32905&amp;#xa;United States of America</t>
  </si>
  <si>
    <t>JOEL JOHNSON</t>
  </si>
  <si>
    <t>TOM WELLS</t>
  </si>
  <si>
    <t>085ea9d3d99a01758777618c0111caf1</t>
  </si>
  <si>
    <t>66856</t>
  </si>
  <si>
    <t>SPN-10894</t>
  </si>
  <si>
    <t>L3 TECHNOLOGIES/SAN DIEGO, CA</t>
  </si>
  <si>
    <t>9020 BALBOA AVE&amp;#xa;SAN DIEGO, CA 92123&amp;#xa;United States of America</t>
  </si>
  <si>
    <t>9c36aef72fbb01bdaaeda6059d01394b</t>
  </si>
  <si>
    <t>74024</t>
  </si>
  <si>
    <t>SPN-13847</t>
  </si>
  <si>
    <t>LA VALERIANE/MONTPELLIER, FRANCE</t>
  </si>
  <si>
    <t>GEORGES MELIES&amp;#xa;34000 MONTPELLIER&amp;#xa;France</t>
  </si>
  <si>
    <t>ROLAND SICARD</t>
  </si>
  <si>
    <t>01112219446f1000b138a4e4cd960000</t>
  </si>
  <si>
    <t>76900</t>
  </si>
  <si>
    <t>SPN-14411</t>
  </si>
  <si>
    <t>LA VENTANA TREATMENT PROGRAMS</t>
  </si>
  <si>
    <t>1408 THOUSAND OAKS BLVD&amp;#xa;THOUSAND OAKS, CA 91362&amp;#xa;United States of America</t>
  </si>
  <si>
    <t>DANIELLEV@LAVENTANATREATMENT.COM</t>
  </si>
  <si>
    <t>DANIELLE VEGA</t>
  </si>
  <si>
    <t>dd65a46ac70110011534f31a70d40000</t>
  </si>
  <si>
    <t>40208</t>
  </si>
  <si>
    <t>SPN-14448</t>
  </si>
  <si>
    <t>LABINAL POWER SYSTEMS/FRANCE</t>
  </si>
  <si>
    <t>ROND-POINT RENE RAVAUD-BP 42&amp;#xa;77551 MOISSY-CRAMAYEL&amp;#xa;France</t>
  </si>
  <si>
    <t>emmanuel.kuhn@labinal-power.com</t>
  </si>
  <si>
    <t>JUDY BEVINGTON</t>
  </si>
  <si>
    <t>085ea9d3d99a014cb12b6b8c0111d1f1</t>
  </si>
  <si>
    <t>67900</t>
  </si>
  <si>
    <t>SPN-10895</t>
  </si>
  <si>
    <t>LAFAYETTE COLLEGE/EASTON, PA</t>
  </si>
  <si>
    <t>714 SULLIVAN ROAD&amp;#xa;SCOTT HALL&amp;#xa;EASTON, PA 18042&amp;#xa;United States of America</t>
  </si>
  <si>
    <t>172c54df280e01ff9720abe6000104de</t>
  </si>
  <si>
    <t>71682</t>
  </si>
  <si>
    <t>SPN-13628</t>
  </si>
  <si>
    <t>LAKE MICHIGAN AIR DIRECTORS CONSORTIUM (LADCO)/ROSEMONT, IL</t>
  </si>
  <si>
    <t>9501 WEST DEVON AVENUE, SUITE 701&amp;#xa;ROSEMONT, IL 60018&amp;#xa;United States of America</t>
  </si>
  <si>
    <t>adelman@ladco.org</t>
  </si>
  <si>
    <t>ZAC ADELMAN</t>
  </si>
  <si>
    <t>085ea9d3d99a013e3087718c0111d8f1</t>
  </si>
  <si>
    <t>66479</t>
  </si>
  <si>
    <t>SPN-10896</t>
  </si>
  <si>
    <t>LAKESHORE FOUNDATION/BIRMINGHAM, AL</t>
  </si>
  <si>
    <t>4000 RIDGEWAY DR&amp;#xa;BIRMINGHAM, AL 35209&amp;#xa;United States of America</t>
  </si>
  <si>
    <t>085ea9d3d99a01c24166788c0111dff1</t>
  </si>
  <si>
    <t>66796</t>
  </si>
  <si>
    <t>SPN-10897</t>
  </si>
  <si>
    <t>LAKEVIEW ACADEMY/GAINESVILLE, GA</t>
  </si>
  <si>
    <t>796 LAKEVIEW DRIVE&amp;#xa;GAINESVILLE, GA 30501&amp;#xa;United States of America</t>
  </si>
  <si>
    <t>941fb274468a01f23f0c7974671187a3</t>
  </si>
  <si>
    <t>69940</t>
  </si>
  <si>
    <t>SPN-13220</t>
  </si>
  <si>
    <t>LAKEVIEW COLLEGE OF NURSING/DANVILLE,IL</t>
  </si>
  <si>
    <t>4d2ccecc484a1000fe2fbd3e1fc80000</t>
  </si>
  <si>
    <t>76294</t>
  </si>
  <si>
    <t>SPN-14324</t>
  </si>
  <si>
    <t>LAKRIL TECHNOLOGIES CORPORATION/CHICAGO, IL</t>
  </si>
  <si>
    <t>2225 W. HARRISON ST. STE 102&amp;#xa;CHICAGO, IL 60612&amp;#xa;United States of America</t>
  </si>
  <si>
    <t>chris@lakril.com</t>
  </si>
  <si>
    <t>CHRISTOPHER NICHOLAS</t>
  </si>
  <si>
    <t>085ea9d3d99a01ea817a7f8c0111e6f1</t>
  </si>
  <si>
    <t>67638</t>
  </si>
  <si>
    <t>SPN-10898</t>
  </si>
  <si>
    <t>LANCASTER BIBLE COLLEGE/LANCASTER, PA</t>
  </si>
  <si>
    <t>901 EDEN ROAD&amp;#xa;LANCASTER, PA 17601&amp;#xa;United States of America</t>
  </si>
  <si>
    <t>SEAN DOUGHERTY</t>
  </si>
  <si>
    <t>085ea9d3d99a0156f406868c0111edf1</t>
  </si>
  <si>
    <t>66982</t>
  </si>
  <si>
    <t>SPN-10899</t>
  </si>
  <si>
    <t>LANDIS &amp; GYR AMERICAS/ALPHARETTA,GA</t>
  </si>
  <si>
    <t>30000 MILL CREEK AVENUE, SUITE 100&amp;#xa;ALPHARETTA, GA 30022&amp;#xa;United States of America</t>
  </si>
  <si>
    <t>085ea9d3d99a0164a9d58c8c0111f4f1</t>
  </si>
  <si>
    <t>64899</t>
  </si>
  <si>
    <t>SPN-10900</t>
  </si>
  <si>
    <t>LANDMARK CHRISTIAN SCHOOL/FAIRBURN, GEORGIA</t>
  </si>
  <si>
    <t>50 SE BROAD STREET&amp;#xa;FAIBURN, GA 30213&amp;#xa;United States of America</t>
  </si>
  <si>
    <t>fdbcad223ac610015e14201c1aa90000</t>
  </si>
  <si>
    <t>77308</t>
  </si>
  <si>
    <t>SPN-14529</t>
  </si>
  <si>
    <t>LANDMARK COLLEGE/PUTNEY, VT</t>
  </si>
  <si>
    <t>19 RIVER ROAD S&amp;#xa;PUTNEY, VT 05346&amp;#xa;United States of America</t>
  </si>
  <si>
    <t>CBROWN@LANDMARK.EDU</t>
  </si>
  <si>
    <t>CANDACE BROWN</t>
  </si>
  <si>
    <t>085ea9d3d99a0160d3b0928c0111fbf1</t>
  </si>
  <si>
    <t>68019</t>
  </si>
  <si>
    <t>SPN-10901</t>
  </si>
  <si>
    <t>LANIER COUNTY SCHOOLS/LAKELAND,GA</t>
  </si>
  <si>
    <t>247 SOUTH HIGHWAY 221&amp;#xa;LAKELAND, GA 31635&amp;#xa;United States of America</t>
  </si>
  <si>
    <t>6e71b48d99c41001ec38bcdabf300000</t>
  </si>
  <si>
    <t>71804</t>
  </si>
  <si>
    <t>SPN-14316</t>
  </si>
  <si>
    <t>LANIER TECHNICAL COLLEGE/GAINESVILLE, GA</t>
  </si>
  <si>
    <t>2535 LANIER DRIVE&amp;#xa;BUILDING 200, ROOM 202B&amp;#xa;GAINESVILLE, GA 30507&amp;#xa;United States of America</t>
  </si>
  <si>
    <t>ahaynes@laniertech.edu</t>
  </si>
  <si>
    <t>ALLISON HAYNES</t>
  </si>
  <si>
    <t>085ea9d3d99a01fe6e33988c011102f2</t>
  </si>
  <si>
    <t>57418</t>
  </si>
  <si>
    <t>SPN-10902</t>
  </si>
  <si>
    <t>LANIER TECHNICAL COLLEGE/OAKWOOD, GA</t>
  </si>
  <si>
    <t>2990 LANDRUM EDUCATION DRIVE&amp;#xa;OAKWOOD, GA 30566&amp;#xa;United States of America</t>
  </si>
  <si>
    <t>a093b017c7fc0148d9e7a0f899293cde</t>
  </si>
  <si>
    <t>70636</t>
  </si>
  <si>
    <t>SPN-13371</t>
  </si>
  <si>
    <t>LARA CONSULTING SAC/BORJA LIMA, PERU</t>
  </si>
  <si>
    <t>738 ANDREA VESALIO ST. URB&amp;#xa;LAS MAGNOLIAS-SAN BORJA&amp;#xa;Lima LIMA 41&amp;#xa;Peru</t>
  </si>
  <si>
    <t>MRURUSH@LARACONSULTING.COM.PE</t>
  </si>
  <si>
    <t>MARY RURUSH</t>
  </si>
  <si>
    <t>085ea9d3d99a017029ab9e8c011109f2</t>
  </si>
  <si>
    <t>66378</t>
  </si>
  <si>
    <t>SPN-10903</t>
  </si>
  <si>
    <t>LASER COMPONENTS DG INC/TEMPE, AZ</t>
  </si>
  <si>
    <t>7755 SOUTH RESEARCH DR&amp;#xa;SUITE 123&amp;#xa;TEMPE, AZ 85284&amp;#xa;United States of America</t>
  </si>
  <si>
    <t>DAVORIN BABIC</t>
  </si>
  <si>
    <t>085ea9d3d99a01d96784ae8c011110f2</t>
  </si>
  <si>
    <t>67762</t>
  </si>
  <si>
    <t>SPN-10904</t>
  </si>
  <si>
    <t>LATESHIFT/NEW YORK, NY</t>
  </si>
  <si>
    <t>712 5TH AVE, 14 FL&amp;#xa;NEW YORK, NY 10001&amp;#xa;United States of America</t>
  </si>
  <si>
    <t>d8bd12e201231001e964222b2f1d0000</t>
  </si>
  <si>
    <t>77348</t>
  </si>
  <si>
    <t>SPN-14551</t>
  </si>
  <si>
    <t>LATN LANGUAGE SOLUTIONS/ATLANTA, GA</t>
  </si>
  <si>
    <t>845 SPRING STREET, NW&amp;#xa;SUITE C&amp;#xa;ATLANTA, GA 30308&amp;#xa;United States of America</t>
  </si>
  <si>
    <t>TRANSLATIONS@LATN.COM</t>
  </si>
  <si>
    <t>ERICA MASON</t>
  </si>
  <si>
    <t>394be89e52a80144ebeef26efb00986a</t>
  </si>
  <si>
    <t>72362</t>
  </si>
  <si>
    <t>SPN-13765</t>
  </si>
  <si>
    <t>LAUNCHPOINT ELECTRIC PROPULSION SOLUTIONS/GOLETA,CA</t>
  </si>
  <si>
    <t>5735B HOLLISTER AVE&amp;#xa;GOLETA, CA 93117&amp;#xa;United States of America</t>
  </si>
  <si>
    <t>085ea9d3d99a01d0d6deb48c011117f2</t>
  </si>
  <si>
    <t>67679</t>
  </si>
  <si>
    <t>SPN-10905</t>
  </si>
  <si>
    <t>LAURA AND JOHN ARNOLD FOUNDATION/HOUSTON, TX</t>
  </si>
  <si>
    <t>1717 WEST LOOP SOUTH&amp;#xa;SUITE 1800&amp;#xa;HOUSTON, TX 77027&amp;#xa;United States of America</t>
  </si>
  <si>
    <t>085ea9d3d99a01070228ba8c01111ef2</t>
  </si>
  <si>
    <t>63136</t>
  </si>
  <si>
    <t>SPN-10906</t>
  </si>
  <si>
    <t>LAURENS COUNTY BOARD OF EDUCATION/DUBLIN, GA</t>
  </si>
  <si>
    <t>467 FIRETOWER ROAD&amp;#xa;DUBLIN, GA 31021&amp;#xa;United States of America</t>
  </si>
  <si>
    <t>085ea9d3d99a0181760cc18c011125f2</t>
  </si>
  <si>
    <t>4877</t>
  </si>
  <si>
    <t>SPN-10907</t>
  </si>
  <si>
    <t>LAWRENCE BERKELEY NATIONAL LAB/UNIVERSITY OF CALIFORNIA</t>
  </si>
  <si>
    <t>1 CYCLOTRON RD, MS 90J0106&amp;#xa;BERKELEY, CA 94720&amp;#xa;United States of America</t>
  </si>
  <si>
    <t>apinvoice@lbl.gov</t>
  </si>
  <si>
    <t>8aa677e05c9d0101e88f6e928fef0000</t>
  </si>
  <si>
    <t>74693</t>
  </si>
  <si>
    <t>SPN-14079</t>
  </si>
  <si>
    <t>LAWRENCE TECHNOLOGICAL UNIVERSITY/SOUTHFILED, MI</t>
  </si>
  <si>
    <t>21000 WEST 10 MILE ROAD&amp;#xa;SOUTHFIELD, MI 48075&amp;#xa;United States of America</t>
  </si>
  <si>
    <t>lkagan@ltu.edu</t>
  </si>
  <si>
    <t>LUBA KAGAN</t>
  </si>
  <si>
    <t>b1a5418cf7e301e68aa1430cae002d2c</t>
  </si>
  <si>
    <t>73805</t>
  </si>
  <si>
    <t>SPN-13819</t>
  </si>
  <si>
    <t>LAWRENCE UNIVERSITY/APPLETON, WI</t>
  </si>
  <si>
    <t>711 E. BOLDT WAY&amp;#xa;APPLETON, WI 54911&amp;#xa;United States of America</t>
  </si>
  <si>
    <t>ee19bf8bc5df010914662c734d014930</t>
  </si>
  <si>
    <t>74365</t>
  </si>
  <si>
    <t>SPN-13907</t>
  </si>
  <si>
    <t>LCEC/FT MYERS,FL</t>
  </si>
  <si>
    <t>4980 BAYLINE DRIVE&amp;#xa;NORTH FORT MYERS, FL 33917&amp;#xa;United States of America</t>
  </si>
  <si>
    <t>085ea9d3d99a018d6faafc7601116ad3</t>
  </si>
  <si>
    <t>72865</t>
  </si>
  <si>
    <t>SPN-00091</t>
  </si>
  <si>
    <t>LE MYERS CO.</t>
  </si>
  <si>
    <t>24925 ST RD 46&amp;#xa;SORRENTO, FL 32776&amp;#xa;United States of America</t>
  </si>
  <si>
    <t>WALTER EBERHARDINGER</t>
  </si>
  <si>
    <t>085ea9d3d99a01f0ac3dc78c01112ff2</t>
  </si>
  <si>
    <t>68817</t>
  </si>
  <si>
    <t>SPN-10908</t>
  </si>
  <si>
    <t>LEADING EDGE CRYSTAL TECHNOLOGIES INC./GLOUCESTER, MA</t>
  </si>
  <si>
    <t>21 POND ROAD&amp;#xa;GLOUSTER, MA 01930&amp;#xa;United States of America</t>
  </si>
  <si>
    <t>BRANDON WILLIARD</t>
  </si>
  <si>
    <t>ALISON GREENLEE</t>
  </si>
  <si>
    <t>49ed7d3a5e1b0100ffd9327f936c0000</t>
  </si>
  <si>
    <t>75131</t>
  </si>
  <si>
    <t>SPN-14045</t>
  </si>
  <si>
    <t>LEBANON VALLEY COLLEGE/ANNVILLE,PA</t>
  </si>
  <si>
    <t>101 NORTH COLLEGE AVE&amp;#xa;ANNVILLE, PA 17003&amp;#xa;United States of America</t>
  </si>
  <si>
    <t>ERIN HANNAFORD</t>
  </si>
  <si>
    <t>085ea9d3d99a01440d58cd8c011136f2</t>
  </si>
  <si>
    <t>68560</t>
  </si>
  <si>
    <t>SPN-10909</t>
  </si>
  <si>
    <t>LEE COUNTY SCHOOLSLEESBURG, GA</t>
  </si>
  <si>
    <t>PO BOX 399&amp;#xa;LEESBURG, GA 31763&amp;#xa;United States of America</t>
  </si>
  <si>
    <t>941fb274468a01fd52846173671107a2</t>
  </si>
  <si>
    <t>69521</t>
  </si>
  <si>
    <t>SPN-13173</t>
  </si>
  <si>
    <t>LEGACY LINK INC./OAKWOOD, GA</t>
  </si>
  <si>
    <t>085ea9d3d99a012bc75cd48c01113df2</t>
  </si>
  <si>
    <t>5777</t>
  </si>
  <si>
    <t>SPN-10910</t>
  </si>
  <si>
    <t>LEHIGH UNIVERSITY/BETHLEHEM, PA</t>
  </si>
  <si>
    <t>526 BRODHEAD AVE&amp;#xa;BETHLEHEM, PA 18015&amp;#xa;United States of America</t>
  </si>
  <si>
    <t>DOMINIC WALLITSCH</t>
  </si>
  <si>
    <t>085ea9d3d99a01ecc515db8c011147f2</t>
  </si>
  <si>
    <t>67573</t>
  </si>
  <si>
    <t>SPN-10911</t>
  </si>
  <si>
    <t>LEIDEN UNIVERSITY/LEIDEN, THE NETHERLANDS</t>
  </si>
  <si>
    <t>2300 RA LEIDEN PO BOX 9500&amp;#xa;2300 RA LEIDEN&amp;#xa;Netherlands</t>
  </si>
  <si>
    <t>085ea9d3d99a01ba8316bb8502113d21</t>
  </si>
  <si>
    <t>62235</t>
  </si>
  <si>
    <t>SPN-10912</t>
  </si>
  <si>
    <t>LEIDOS INC</t>
  </si>
  <si>
    <t>3745 PENTAGON ROAD&amp;#xa;BEAVERCREEK, OH 45431&amp;#xa;United States of America</t>
  </si>
  <si>
    <t>JOHN MAEANLEY</t>
  </si>
  <si>
    <t>085ea9d3d99a0120969fc08d0111f1f2</t>
  </si>
  <si>
    <t>61194</t>
  </si>
  <si>
    <t>SPN-10913</t>
  </si>
  <si>
    <t>LEIDOS INC/MCLEAN, VA</t>
  </si>
  <si>
    <t>1750 PRESIDENTS STREET&amp;#xa;RESTON, VA 20190&amp;#xa;United States of America</t>
  </si>
  <si>
    <t>SR SUBCONTRACT ADMIN</t>
  </si>
  <si>
    <t>7189e377efa201baffd3d78efa1a00f8</t>
  </si>
  <si>
    <t>70499</t>
  </si>
  <si>
    <t>SPN-13340</t>
  </si>
  <si>
    <t>LEM USA INC/MILWAUKEE,WI</t>
  </si>
  <si>
    <t>11665 W. BRADLEY ROAD&amp;#xa;MILWAKEE, WI 53224&amp;#xa;United States of America</t>
  </si>
  <si>
    <t>JAM@LEM.COM</t>
  </si>
  <si>
    <t>JOHN MARINO</t>
  </si>
  <si>
    <t>d82cf87484090130f0932c30f30143e7</t>
  </si>
  <si>
    <t>32045</t>
  </si>
  <si>
    <t>SPN-13989</t>
  </si>
  <si>
    <t>LEMELSON FOUNDATION/PORTLAND, OR</t>
  </si>
  <si>
    <t>085ea9d3d99a0188bc79c68d0111fbf2</t>
  </si>
  <si>
    <t>67121</t>
  </si>
  <si>
    <t>SPN-10914</t>
  </si>
  <si>
    <t>LENA BIOSCIENCES INC./ATLANTA, GA</t>
  </si>
  <si>
    <t>311 FERST DRIVE&amp;#xa;ATLANTA, GA 30332&amp;#xa;United States of America</t>
  </si>
  <si>
    <t>PRESIDENT .</t>
  </si>
  <si>
    <t>941fb274468a01e33f85d974671102a4</t>
  </si>
  <si>
    <t>70191</t>
  </si>
  <si>
    <t>SPN-13237</t>
  </si>
  <si>
    <t>LESLEY UNIVERSITY/CABRIDGE, MA</t>
  </si>
  <si>
    <t>085ea9d3d99a01fde268dba70111fb17</t>
  </si>
  <si>
    <t>6047</t>
  </si>
  <si>
    <t>SPN-00011</t>
  </si>
  <si>
    <t>LETTIE PATE EVANS FOUNDATION/ATLANTA, GA</t>
  </si>
  <si>
    <t>LETTIE PATE EVANS FOUNDATION&amp;#xa;230 PEACHTREE STREET, N.W.&amp;#xa;ATLANTA, GA 30303&amp;#xa;United States of America</t>
  </si>
  <si>
    <t>085ea9d3d99a01561af7cb8d011102f3</t>
  </si>
  <si>
    <t>65941</t>
  </si>
  <si>
    <t>SPN-10915</t>
  </si>
  <si>
    <t>LEWIS CLARK STATE COLLEGE/LEWISTON, ID</t>
  </si>
  <si>
    <t>500 8TH AVENUE&amp;#xa;LEWISTON, ID 83501&amp;#xa;United States of America</t>
  </si>
  <si>
    <t>085ea9d3d99a0178beb0d28d011109f3</t>
  </si>
  <si>
    <t>67767</t>
  </si>
  <si>
    <t>SPN-10916</t>
  </si>
  <si>
    <t>LEWIS UNIVERSITY/ROMEOVILLE, IL</t>
  </si>
  <si>
    <t>1 UNIVERSITY PARKWAY&amp;#xa;ROMEOVILLE, IL 60446&amp;#xa;United States of America</t>
  </si>
  <si>
    <t>ANGELIA MARTINEZ</t>
  </si>
  <si>
    <t>ccd76d8ac8021000b413aa20c66e0000</t>
  </si>
  <si>
    <t>76627</t>
  </si>
  <si>
    <t>SPN-14587</t>
  </si>
  <si>
    <t>LG CHEM AMERICA INC/SANTA CLARA, CA</t>
  </si>
  <si>
    <t>E7 7F, 30 Magokjungang 10-ro&amp;#xa;Gangseo-gu&amp;#xa;07796 Seoul&amp;#xa;Korea, Republic of</t>
  </si>
  <si>
    <t>ssonglg@lgchem.com</t>
  </si>
  <si>
    <t>Woojin Song</t>
  </si>
  <si>
    <t>bfdddcce5ff51000af0cab77c1320000</t>
  </si>
  <si>
    <t>41568</t>
  </si>
  <si>
    <t>SPN-14320</t>
  </si>
  <si>
    <t>LG ELECTRONICS/KYUNGKI-DO, KOREA</t>
  </si>
  <si>
    <t>LG INNOTEK CO., LTD.&amp;#xa;E1/E3, 30, MAGOKJUNGANG 10-RO&amp;#xa;GANGSEO-GU&amp;#xa;07796 SEOUL Seoul&amp;#xa;Korea, Republic of</t>
  </si>
  <si>
    <t>dajy@lginnotek.com</t>
  </si>
  <si>
    <t>JIIN SHIM</t>
  </si>
  <si>
    <t>5394a518377910014c77f5e0e0f00000</t>
  </si>
  <si>
    <t>75465</t>
  </si>
  <si>
    <t>SPN-14237</t>
  </si>
  <si>
    <t>LG ENERGY SOLUTION/SOUTH KOREA</t>
  </si>
  <si>
    <t>70 MAGOKJUNGANG 10-RO,&amp;#xa;GANGSEO-GU&amp;#xa;SEOUL Seoul&amp;#xa;Korea, Republic of</t>
  </si>
  <si>
    <t>gyu_choi@lgensol.com</t>
  </si>
  <si>
    <t>HUNGYU CHOI</t>
  </si>
  <si>
    <t>085ea9d3d99a0179078ad98d011110f3</t>
  </si>
  <si>
    <t>68378</t>
  </si>
  <si>
    <t>SPN-10917</t>
  </si>
  <si>
    <t>LG-MRI/ALPHARETTA, GA</t>
  </si>
  <si>
    <t>6415 SHILOH RD E&amp;#xa;ALPHARETTA, GA 30024&amp;#xa;United States of America</t>
  </si>
  <si>
    <t>BILLING .</t>
  </si>
  <si>
    <t>45f22e48203201f7bd809b5de00d1d9e</t>
  </si>
  <si>
    <t>70259</t>
  </si>
  <si>
    <t>SPN-13433</t>
  </si>
  <si>
    <t>LG-PRI/GYEONGG-DO, KOREA</t>
  </si>
  <si>
    <t>07336 Seoul&amp;#xa;Korea, Republic of</t>
  </si>
  <si>
    <t>Heeseon.kim@lge.com</t>
  </si>
  <si>
    <t>HEE SEON KIM</t>
  </si>
  <si>
    <t>7e7cfd4da7e110019b81c4893ac10000</t>
  </si>
  <si>
    <t>76092</t>
  </si>
  <si>
    <t>SPN-14259</t>
  </si>
  <si>
    <t>LIBERTY BIOTECH CORP/ATLANTA,GA</t>
  </si>
  <si>
    <t>1171 ARBORVISTA DR. NE&amp;#xa;ATLANTA, GA 30329&amp;#xa;United States of America</t>
  </si>
  <si>
    <t>aryeh@libertybio.com</t>
  </si>
  <si>
    <t>ARYEH HOLZER</t>
  </si>
  <si>
    <t>085ea9d3d99a011c7d97df8d011117f3</t>
  </si>
  <si>
    <t>66132</t>
  </si>
  <si>
    <t>SPN-10918</t>
  </si>
  <si>
    <t>LIBERTY COUNTY BOARD OF EDUCATION/HINESVILLE, GA</t>
  </si>
  <si>
    <t>200 BRADWELL STREET&amp;#xa;HINESVILLE, GA 31313&amp;#xa;United States of America</t>
  </si>
  <si>
    <t>MINDY YANZETICH</t>
  </si>
  <si>
    <t>085ea9d3d99a0128399be58d01111ef3</t>
  </si>
  <si>
    <t>68163</t>
  </si>
  <si>
    <t>SPN-10919</t>
  </si>
  <si>
    <t>LIBERTY IT SOLUTIONS LLC./HERNDON, VA</t>
  </si>
  <si>
    <t>505 NORTH JOHN RODES BLVD&amp;#xa;MELBOURNE, FL 32934&amp;#xa;United States of America</t>
  </si>
  <si>
    <t>941fb274468a01f506e33774671123a3</t>
  </si>
  <si>
    <t>69838</t>
  </si>
  <si>
    <t>SPN-13208</t>
  </si>
  <si>
    <t>LIBRARY OF ASSISTIVE TECHNOLOGY/ANCHORAGE,AK</t>
  </si>
  <si>
    <t>085ea9d3d99a014cf37beb8d011125f3</t>
  </si>
  <si>
    <t>3488</t>
  </si>
  <si>
    <t>SPN-10920</t>
  </si>
  <si>
    <t>LIBRARY OF CONGRESS/</t>
  </si>
  <si>
    <t>THE NATIONAL LIBRARY OF CONGRESS&amp;#xa;WASHINGTON, DC 20540&amp;#xa;United States of America</t>
  </si>
  <si>
    <t>PATRICK FRASER</t>
  </si>
  <si>
    <t>085ea9d3d99a01aaa3baf18d01112cf3</t>
  </si>
  <si>
    <t>6577</t>
  </si>
  <si>
    <t>SPN-10921</t>
  </si>
  <si>
    <t>LIFE UNIVERSITY/MARIETTA, GA</t>
  </si>
  <si>
    <t>STUDENT SUCCESS CENTER&amp;#xa;1269 BARCLAY CIRCLE&amp;#xa;MARIETTA, GA 30060&amp;#xa;United States of America</t>
  </si>
  <si>
    <t>d561cca704960100fdd4c5d993f50000</t>
  </si>
  <si>
    <t>73063</t>
  </si>
  <si>
    <t>SPN-14023</t>
  </si>
  <si>
    <t>LIFENET HEALTH/VIRGINIA BEACH,VA</t>
  </si>
  <si>
    <t>1864 CONCERT DRIVE&amp;#xa;THE INSTITUTE OF REGENERATIVE MEDICINE, LLC&amp;#xa;VIRGINIA BEACH, VA 23453&amp;#xa;United States of America</t>
  </si>
  <si>
    <t>apinvoices@lifenethealth.org</t>
  </si>
  <si>
    <t>e7f17c600b451000af53a4fa83ba0000</t>
  </si>
  <si>
    <t>73667</t>
  </si>
  <si>
    <t>SPN-14154</t>
  </si>
  <si>
    <t>LIGHTENGALE HEALTH/DECATUR,GA</t>
  </si>
  <si>
    <t>690 SYCAMORE ST&amp;#xa;DECATUR, GA 30030&amp;#xa;United States of America</t>
  </si>
  <si>
    <t>hans@lightengalehealth.com</t>
  </si>
  <si>
    <t>HANS UTZ</t>
  </si>
  <si>
    <t>085ea9d3d99a01ce7d89f78d011133f3</t>
  </si>
  <si>
    <t>65627</t>
  </si>
  <si>
    <t>SPN-10922</t>
  </si>
  <si>
    <t>LIGHTSEY SPACE RESEARCH LLC./ATLANTA, GA</t>
  </si>
  <si>
    <t>1105 ST CHARLES PL NE&amp;#xa;ATLANTA, GA 30306&amp;#xa;United States of America</t>
  </si>
  <si>
    <t>84eed3718c9f10019c6cc69cd7aa0000</t>
  </si>
  <si>
    <t>76745</t>
  </si>
  <si>
    <t>SPN-14399</t>
  </si>
  <si>
    <t>LIGHTWAVE LOGIC/ENGLEWOOD, CO</t>
  </si>
  <si>
    <t>369 Inverness Pkway Suite 350&amp;#xa;Englewood, CO 80112&amp;#xa;United States of America</t>
  </si>
  <si>
    <t>john@lightwavelogic.com</t>
  </si>
  <si>
    <t>John Zuskind</t>
  </si>
  <si>
    <t>6e71b48d99c410014df6d0e83ae60000</t>
  </si>
  <si>
    <t>76463</t>
  </si>
  <si>
    <t>SPN-14310</t>
  </si>
  <si>
    <t>LIGNETICS GROUP/BROOMFIELD, CO</t>
  </si>
  <si>
    <t>11101 W. 120TH AVE.&amp;#xa;SUITE 200&amp;#xa;BROOMFIELD, CO 80021&amp;#xa;United States of America</t>
  </si>
  <si>
    <t>fkvietok@lignetics.com</t>
  </si>
  <si>
    <t>FRANK KVIETOK</t>
  </si>
  <si>
    <t>941fb274468a013bcd3b28746711f8a2</t>
  </si>
  <si>
    <t>69797</t>
  </si>
  <si>
    <t>SPN-13205</t>
  </si>
  <si>
    <t>LIMESTONE COLLEGE/GAFFNEY SC</t>
  </si>
  <si>
    <t>8d3b48a4efb4100198706d0c3b350000</t>
  </si>
  <si>
    <t>75612</t>
  </si>
  <si>
    <t>SPN-14277</t>
  </si>
  <si>
    <t>LINCOLN ELECTRIC COMPANY/CLEVELAND, OH</t>
  </si>
  <si>
    <t>10700 PRAIRIE LAKE DRIVE&amp;#xa;EDEN PRAIRIE, MN 55344&amp;#xa;United States of America</t>
  </si>
  <si>
    <t>LINCOLN_US10_INVOICE@CONCURSOLUTIONS.COM</t>
  </si>
  <si>
    <t>LINCOLN_US10_INVOICE CONCURSOLUTIONS.COM</t>
  </si>
  <si>
    <t>085ea9d3d99a014fe8d3fd8d01113af3</t>
  </si>
  <si>
    <t>66941</t>
  </si>
  <si>
    <t>SPN-10923</t>
  </si>
  <si>
    <t>LINCOLN FINANCIAL GROUP/ATLANTA,GA</t>
  </si>
  <si>
    <t>1600 RIVEREDGE PARKWAY&amp;#xa;SUITE 130&amp;#xa;ATLANTA, GA 30328&amp;#xa;United States of America</t>
  </si>
  <si>
    <t>LISA STEPHAN</t>
  </si>
  <si>
    <t>941fb274468a015dd328067067110c9e</t>
  </si>
  <si>
    <t>12422</t>
  </si>
  <si>
    <t>SPN-13028</t>
  </si>
  <si>
    <t>LINCOLN INST FOR LAND POLICY/CAMBRIDGE, MA</t>
  </si>
  <si>
    <t>elaine@lincolninst.edu</t>
  </si>
  <si>
    <t>ELAINE HUFF</t>
  </si>
  <si>
    <t>941fb274468a01413d42a66f6711a29d</t>
  </si>
  <si>
    <t>4873</t>
  </si>
  <si>
    <t>SPN-13011</t>
  </si>
  <si>
    <t>LINCOLN LABORATORY/MASSACHUSETTS INST OF TECH</t>
  </si>
  <si>
    <t>085ea9d3d99a0161a147048e011141f3</t>
  </si>
  <si>
    <t>65790</t>
  </si>
  <si>
    <t>SPN-10924</t>
  </si>
  <si>
    <t>LINKAGE CONNECT/MASON, OH</t>
  </si>
  <si>
    <t>4605 DUKE DRIVE&amp;#xa;SUITE 110&amp;#xa;MASON, OH 45040&amp;#xa;United States of America</t>
  </si>
  <si>
    <t>65d6d717564d1000fd623e857a900000</t>
  </si>
  <si>
    <t>75516</t>
  </si>
  <si>
    <t>SPN-14141</t>
  </si>
  <si>
    <t>LINQUEST CORPORATION/HERNDON, VA</t>
  </si>
  <si>
    <t>Michael.apana@linquest.com</t>
  </si>
  <si>
    <t>MICHAEL APANA</t>
  </si>
  <si>
    <t>6c4e749149d410019b5deefa0da40000</t>
  </si>
  <si>
    <t>76546</t>
  </si>
  <si>
    <t>SPN-14331</t>
  </si>
  <si>
    <t>LINX LLC/THOMASVILLE, GA</t>
  </si>
  <si>
    <t>krosenlund@linxmfg.com</t>
  </si>
  <si>
    <t>941fb274468a0128bf37efce671148e1</t>
  </si>
  <si>
    <t>8000165</t>
  </si>
  <si>
    <t>SPN-13324</t>
  </si>
  <si>
    <t>Liochem Inc.</t>
  </si>
  <si>
    <t>085ea9d3d99a01207c060a8e011148f3</t>
  </si>
  <si>
    <t>67949</t>
  </si>
  <si>
    <t>SPN-10925</t>
  </si>
  <si>
    <t>LIPEDEMA FOUNDATION/GREENWICH, CT</t>
  </si>
  <si>
    <t>2 GREEWICH OFFICE PARK&amp;#xa;SUITE 300&amp;#xa;GEEENWICH, CT 06831&amp;#xa;United States of America</t>
  </si>
  <si>
    <t>CAITLIN DRAP</t>
  </si>
  <si>
    <t>LIPEDEMA FOUNDATION</t>
  </si>
  <si>
    <t>1f85d223f131100113f399850ed90000</t>
  </si>
  <si>
    <t>77097</t>
  </si>
  <si>
    <t>SPN-14544</t>
  </si>
  <si>
    <t>LIQUID I.V./EL SEGUNDO, CA</t>
  </si>
  <si>
    <t>775 S Aviation Blvd Suite 105&amp;#xa;El Segundo, CA 90245&amp;#xa;United States of America</t>
  </si>
  <si>
    <t>Michael.lelko@liquid-iv.com</t>
  </si>
  <si>
    <t>Michael Lelko</t>
  </si>
  <si>
    <t>941fb274468a018b76531f736711c6a1</t>
  </si>
  <si>
    <t>69420</t>
  </si>
  <si>
    <t>SPN-13163</t>
  </si>
  <si>
    <t>LITTELFUSE INC./CHICAGO, IL</t>
  </si>
  <si>
    <t>e7af62997aa501d8f1b61f713632f0f1</t>
  </si>
  <si>
    <t>70713</t>
  </si>
  <si>
    <t>SPN-13389</t>
  </si>
  <si>
    <t>LITTLE HAWAIIAN/CAROLLTON, GA</t>
  </si>
  <si>
    <t>206 ROME STREET&amp;#xa;CARROLLTON, GA 30117&amp;#xa;United States of America</t>
  </si>
  <si>
    <t>ANITA@LITTLEHAWAIIANRESTAURANT.COM</t>
  </si>
  <si>
    <t>ANITA GANN</t>
  </si>
  <si>
    <t>45f22e48203201b156c378adcb0eeb0f</t>
  </si>
  <si>
    <t>70791</t>
  </si>
  <si>
    <t>SPN-13435</t>
  </si>
  <si>
    <t>LIVESAFE RESOURCES/MARIETTA, GA</t>
  </si>
  <si>
    <t>48 HENDERSON STREET&amp;#xa;MARIETTA, GA 30064&amp;#xa;United States of America</t>
  </si>
  <si>
    <t>085ea9d3d99a01fca909118e01114ff3</t>
  </si>
  <si>
    <t>4881</t>
  </si>
  <si>
    <t>SPN-10926</t>
  </si>
  <si>
    <t>LLNL/LAWRENCE LIVERMORE NATL SEC LLC/LIVERMORE,CA</t>
  </si>
  <si>
    <t>L-98, PO BOX 808&amp;#xa;LIVERMORE, CA 94551&amp;#xa;United States of America</t>
  </si>
  <si>
    <t>BILL TO .</t>
  </si>
  <si>
    <t>085ea9d3d99a01ddac64178e01115ff3</t>
  </si>
  <si>
    <t>57793</t>
  </si>
  <si>
    <t>SPN-10927</t>
  </si>
  <si>
    <t>LMI/MCLEAN,VA</t>
  </si>
  <si>
    <t>7940 Jones Branch Drive&amp;#xa;Tysons Corner, VA 22102&amp;#xa;United States of America</t>
  </si>
  <si>
    <t>7189e377efa2016179231fe4f51a46da</t>
  </si>
  <si>
    <t>5262</t>
  </si>
  <si>
    <t>SPN-13338</t>
  </si>
  <si>
    <t>LOCKHEED AERONAUTICAL SYSTEMS CO - GA/</t>
  </si>
  <si>
    <t>TAYLOR HUNTSMAN&amp;#xa;PO BOX 748&amp;#xa;FT. WORTH, TX 76101&amp;#xa;United States of America</t>
  </si>
  <si>
    <t>Ryann Hagstrom</t>
  </si>
  <si>
    <t>941fb274468a0106711d9a6f67119a9d</t>
  </si>
  <si>
    <t>4279</t>
  </si>
  <si>
    <t>SPN-13009</t>
  </si>
  <si>
    <t>LOCKHEED AERONAUTICAL SYSTEMS CO/BURBANK, CA</t>
  </si>
  <si>
    <t>085ea9d3d99a01388c0c0da801112618</t>
  </si>
  <si>
    <t>14226</t>
  </si>
  <si>
    <t>SPN-00018</t>
  </si>
  <si>
    <t>LOCKHEED MARTIN</t>
  </si>
  <si>
    <t>SIKORSKY AIRCRAFT/STRATFORD, CT&amp;#xa;120 SOUTH AVE M/S B101A&amp;#xa;BRIDGEPORT, CT 06601&amp;#xa;United States of America</t>
  </si>
  <si>
    <t>joseph.pantalone@lmco.com</t>
  </si>
  <si>
    <t>085ea9d3d99a01c39d7d1f8e011166f3</t>
  </si>
  <si>
    <t>12221</t>
  </si>
  <si>
    <t>SPN-10928</t>
  </si>
  <si>
    <t>LOCKHEED MARTIN - SKUNK WORK/PALMDALE, CA</t>
  </si>
  <si>
    <t>PO BOX 748&amp;#xa;FORT WORTH, TX 76101&amp;#xa;United States of America</t>
  </si>
  <si>
    <t>085ea9d3d99a01460c0d3d8e011176f3</t>
  </si>
  <si>
    <t>52488</t>
  </si>
  <si>
    <t>SPN-10929</t>
  </si>
  <si>
    <t>LOCKHEED MARTIN ADVANCED TECHNOLOGY LAB/CHERRY HILL,NJ</t>
  </si>
  <si>
    <t>4301 N FAIRFOX DR&amp;#xa;SUITE 500&amp;#xa;ARLINGTON, VA 22203&amp;#xa;United States of America</t>
  </si>
  <si>
    <t>085ea9d3d99a01ceae53458e011183f3</t>
  </si>
  <si>
    <t>67239</t>
  </si>
  <si>
    <t>SPN-10930</t>
  </si>
  <si>
    <t>LOCKHEED MARTIN CORPORATION/FAIRFAX, VA</t>
  </si>
  <si>
    <t>LM MISSILES &amp; FIRE CONTROL&amp;#xa;PO BOX 650003&amp;#xa;DALLAS, TX 75265&amp;#xa;United States of America</t>
  </si>
  <si>
    <t>LM FELLOW</t>
  </si>
  <si>
    <t>085ea9d3d99a01cd2c3f4c8e011190f3</t>
  </si>
  <si>
    <t>12127</t>
  </si>
  <si>
    <t>SPN-10931</t>
  </si>
  <si>
    <t>LOCKHEED MARTIN FEDERAL SYSTEMS/OWEGO, NY</t>
  </si>
  <si>
    <t>PO BOX 33007&amp;#xa;LAKELAND, FL 33807-3007&amp;#xa;United States of America</t>
  </si>
  <si>
    <t>085ea9d3d99a015e6a1b538e01119af3</t>
  </si>
  <si>
    <t>31240</t>
  </si>
  <si>
    <t>SPN-10932</t>
  </si>
  <si>
    <t>LOCKHEED MARTIN SPACE SYSTEMS/DENVER, CO</t>
  </si>
  <si>
    <t>12257 S WADSWORTH BLVD&amp;#xa;LITTLETON, CO 80127&amp;#xa;United States of America</t>
  </si>
  <si>
    <t>DARRON SHOULDERS</t>
  </si>
  <si>
    <t>JAN THORTON</t>
  </si>
  <si>
    <t>085ea9d3d99a01bf8b74598e0111aaf3</t>
  </si>
  <si>
    <t>67981</t>
  </si>
  <si>
    <t>SPN-10933</t>
  </si>
  <si>
    <t>LOCKHEED MARTIN/BETHESDA,MD</t>
  </si>
  <si>
    <t>ENT OPS LMC-HEADQUARTERS&amp;#xa;6801 ROCKLEDGE DRIVE&amp;#xa;BETHESDA, MD 20817&amp;#xa;United States of America</t>
  </si>
  <si>
    <t>085ea9d3d99a01dbaf63608e0111b1f3</t>
  </si>
  <si>
    <t>67990</t>
  </si>
  <si>
    <t>SPN-10934</t>
  </si>
  <si>
    <t>LOCKHEED MARTIN/FORT WORTH,TX</t>
  </si>
  <si>
    <t>PO BOX 33037&amp;#xa;KEY LARGO, FL 33037&amp;#xa;United States of America</t>
  </si>
  <si>
    <t>CONTRACTS ADMINISTRATOR</t>
  </si>
  <si>
    <t>941fb274468a0111dc5174706711a69e</t>
  </si>
  <si>
    <t>33868</t>
  </si>
  <si>
    <t>SPN-13047</t>
  </si>
  <si>
    <t>LOCKHEED MARTIN/MARIETTA, GA</t>
  </si>
  <si>
    <t>085ea9d3d99a0180c1c5668e0111bbf3</t>
  </si>
  <si>
    <t>68037</t>
  </si>
  <si>
    <t>SPN-10935</t>
  </si>
  <si>
    <t>LOCKHEED MARTIN/MOORESTOWN, NJ</t>
  </si>
  <si>
    <t>199 BORTON RD&amp;#xa;MOORESTOWN, NJ 08057&amp;#xa;United States of America</t>
  </si>
  <si>
    <t>ANTHONY SALERNO</t>
  </si>
  <si>
    <t>085ea9d3d99a01cd463a6d8e0111c2f3</t>
  </si>
  <si>
    <t>68041</t>
  </si>
  <si>
    <t>SPN-10936</t>
  </si>
  <si>
    <t>LOCKHEED MARTIN/ORLANDO, FL</t>
  </si>
  <si>
    <t>5600 SAND LAKE RD&amp;#xa;M011&amp;#xa;ORLANDO, FL 32819&amp;#xa;United States of America</t>
  </si>
  <si>
    <t>7b364651701d011e76398171fe00bb75</t>
  </si>
  <si>
    <t>73463</t>
  </si>
  <si>
    <t>SPN-13772</t>
  </si>
  <si>
    <t>LOCKHEED MARTIN/STRATFORD, CT</t>
  </si>
  <si>
    <t>500 BIC DR GATE 2 BLDG 1&amp;#xa;MILFORD, CT 06461&amp;#xa;United States of America</t>
  </si>
  <si>
    <t>085ea9d3d99a017624e5738e0111ccf3</t>
  </si>
  <si>
    <t>67980</t>
  </si>
  <si>
    <t>SPN-10937</t>
  </si>
  <si>
    <t>LOCKHEED MARTIN/SUNNYVALE,CA</t>
  </si>
  <si>
    <t>12257 SOUTH WADSWORTH BLVD&amp;#xa;LITTLETON, CO 80125-8500&amp;#xa;United States of America</t>
  </si>
  <si>
    <t>CYNTHIA TOPOLE</t>
  </si>
  <si>
    <t>085ea9d3d99a01c49cea7a8e0111d6f3</t>
  </si>
  <si>
    <t>40908</t>
  </si>
  <si>
    <t>SPN-10938</t>
  </si>
  <si>
    <t>LONDON SCHOOL OF HYGIENE &amp; TROPICAL MEDICINE/LONDON, UK</t>
  </si>
  <si>
    <t>KEPPEL ST&amp;#xa;CLINICAL RESEARCH UNIT&amp;#xa;LONDON&amp;#xa;WC1E 7HT&amp;#xa;United Kingdom</t>
  </si>
  <si>
    <t>BIANCA DSOUZA</t>
  </si>
  <si>
    <t>085ea9d3d99a0198a709818e0111ddf3</t>
  </si>
  <si>
    <t>67279</t>
  </si>
  <si>
    <t>SPN-10939</t>
  </si>
  <si>
    <t>LONG COUNTY SCHOOLS/LUDOWICI, GA</t>
  </si>
  <si>
    <t>268 SOUTH MCDONALD STREET&amp;#xa;LUDOWICI, GA 31316&amp;#xa;United States of America</t>
  </si>
  <si>
    <t>6f79938c7a30015effe4e2ccb1000127</t>
  </si>
  <si>
    <t>70117</t>
  </si>
  <si>
    <t>SPN-13590</t>
  </si>
  <si>
    <t>LONG WAVE INC/OKLAHOMA CITY, OK</t>
  </si>
  <si>
    <t>1111 N. LEE AVE&amp;#xa;SUITE 334&amp;#xa;OKLAHOMA CITY, OK 73103&amp;#xa;United States of America</t>
  </si>
  <si>
    <t>subcontracts@longwaveinc.com</t>
  </si>
  <si>
    <t>941fb274468a018c79f698706711ca9e</t>
  </si>
  <si>
    <t>37828</t>
  </si>
  <si>
    <t>SPN-13054</t>
  </si>
  <si>
    <t>LONZA LTD</t>
  </si>
  <si>
    <t>085ea9d3d99a01e9a019878e0111e4f3</t>
  </si>
  <si>
    <t>4872</t>
  </si>
  <si>
    <t>SPN-10940</t>
  </si>
  <si>
    <t>LOS ALAMOS NATIONAL LAB/LOS ALAMOS NATIONAL SECURITY (LANS)/LOS ALAMOS, NM</t>
  </si>
  <si>
    <t>MS P240&amp;#xa;PO BOX 1663&amp;#xa;LOS ALAMOS, NM 87545&amp;#xa;United States of America</t>
  </si>
  <si>
    <t>ACCOUNTING DEPT</t>
  </si>
  <si>
    <t>abdfae3c5056016c2b139e1c9301070d</t>
  </si>
  <si>
    <t>70839</t>
  </si>
  <si>
    <t>SPN-13781</t>
  </si>
  <si>
    <t>LOS ANGELES DEPARTMENT OF WATER AND POWER (LADWP)/LOS ANGELES,CA</t>
  </si>
  <si>
    <t>111 NORTH HOPE STREET&amp;#xa;ROOM 819&amp;#xa;LOS ANGELES, CA 90012&amp;#xa;United States of America</t>
  </si>
  <si>
    <t>SIMON ZEWDU</t>
  </si>
  <si>
    <t>085ea9d3d99a0143d0748d8e0111ebf3</t>
  </si>
  <si>
    <t>65939</t>
  </si>
  <si>
    <t>SPN-10941</t>
  </si>
  <si>
    <t>LOUISIANA INSTRUCTIONAL MATERIAL CENTER/BATON ROUGE, LA</t>
  </si>
  <si>
    <t>2888 B BRIGHTSIDE LANE&amp;#xa;BATON ROUGE, LA 70820&amp;#xa;United States of America</t>
  </si>
  <si>
    <t>d00ab8a4551f0168cee0ceb2c60054b2</t>
  </si>
  <si>
    <t>70596</t>
  </si>
  <si>
    <t>SPN-13536</t>
  </si>
  <si>
    <t>LOUISIANA STATE UNIVERSITY/BATON ROUGE, LA</t>
  </si>
  <si>
    <t>LOUISIANA STATE UNIVERSITY&amp;#xa;OFFICE OF ACCOUNTING SERVICES&amp;#xa;BATON ROUGE, LA 70803&amp;#xa;United States of America</t>
  </si>
  <si>
    <t>spa@lsu.edu</t>
  </si>
  <si>
    <t>Sponsored Program Accounting</t>
  </si>
  <si>
    <t>085ea9d3d99a014eedda58a80111cb18</t>
  </si>
  <si>
    <t>24521</t>
  </si>
  <si>
    <t>SPN-00022</t>
  </si>
  <si>
    <t>LOUISIANA TECH UNIVERSITY/RUSTON, LOUISIANA</t>
  </si>
  <si>
    <t>INSTITUTE FOR MICROMANUFACTURING&amp;#xa;P.O. BOX 10348 TECH STATION&amp;#xa;RUSTON, LA 71272&amp;#xa;United States of America</t>
  </si>
  <si>
    <t>085ea9d3d99a015cb566938e0111f2f3</t>
  </si>
  <si>
    <t>67639</t>
  </si>
  <si>
    <t>SPN-10942</t>
  </si>
  <si>
    <t>LOWNDES COUNTY SCHOOLS/VALDOSTA, GA</t>
  </si>
  <si>
    <t>1592 NORMAN DRIVE&amp;#xa;VALDOSTA, GA 31601&amp;#xa;United States of America</t>
  </si>
  <si>
    <t>085ea9d3d99a0197605c998e0111f9f3</t>
  </si>
  <si>
    <t>40668</t>
  </si>
  <si>
    <t>SPN-10943</t>
  </si>
  <si>
    <t>LOYOLA MARYMOUNT UNIVERSITY/ LOS ANGELES, CA</t>
  </si>
  <si>
    <t>1LMU DRIVE, MS 8208&amp;#xa;LOS ANGELES, CA 90045-2659&amp;#xa;United States of America</t>
  </si>
  <si>
    <t>LETICIA BARBOSA</t>
  </si>
  <si>
    <t>085ea9d3d99a01cdce76a08e011100f4</t>
  </si>
  <si>
    <t>73645</t>
  </si>
  <si>
    <t>SPN-10944</t>
  </si>
  <si>
    <t>LOYOLA UNIVERSITY MARYLAND/BALTIMORE, MD</t>
  </si>
  <si>
    <t>4501 N CHARLES STREET&amp;#xa;BALTIMORE, MD 21204&amp;#xa;United States of America</t>
  </si>
  <si>
    <t>941fb274468a0152472e6d7267111aa1</t>
  </si>
  <si>
    <t>68978</t>
  </si>
  <si>
    <t>SPN-13135</t>
  </si>
  <si>
    <t>LS CABLE &amp; SYSTEMS USA INC./ATLANTA, GA</t>
  </si>
  <si>
    <t>085ea9d3d99a01dfef4ba68e011107f4</t>
  </si>
  <si>
    <t>57713</t>
  </si>
  <si>
    <t>SPN-10945</t>
  </si>
  <si>
    <t>LSU NEW ORLEANS/NEW ORLEANS, LA</t>
  </si>
  <si>
    <t>433 BOLIVAR STREET&amp;#xa;NEW ORLEANS, LA 70112&amp;#xa;United States of America</t>
  </si>
  <si>
    <t>085ea9d3d99a016a18feae8e01110ef4</t>
  </si>
  <si>
    <t>5895</t>
  </si>
  <si>
    <t>SPN-10946</t>
  </si>
  <si>
    <t>LSU/BATON ROUGE, LA</t>
  </si>
  <si>
    <t>DEPT OF CHEMISTRY&amp;#xa;232 CHOPPIN HALL&amp;#xa;NEW ORLEANS, LA 70803-1804&amp;#xa;United States of America</t>
  </si>
  <si>
    <t>ELLA LEE</t>
  </si>
  <si>
    <t>DIRECTOR .</t>
  </si>
  <si>
    <t>085ea9d3d99a017ef087b78e011127f4</t>
  </si>
  <si>
    <t>4269</t>
  </si>
  <si>
    <t>SPN-10947</t>
  </si>
  <si>
    <t>LUBRIZOL CORP/WICKCLIFFE, OH</t>
  </si>
  <si>
    <t>PO BOX 88&amp;#xa;BELPER&amp;#xa;DE56 1QN&amp;#xa;United Kingdom</t>
  </si>
  <si>
    <t>MARK BAKER</t>
  </si>
  <si>
    <t>FARRUKH S. QURESHI, PHD</t>
  </si>
  <si>
    <t>0bb0e0ca56e901866c9a51a41401ac45</t>
  </si>
  <si>
    <t>71040</t>
  </si>
  <si>
    <t>SPN-13540</t>
  </si>
  <si>
    <t>LUCID SCIENTIFIC/ATLANTA, GA</t>
  </si>
  <si>
    <t>311 FERST DRIVE NW&amp;#xa;ATLANTA, GA 30332&amp;#xa;United States of America</t>
  </si>
  <si>
    <t>winman@lucidsci.com</t>
  </si>
  <si>
    <t>WALKER INMAN</t>
  </si>
  <si>
    <t>21300079a53e01d5cb580f3436219ce4</t>
  </si>
  <si>
    <t>70716</t>
  </si>
  <si>
    <t>SPN-13496</t>
  </si>
  <si>
    <t>LULEA UNIVERSITY OF TECHNOLOGY/LULEA, SWEDEN</t>
  </si>
  <si>
    <t>SE-971 87&amp;#xa;971 87 LULEA&amp;#xa;Sweden</t>
  </si>
  <si>
    <t>085ea9d3d99a0121cb67be8e011134f4</t>
  </si>
  <si>
    <t>67287</t>
  </si>
  <si>
    <t>SPN-10948</t>
  </si>
  <si>
    <t>LUMPKIN COUNTY SCHOOLS/DAHLONEGA, GA</t>
  </si>
  <si>
    <t>3 BUCKEYE RIDGE EAST&amp;#xa;DAHLONEGA, GA 30533&amp;#xa;United States of America</t>
  </si>
  <si>
    <t>085ea9d3d99a018c77c6c68e01113bf4</t>
  </si>
  <si>
    <t>29601</t>
  </si>
  <si>
    <t>SPN-10949</t>
  </si>
  <si>
    <t>LUNA INNOVATIONS/BLACKBURG, VA</t>
  </si>
  <si>
    <t>301 1ST STREET SW&amp;#xa;SUITE 200&amp;#xa;ROANOKE, VA 24011&amp;#xa;United States of America</t>
  </si>
  <si>
    <t>Contracts LunaLabs.us</t>
  </si>
  <si>
    <t>AP LunaLabs.us</t>
  </si>
  <si>
    <t>1e848b031fe11001ee83a25a76820000</t>
  </si>
  <si>
    <t>75180</t>
  </si>
  <si>
    <t>SPN-14386</t>
  </si>
  <si>
    <t>LUNA LABS USA LLC/ CHARLOTTESVILLE, VA</t>
  </si>
  <si>
    <t>706 Forest Street, Suite A&amp;#xa;Charlottesville, VA 22903&amp;#xa;United States of America</t>
  </si>
  <si>
    <t>AP@lunalabs.us</t>
  </si>
  <si>
    <t>AP lunalabs.us</t>
  </si>
  <si>
    <t>bae69e64d9611001569ead827a360000</t>
  </si>
  <si>
    <t>77138</t>
  </si>
  <si>
    <t>SPN-14602</t>
  </si>
  <si>
    <t>LUND UNIVERSITY/LUND, SWEDEN</t>
  </si>
  <si>
    <t>Box 117&amp;#xa;SE-221 00 Lund&amp;#xa;Sweden</t>
  </si>
  <si>
    <t>vanessa.stjernborg@tft.lth.se</t>
  </si>
  <si>
    <t>Vanessa Stjernborg</t>
  </si>
  <si>
    <t>37e862fc9d3401e95a1184c25d0106fe</t>
  </si>
  <si>
    <t>70740</t>
  </si>
  <si>
    <t>SPN-13405</t>
  </si>
  <si>
    <t>LUNEAU AND BECK LLC/ALEXANDRIA, LOUISIANA</t>
  </si>
  <si>
    <t>5208 JACKSON ST EXT.&amp;#xa;SUITE A&amp;#xa;ALEXANDRIA, LA 71303&amp;#xa;United States of America</t>
  </si>
  <si>
    <t>ROBERT@LUNEAUBECKLAW.COM</t>
  </si>
  <si>
    <t>ROBERT ROBERT</t>
  </si>
  <si>
    <t>c134dd1180ec1000c66023090bd50000</t>
  </si>
  <si>
    <t>77118</t>
  </si>
  <si>
    <t>SPN-14481</t>
  </si>
  <si>
    <t>LUX SEMICONDUCTORS/ALBANY, NY</t>
  </si>
  <si>
    <t>251 Fuller Road&amp;#xa;Albany, NY 12203&amp;#xa;United States of America</t>
  </si>
  <si>
    <t>smcmahon@luxsemiconductors.com</t>
  </si>
  <si>
    <t>Shane McMahon</t>
  </si>
  <si>
    <t>941fb274468a014b379ed471671153a0</t>
  </si>
  <si>
    <t>66859</t>
  </si>
  <si>
    <t>SPN-13108</t>
  </si>
  <si>
    <t>LYMPHATECH/ATLANTA, GA</t>
  </si>
  <si>
    <t>81dbf1391a06015175ba1215990151b7</t>
  </si>
  <si>
    <t>48950</t>
  </si>
  <si>
    <t>SPN-13789</t>
  </si>
  <si>
    <t>LYNNTECH INC/ COLLEGE STATION, TX</t>
  </si>
  <si>
    <t>2501 Earl Rudder Fwy&amp;#xa;COLLEGE STATION, TX 77845&amp;#xa;United States of America</t>
  </si>
  <si>
    <t>3befb53742141001eab6934f0b9d0000</t>
  </si>
  <si>
    <t>75887</t>
  </si>
  <si>
    <t>SPN-14185</t>
  </si>
  <si>
    <t>LYON COLLEGE, BATESVILLE,AR</t>
  </si>
  <si>
    <t>2300 HIGHLAND ROAD&amp;#xa;BATESVILLE, AR 72501&amp;#xa;United States of America</t>
  </si>
  <si>
    <t>donald.taylor@lyon.edu</t>
  </si>
  <si>
    <t>DONALD TAYLOR</t>
  </si>
  <si>
    <t>941fb274468a018436bfdb75671146a5</t>
  </si>
  <si>
    <t>68920</t>
  </si>
  <si>
    <t>SPN-13281</t>
  </si>
  <si>
    <t>LYONDELLBASELL CORPORATION/CHANNELVIEW,TX</t>
  </si>
  <si>
    <t>PO BOX 3448&amp;#xa;Houston, TX 77253-3448&amp;#xa;United States of America</t>
  </si>
  <si>
    <t>ap.invoices_na@lyondellbassell.com</t>
  </si>
  <si>
    <t>Barbara Kimmich</t>
  </si>
  <si>
    <t>abdfae3c50560107364b92df9201020b</t>
  </si>
  <si>
    <t>72803</t>
  </si>
  <si>
    <t>SPN-13780</t>
  </si>
  <si>
    <t>M S TECHNOLOGIES CORPORATION/ROCKVILLE, MD</t>
  </si>
  <si>
    <t>10110 MOLECULAR DR&amp;#xa;STE 305&amp;#xa;ROCKVILLE, MD 20850&amp;#xa;United States of America</t>
  </si>
  <si>
    <t>ANLING LEE</t>
  </si>
  <si>
    <t>085ea9d3d99a0191e626ce8e01114ef4</t>
  </si>
  <si>
    <t>51709</t>
  </si>
  <si>
    <t>SPN-10950</t>
  </si>
  <si>
    <t>M.D. ANDERSON CANCER CENTER/HOUSTON,TX</t>
  </si>
  <si>
    <t>THE UNIVERSITY OF TEXAS&amp;#xa;PO BOX 301401&amp;#xa;HOUSTON, TX 77230-1401&amp;#xa;United States of America</t>
  </si>
  <si>
    <t>085ea9d3d99a011ff9c5d48e011158f4</t>
  </si>
  <si>
    <t>4340</t>
  </si>
  <si>
    <t>SPN-10951</t>
  </si>
  <si>
    <t>M/A-COM SEMICONDUCTOR PROD OR/BURLINGTON, MA</t>
  </si>
  <si>
    <t>43 SOUTH AVE.&amp;#xa;BURLINGTON, MA 01803&amp;#xa;United States of America</t>
  </si>
  <si>
    <t>085ea9d3d99a014cd4a4db8e01115ff4</t>
  </si>
  <si>
    <t>6212</t>
  </si>
  <si>
    <t>SPN-10952</t>
  </si>
  <si>
    <t>MACARTHUR FOUNDATION/CHICAGO, IL</t>
  </si>
  <si>
    <t>140 S DEARBORN ST&amp;#xa;CHICAGO, IL 60603&amp;#xa;United States of America</t>
  </si>
  <si>
    <t>085ea9d3d99a015943abe28e01116cf4</t>
  </si>
  <si>
    <t>4297</t>
  </si>
  <si>
    <t>SPN-10953</t>
  </si>
  <si>
    <t>MACAULEY-BROWN INC/</t>
  </si>
  <si>
    <t>4021 EXECUTIVE DRIVE&amp;#xa;DAYTON, OH 45430-1062&amp;#xa;United States of America</t>
  </si>
  <si>
    <t>ANNE BEECROFT</t>
  </si>
  <si>
    <t>085ea9d3d99a015ba649e98e011173f4</t>
  </si>
  <si>
    <t>41648</t>
  </si>
  <si>
    <t>SPN-10954</t>
  </si>
  <si>
    <t>MACLEAN POWER SYSTEMS/PELHAM, AL</t>
  </si>
  <si>
    <t>3098 PELHAM PARKWAY&amp;#xa;PELHAM, AL 35124&amp;#xa;United States of America</t>
  </si>
  <si>
    <t>BRYAN SCOGIN</t>
  </si>
  <si>
    <t>085ea9d3d99a01fc5311f08e011180f4</t>
  </si>
  <si>
    <t>59533</t>
  </si>
  <si>
    <t>SPN-10955</t>
  </si>
  <si>
    <t>MACYS SYSTEMS AND TECHNOLOGY/JOHNS CREEK, GA</t>
  </si>
  <si>
    <t>5985 STATE BRIDGE RD&amp;#xa;JOHNS CREEK, GA 30097&amp;#xa;United States of America</t>
  </si>
  <si>
    <t>941fb274468a014f7bdae17567114aa5</t>
  </si>
  <si>
    <t>8000123</t>
  </si>
  <si>
    <t>SPN-13282</t>
  </si>
  <si>
    <t>MAGASSEMBLE LLC</t>
  </si>
  <si>
    <t>701 Gervais Street&amp;#xa;Unit 150149&amp;#xa;Columbia, SC 29201&amp;#xa;United States of America</t>
  </si>
  <si>
    <t>085ea9d3d99a01f609cbf68e011187f4</t>
  </si>
  <si>
    <t>40109</t>
  </si>
  <si>
    <t>SPN-10956</t>
  </si>
  <si>
    <t>MAGNOLIA OPTICAL TECHNOLOGIES INC/WOBURN, MA</t>
  </si>
  <si>
    <t>52-B CUMMINGS PARK&amp;#xa;SUITE 314&amp;#xa;WOBURN, MA 01801&amp;#xa;United States of America</t>
  </si>
  <si>
    <t>085ea9d3d99a010bbf10fd8e011191f4</t>
  </si>
  <si>
    <t>66610</t>
  </si>
  <si>
    <t>SPN-10957</t>
  </si>
  <si>
    <t>MAHILA HOUSING SEWA TRUST/GUJARAT, INDIA</t>
  </si>
  <si>
    <t>380006&amp;#xa;India</t>
  </si>
  <si>
    <t>97f3e181987e01d7a3c6803ffd00d8b5</t>
  </si>
  <si>
    <t>74452</t>
  </si>
  <si>
    <t>SPN-13916</t>
  </si>
  <si>
    <t>MAJESTIC REALTY CO/ATLANTA,GA</t>
  </si>
  <si>
    <t>3490 PIEDMONT ROAD NE&amp;#xa;ATLANTA, GA 30305&amp;#xa;United States of America</t>
  </si>
  <si>
    <t>BARRY MCCABE</t>
  </si>
  <si>
    <t>6e648c56f2eb01be05d6b8532c1276cd</t>
  </si>
  <si>
    <t>70359</t>
  </si>
  <si>
    <t>SPN-13448</t>
  </si>
  <si>
    <t>MAKAI OCEAN ENGINEERING/WAIMANALO, HI</t>
  </si>
  <si>
    <t>P.O. BOX 1206&amp;#xa;KAILUA, HI 96734&amp;#xa;United States of America</t>
  </si>
  <si>
    <t>kevin.veenstra@makai.com</t>
  </si>
  <si>
    <t>LEAH ALBEN</t>
  </si>
  <si>
    <t>KEVIN VEESTRA</t>
  </si>
  <si>
    <t>085ea9d3d99a01f4794b038f011198f4</t>
  </si>
  <si>
    <t>67880</t>
  </si>
  <si>
    <t>SPN-10958</t>
  </si>
  <si>
    <t>MAKERERE UNIVERSITY/KAMPALA, UGANDA</t>
  </si>
  <si>
    <t>COLLEGE OF HEALTH SCIENCES&amp;#xa;PO BOX 7072&amp;#xa;KAMPALA&amp;#xa;Uganda</t>
  </si>
  <si>
    <t>DAVID KATEETE</t>
  </si>
  <si>
    <t>HARRIET KAYIZA</t>
  </si>
  <si>
    <t>0fa35d5f3c8e1000b69c26dfb1890000</t>
  </si>
  <si>
    <t>77120</t>
  </si>
  <si>
    <t>SPN-14495</t>
  </si>
  <si>
    <t>MAKINO INC/MASON, OH</t>
  </si>
  <si>
    <t>7680 Innovation Way&amp;#xa;Mason, OH 45040&amp;#xa;United States of America</t>
  </si>
  <si>
    <t>chad.brown@makino.com</t>
  </si>
  <si>
    <t>Chad Brown</t>
  </si>
  <si>
    <t>Whitney Ramsey</t>
  </si>
  <si>
    <t>941fb274468a01a65b5eaa73671172a2</t>
  </si>
  <si>
    <t>69639</t>
  </si>
  <si>
    <t>SPN-13184</t>
  </si>
  <si>
    <t>MANAN LLC (GYRUS SYSTEMS)/HENRICO, VA</t>
  </si>
  <si>
    <t>085ea9d3d99a0129d52f0a8f01119ff4</t>
  </si>
  <si>
    <t>22561</t>
  </si>
  <si>
    <t>SPN-10959</t>
  </si>
  <si>
    <t>MANHATTAN ASSOCIATES/ATLANTA, GA</t>
  </si>
  <si>
    <t>2300 WINDY RIDGE PKWY&amp;#xa;10TH FLOOR&amp;#xa;ATLANTA, GA 30339&amp;#xa;United States of America</t>
  </si>
  <si>
    <t>085ea9d3d99a01c669e4108f0111a6f4</t>
  </si>
  <si>
    <t>12187</t>
  </si>
  <si>
    <t>SPN-10960</t>
  </si>
  <si>
    <t>MANNINGTON CARPETS/CALHOUN, GA</t>
  </si>
  <si>
    <t>PO BOX 12281&amp;#xa;CALHOUN, GA 30701&amp;#xa;United States of America</t>
  </si>
  <si>
    <t>085ea9d3d99a01cb4e20178f0111adf4</t>
  </si>
  <si>
    <t>44968</t>
  </si>
  <si>
    <t>SPN-10961</t>
  </si>
  <si>
    <t>MANTECH SRS/CHANTILLY, VA</t>
  </si>
  <si>
    <t>2000 EDMUND HALLEY DRIVE SUITE 500&amp;#xa;RESTON, VA 20191&amp;#xa;United States of America</t>
  </si>
  <si>
    <t>941fb274468a01f2fb19e87567114ea5</t>
  </si>
  <si>
    <t>8000124</t>
  </si>
  <si>
    <t>SPN-13283</t>
  </si>
  <si>
    <t>MANUFACTURING RESOURCES INTERNATIONAL</t>
  </si>
  <si>
    <t>dboyette@mri-inc.net</t>
  </si>
  <si>
    <t>DEENA BOYETTE</t>
  </si>
  <si>
    <t>3af9eff2c8f81000fd337b8f45690000</t>
  </si>
  <si>
    <t>76365</t>
  </si>
  <si>
    <t>SPN-14280</t>
  </si>
  <si>
    <t>MAPLIGHT/BERKELEY, CA</t>
  </si>
  <si>
    <t>2150 ALISTON WAY&amp;#xa;SUITE 320&amp;#xa;BERKELEY, CA 94704&amp;#xa;United States of America</t>
  </si>
  <si>
    <t>DAN@MAPLIGHT.ORG</t>
  </si>
  <si>
    <t>DANIEL NEWMAN</t>
  </si>
  <si>
    <t>4ff8667651451000ff05f3fb63960000</t>
  </si>
  <si>
    <t>75610</t>
  </si>
  <si>
    <t>SPN-14151</t>
  </si>
  <si>
    <t>MARCOM CENTRAL/ SOLANA BEACH, CA</t>
  </si>
  <si>
    <t>201 LOMAS SANTA FE DRIVE STE 300&amp;#xa;SOLANA BEACH, CA 92075&amp;#xa;United States of America</t>
  </si>
  <si>
    <t>ap@marcom.com</t>
  </si>
  <si>
    <t>BIANCA BENETTI</t>
  </si>
  <si>
    <t>085ea9d3d99a01b3d6f51c8f0111b4f4</t>
  </si>
  <si>
    <t>51531</t>
  </si>
  <si>
    <t>SPN-10962</t>
  </si>
  <si>
    <t>MARCUS AUTISM CENTER/ATLANTA,GA</t>
  </si>
  <si>
    <t>1920 BRIARCLIFF ROAD, ROOM 372&amp;#xa;ATLANTA, GA 30329&amp;#xa;United States of America</t>
  </si>
  <si>
    <t>53f7506efc2e1000c75e46f8e20f0000</t>
  </si>
  <si>
    <t>77244</t>
  </si>
  <si>
    <t>SPN-14539</t>
  </si>
  <si>
    <t>MARIAN UNIVERSITY/INDIANAPOLIS, IN</t>
  </si>
  <si>
    <t>3200 COLD SPRING ROAD&amp;#xa;INDIANAPOLIS, IN 46222&amp;#xa;United States of America</t>
  </si>
  <si>
    <t>PLC@MARIAN.EDU</t>
  </si>
  <si>
    <t>AMANDA BELL</t>
  </si>
  <si>
    <t>e7fd33b7750701011e6f0c21e9013aca</t>
  </si>
  <si>
    <t>70397</t>
  </si>
  <si>
    <t>SPN-13556</t>
  </si>
  <si>
    <t>MARINE EXTENSION AND GEORGIA SEA GRANT/ATHENS, GA</t>
  </si>
  <si>
    <t>1180 E BROAD STREET&amp;#xa;ATHENS, GA 30602&amp;#xa;United States of America</t>
  </si>
  <si>
    <t>karisson@uga.edu</t>
  </si>
  <si>
    <t>SARA KARISSON</t>
  </si>
  <si>
    <t>085ea9d3d99a01d845b7238f0111bbf4</t>
  </si>
  <si>
    <t>68347</t>
  </si>
  <si>
    <t>SPN-10963</t>
  </si>
  <si>
    <t>MARITIMA DOMINICANA MARDOM/SANTO DOMINGO, DOMINICAN REPUBLIC</t>
  </si>
  <si>
    <t>MARITIMA DOMINICANA SAS, CARR SANCHEZ KM 12 1/2&amp;#xa;Santo Domingo&amp;#xa;Dominican Republic</t>
  </si>
  <si>
    <t>085ea9d3d99a01472b662a8f0111c2f4</t>
  </si>
  <si>
    <t>47111</t>
  </si>
  <si>
    <t>SPN-10964</t>
  </si>
  <si>
    <t>MARKETING SCIENCE INSTITUTE/CAMBRIDGE, MA</t>
  </si>
  <si>
    <t>1000 MASSACHUSETTS AVENUE&amp;#xa;CAMBRIDGE, MA 02138&amp;#xa;United States of America</t>
  </si>
  <si>
    <t>46919450f40e012b9e996a944b01393a</t>
  </si>
  <si>
    <t>71439</t>
  </si>
  <si>
    <t>SPN-13581</t>
  </si>
  <si>
    <t>MARMON UTILITY/MILFORD,NH</t>
  </si>
  <si>
    <t>BROOKS BANDOUVERES</t>
  </si>
  <si>
    <t>085ea9d3d99a014ee645308f0111c9f4</t>
  </si>
  <si>
    <t>66718</t>
  </si>
  <si>
    <t>SPN-10965</t>
  </si>
  <si>
    <t>MARQUETTE UNIVERSITY - DSP/MILWAUKEE, WI</t>
  </si>
  <si>
    <t>PO BOX 1881&amp;#xa;MILWAUKEE, WI 53211&amp;#xa;United States of America</t>
  </si>
  <si>
    <t>d00ab8a4551f014039451d6414013d48</t>
  </si>
  <si>
    <t>70958</t>
  </si>
  <si>
    <t>SPN-13541</t>
  </si>
  <si>
    <t>MARS INC/CHICAGO, IL</t>
  </si>
  <si>
    <t>MGS Finance Accounts Payable&amp;#xa;800 High Street&amp;#xa;Hackettstown, NJ 07840&amp;#xa;United States of America</t>
  </si>
  <si>
    <t>marsna.invoice@acp.effem.com</t>
  </si>
  <si>
    <t>085ea9d3d99a01fe09c2358f0111d0f4</t>
  </si>
  <si>
    <t>5620</t>
  </si>
  <si>
    <t>SPN-10966</t>
  </si>
  <si>
    <t>MARTA/</t>
  </si>
  <si>
    <t>2424 PIEDMONT ROAD&amp;#xa;ATLANTA, GA 30324-3330&amp;#xa;United States of America</t>
  </si>
  <si>
    <t>PERIS CANNON</t>
  </si>
  <si>
    <t>085ea9d3d99a01525dcf3b8f0111d7f4</t>
  </si>
  <si>
    <t>68040</t>
  </si>
  <si>
    <t>SPN-10967</t>
  </si>
  <si>
    <t>MARYLAND DEPARTMENT OF DISABILITIES/BALTIMORE, MD</t>
  </si>
  <si>
    <t>2301 ARGONNE DRIVE&amp;#xa;ROOM T-17&amp;#xa;BALTIMORE, MD 21218&amp;#xa;United States of America</t>
  </si>
  <si>
    <t>085ea9d3d99a01f3f3ea428f0111def4</t>
  </si>
  <si>
    <t>51728</t>
  </si>
  <si>
    <t>SPN-10968</t>
  </si>
  <si>
    <t>MARYLAND LIBRARY FOR THE BLIND &amp; PHYSICALLY HDCP/BALTIMORE,MD</t>
  </si>
  <si>
    <t>209 WEST BALTIMORE STREET&amp;#xa;BALTIMORE, MD 21201&amp;#xa;United States of America</t>
  </si>
  <si>
    <t>085ea9d3d99a017953a7488f0111e8f4</t>
  </si>
  <si>
    <t>67744</t>
  </si>
  <si>
    <t>SPN-10969</t>
  </si>
  <si>
    <t>MARYMOUNT MANHATTAN COLLEGE/NEW YORK, NY</t>
  </si>
  <si>
    <t>221 EAST 71ST STREET&amp;#xa;NEW YORK, NY 10021&amp;#xa;United States of America</t>
  </si>
  <si>
    <t>085ea9d3d99a014fdd314e8f0111eff4</t>
  </si>
  <si>
    <t>6199</t>
  </si>
  <si>
    <t>SPN-10970</t>
  </si>
  <si>
    <t>MASSACHUSETTS GENERAL HOSPITAL/BOSTON, MA</t>
  </si>
  <si>
    <t>101 HUNTINGTON AVENUE, SUITE 300&amp;#xa;BOSTON, MA 02199&amp;#xa;United States of America</t>
  </si>
  <si>
    <t>085ea9d3d99a014d5a8a588f0111f6f4</t>
  </si>
  <si>
    <t>5806</t>
  </si>
  <si>
    <t>SPN-10971</t>
  </si>
  <si>
    <t>MASSACHUSETTS INST OF TECH (MIT)/CAMBRIDGE, MA</t>
  </si>
  <si>
    <t>77 MASSACHUSETTS AVENUE, E19-604&amp;#xa;CAMBRIDGE, MA 02139&amp;#xa;United States of America</t>
  </si>
  <si>
    <t>Invoices@mit.coupahost.com</t>
  </si>
  <si>
    <t>Invoices @mit.coupahost.com</t>
  </si>
  <si>
    <t>085ea9d3d99a01f416a0628f011115f5</t>
  </si>
  <si>
    <t>66319</t>
  </si>
  <si>
    <t>SPN-10972</t>
  </si>
  <si>
    <t>MASSIVE TECHNOLOGIES/ATLANTA, GA</t>
  </si>
  <si>
    <t>3475 ROXBORO RD NE, #14&amp;#xa;ATLANTA, GA 30326&amp;#xa;United States of America</t>
  </si>
  <si>
    <t>TORY VON OTNOTT</t>
  </si>
  <si>
    <t>085ea9d3d99a019c4c72688f01111cf5</t>
  </si>
  <si>
    <t>66614</t>
  </si>
  <si>
    <t>SPN-10973</t>
  </si>
  <si>
    <t>MASSTECH INC./COLUMBIA,MD</t>
  </si>
  <si>
    <t>6992 COLUMBIA GATEWAY DRIVE&amp;#xa;COLUMBIA, MD 21046&amp;#xa;United States of America</t>
  </si>
  <si>
    <t>CEO .</t>
  </si>
  <si>
    <t>941fb274468a01c997afed75671152a5</t>
  </si>
  <si>
    <t>8000125</t>
  </si>
  <si>
    <t>SPN-13284</t>
  </si>
  <si>
    <t>MAST BIOSURGERY</t>
  </si>
  <si>
    <t>085ea9d3d99a01b5ad206e8f011123f5</t>
  </si>
  <si>
    <t>57794</t>
  </si>
  <si>
    <t>SPN-10974</t>
  </si>
  <si>
    <t>MATERIALS &amp; ELECTROCHEMICAL RESEARCH (MER) CORP./TUCSON, AZ</t>
  </si>
  <si>
    <t>7960 S KOLB ROAD&amp;#xa;TUCSON, AZ 85756&amp;#xa;United States of America</t>
  </si>
  <si>
    <t>085ea9d3d99a015693de748f01112af5</t>
  </si>
  <si>
    <t>19717</t>
  </si>
  <si>
    <t>SPN-10975</t>
  </si>
  <si>
    <t>MATERIALS RESEARCH SOCIETY/WARRENDALE, PA</t>
  </si>
  <si>
    <t>506 KEYSTONE DRIVE&amp;#xa;WARRENDALE, PA 15086&amp;#xa;United States of America</t>
  </si>
  <si>
    <t>NATALIE LAROCCO</t>
  </si>
  <si>
    <t>085ea9d3d99a01d544f47a8f011131f5</t>
  </si>
  <si>
    <t>50929</t>
  </si>
  <si>
    <t>SPN-10976</t>
  </si>
  <si>
    <t>MATHWORKS/NATICK, MA</t>
  </si>
  <si>
    <t>3 APPLE HILL DRIVE&amp;#xa;NATICK, MA 01760-2098&amp;#xa;United States of America</t>
  </si>
  <si>
    <t>085ea9d3d99a01c7a5f0808f011138f5</t>
  </si>
  <si>
    <t>53250</t>
  </si>
  <si>
    <t>SPN-10977</t>
  </si>
  <si>
    <t>MATRIX RESEARCH AND ENGINEERING / DAYTON, OH</t>
  </si>
  <si>
    <t>1300 RESEARCH PARK DR&amp;#xa;DAYTON, OH 45432&amp;#xa;United States of America</t>
  </si>
  <si>
    <t>941fb274468a015d3c56f37567115ca5</t>
  </si>
  <si>
    <t>70703</t>
  </si>
  <si>
    <t>SPN-13285</t>
  </si>
  <si>
    <t>MATTHEWS INTERNATIONAL CORP</t>
  </si>
  <si>
    <t>4100A SW RESEARCH WAY&amp;#xa;CORVALLIS, OR 97333&amp;#xa;United States of America</t>
  </si>
  <si>
    <t>MASAP@matw.com</t>
  </si>
  <si>
    <t>687dc3e5134e1001584aeb9740380000</t>
  </si>
  <si>
    <t>77064</t>
  </si>
  <si>
    <t>SPN-14439</t>
  </si>
  <si>
    <t>MAVERICK RF SOLUTIONS/HUNTSVILLE, AL</t>
  </si>
  <si>
    <t>32 Verdant Cir SE&amp;#xa;Huntsville, AL 35803-1922&amp;#xa;United States of America</t>
  </si>
  <si>
    <t>cindy.godard@maverickrf.com</t>
  </si>
  <si>
    <t>Cindy Godard</t>
  </si>
  <si>
    <t>085ea9d3d99a0182c722f8a801118d19</t>
  </si>
  <si>
    <t>67182</t>
  </si>
  <si>
    <t>SPN-00051</t>
  </si>
  <si>
    <t>MAVRIC SEMICONDUCTOR/ATLANTA, GA</t>
  </si>
  <si>
    <t>681 37TH AVENUE&amp;#xa;SUITE A&amp;#xa;SANTA CRUZ, CA 95062&amp;#xa;United States of America</t>
  </si>
  <si>
    <t>944488beb96910019af4cfe71ee30000</t>
  </si>
  <si>
    <t>75359</t>
  </si>
  <si>
    <t>SPN-14189</t>
  </si>
  <si>
    <t>MAYO CLINIC/JACKSONVILLE, FL</t>
  </si>
  <si>
    <t>200 FIRST STREET SW&amp;#xa;PLUMMER 5-29&amp;#xa;ROCHESTER, MN 55905&amp;#xa;United States of America</t>
  </si>
  <si>
    <t>jones.randall@mayo.edu</t>
  </si>
  <si>
    <t>RANDALL JONES</t>
  </si>
  <si>
    <t>085ea9d3d99a01bcdb04878f01113ff5</t>
  </si>
  <si>
    <t>6060</t>
  </si>
  <si>
    <t>SPN-10978</t>
  </si>
  <si>
    <t>MAYO CLINIC/ROCHESTER, MN</t>
  </si>
  <si>
    <t>4500 SAN PABLO ROAD&amp;#xa;JACKSONVILLE, FL 32224&amp;#xa;United States of America</t>
  </si>
  <si>
    <t>FINANCE MANAGER</t>
  </si>
  <si>
    <t>ec235cae102e015bcfb3bfaabb03edd8</t>
  </si>
  <si>
    <t>70786</t>
  </si>
  <si>
    <t>SPN-13411</t>
  </si>
  <si>
    <t>MAYZO INC/SUWANEE, GA</t>
  </si>
  <si>
    <t>3935 LAKEFIELD CT.&amp;#xa;SUWANEE, GA 30024&amp;#xa;United States of America</t>
  </si>
  <si>
    <t>scook@mayzo.com</t>
  </si>
  <si>
    <t>SHAWN COOK</t>
  </si>
  <si>
    <t>085ea9d3d99a01bccb388d8f011149f5</t>
  </si>
  <si>
    <t>67517</t>
  </si>
  <si>
    <t>SPN-10979</t>
  </si>
  <si>
    <t>MCAFEE/ RESTON, VA</t>
  </si>
  <si>
    <t>2202 W ANKLAM RD&amp;#xa;TUCSON, AZ 85709&amp;#xa;United States of America</t>
  </si>
  <si>
    <t>6d365d062c4d0101edc2a560daf20000</t>
  </si>
  <si>
    <t>75264</t>
  </si>
  <si>
    <t>SPN-14088</t>
  </si>
  <si>
    <t>MCCORKLE NURSERIES INC/DEARING, GA</t>
  </si>
  <si>
    <t>4904 Luckeys Bridge Road&amp;#xa;Dearing, GA 30808&amp;#xa;United States of America</t>
  </si>
  <si>
    <t>ap@mccorklenurseries.com</t>
  </si>
  <si>
    <t>TARA POUNDS</t>
  </si>
  <si>
    <t>085ea9d3d99a01621dcb928f011150f5</t>
  </si>
  <si>
    <t>4308</t>
  </si>
  <si>
    <t>SPN-10980</t>
  </si>
  <si>
    <t>MCGRAW HILL EDUCATION/BOSTON, MA</t>
  </si>
  <si>
    <t>281 SUMMER STREET&amp;#xa;BOSTON, MA 02210&amp;#xa;United States of America</t>
  </si>
  <si>
    <t>LIN MAHONEY</t>
  </si>
  <si>
    <t>085ea9d3d99a01f98dc3998f011157f5</t>
  </si>
  <si>
    <t>67084</t>
  </si>
  <si>
    <t>SPN-10981</t>
  </si>
  <si>
    <t>MCHENRY COUNTY COLLEGE/CRYSTAL LAKE, IL</t>
  </si>
  <si>
    <t>8900 US HIGHWAY 14&amp;#xa;CRYSTAL LAKE, IL 60012&amp;#xa;United States of America</t>
  </si>
  <si>
    <t>085ea9d3d99a01f41f9fa08f01115ef5</t>
  </si>
  <si>
    <t>45610</t>
  </si>
  <si>
    <t>SPN-10982</t>
  </si>
  <si>
    <t>MCKESSON TECHNOLOGY SOLUTIONS/ALPHARETTA,GA</t>
  </si>
  <si>
    <t>470 LAPP RD&amp;#xa;MALVERN, PA 19355&amp;#xa;United States of America</t>
  </si>
  <si>
    <t>MARK EDWARDS</t>
  </si>
  <si>
    <t>e673c972d941018245014b449901e973</t>
  </si>
  <si>
    <t>6045</t>
  </si>
  <si>
    <t>SPN-13683</t>
  </si>
  <si>
    <t>MCKNIGHT FOUNDATION/MINNEAPOLIS, MN</t>
  </si>
  <si>
    <t>3dd7dcf4e64f0106ce1fa79b1e07316d</t>
  </si>
  <si>
    <t>70798</t>
  </si>
  <si>
    <t>SPN-13415</t>
  </si>
  <si>
    <t>MCLEMORE RESORT LLC/RISING FAWN,GA</t>
  </si>
  <si>
    <t>785 CANYON RIDGE RD&amp;#xa;RISING FAWN, GA 30738&amp;#xa;United States of America</t>
  </si>
  <si>
    <t>duane@gentechconstruction.com</t>
  </si>
  <si>
    <t>DUANE HORTON</t>
  </si>
  <si>
    <t>085ea9d3d99a016afd61a78f011168f5</t>
  </si>
  <si>
    <t>60414</t>
  </si>
  <si>
    <t>SPN-10983</t>
  </si>
  <si>
    <t>MCNEESE STATE UNIVERSITY/LAKE CHARLES, LA</t>
  </si>
  <si>
    <t>4205 RYAN STREET&amp;#xa;LAKE CHARLES, LA 70609&amp;#xa;United States of America</t>
  </si>
  <si>
    <t>e6dac784f7861000af9c874902300000</t>
  </si>
  <si>
    <t>5839</t>
  </si>
  <si>
    <t>SPN-14155</t>
  </si>
  <si>
    <t>MEDICAL COLLEGE OF WISCONSIN/MILWAUKEE, WI</t>
  </si>
  <si>
    <t>8701 WATERTOWN PLANK ROAD&amp;#xa;MILWAUKEE, WI 53226&amp;#xa;United States of America</t>
  </si>
  <si>
    <t>incoming_ap@mcw.edu</t>
  </si>
  <si>
    <t>COLLEEN CULTICE</t>
  </si>
  <si>
    <t>085ea9d3d99a016c8060ad8f01116ff5</t>
  </si>
  <si>
    <t>66295</t>
  </si>
  <si>
    <t>SPN-10984</t>
  </si>
  <si>
    <t>MEDICAL RESEARCH ENTERPRISE CONSORTIUM/SUMMERVILLE, SC</t>
  </si>
  <si>
    <t>ALLISON MOODY</t>
  </si>
  <si>
    <t>5ea5c7e95a791001e990e104b7100000</t>
  </si>
  <si>
    <t>35788</t>
  </si>
  <si>
    <t>SPN-14523</t>
  </si>
  <si>
    <t>MEDICAL UNIVERSITY OF SOUTH CAROLINA/CHARLESTON, SC</t>
  </si>
  <si>
    <t>Accoutns Payable</t>
  </si>
  <si>
    <t>085ea9d3d99a01a18cf3b28f011176f5</t>
  </si>
  <si>
    <t>67740</t>
  </si>
  <si>
    <t>SPN-10985</t>
  </si>
  <si>
    <t>MEDICUS BIOSCIENCES/ SANTA MONICA, CA</t>
  </si>
  <si>
    <t>5451 AVENIDA ENCINAS&amp;#xa;STE B&amp;#xa;CARLSBAD, CA 92008&amp;#xa;United States of America</t>
  </si>
  <si>
    <t>APRIL TREADWELL</t>
  </si>
  <si>
    <t>941fb274468a01b1c7af49706711849e</t>
  </si>
  <si>
    <t>31059</t>
  </si>
  <si>
    <t>SPN-13040</t>
  </si>
  <si>
    <t>MEDLINE INDUSTRIES/MUNDELEIN, IL</t>
  </si>
  <si>
    <t>THREE LAKES DRIVE&amp;#xa;NORTHFIELD, IL 60093&amp;#xa;United States of America</t>
  </si>
  <si>
    <t>grantrequest@medline.com</t>
  </si>
  <si>
    <t>d9de116fea8401cdd09412831201682b</t>
  </si>
  <si>
    <t>73066</t>
  </si>
  <si>
    <t>SPN-13806</t>
  </si>
  <si>
    <t>MEDLUMICS S.L./MADRID, SPAIN</t>
  </si>
  <si>
    <t>Plaza de la Encina&amp;#xa;Block 10, 11&amp;#xa;28760 Madrid&amp;#xa;Spain</t>
  </si>
  <si>
    <t>jgreen@medlumics.com</t>
  </si>
  <si>
    <t>JAMES GREENE</t>
  </si>
  <si>
    <t>085ea9d3d99a011daac584a801110019</t>
  </si>
  <si>
    <t>52068</t>
  </si>
  <si>
    <t>SPN-00030</t>
  </si>
  <si>
    <t>MEDSHAPE SOLUTIONS INC/ATLANTA, GA</t>
  </si>
  <si>
    <t>1575 NORTHSIDE DRIVE NW&amp;#xa;SUITE 440&amp;#xa;ATLANTA, GA 30318&amp;#xa;United States of America</t>
  </si>
  <si>
    <t>HELEN BENEDICT</t>
  </si>
  <si>
    <t>FA_AP djoglobal.com</t>
  </si>
  <si>
    <t>085ea9d3d99a014c9b93b88f01117df5</t>
  </si>
  <si>
    <t>30511</t>
  </si>
  <si>
    <t>SPN-10986</t>
  </si>
  <si>
    <t>MEDTRONIC MINIMED/NORTHRIDGE, CA</t>
  </si>
  <si>
    <t>18000 DEVONSHIRE STREET&amp;#xa;NORTHRIDGE, CA 91325&amp;#xa;United States of America</t>
  </si>
  <si>
    <t>BOB VITTI</t>
  </si>
  <si>
    <t>f1082c589d6d10019a32c71fba790000</t>
  </si>
  <si>
    <t>39708</t>
  </si>
  <si>
    <t>SPN-14231</t>
  </si>
  <si>
    <t>MEDTRONIC/</t>
  </si>
  <si>
    <t>ramesh.v.marrey@medtronic.com</t>
  </si>
  <si>
    <t>RAMESH MARREY</t>
  </si>
  <si>
    <t>654e5bcac2d9014e07a80c1eae006719</t>
  </si>
  <si>
    <t>70438</t>
  </si>
  <si>
    <t>SPN-13672</t>
  </si>
  <si>
    <t>MELLANOX TECHNOLOGIES LTD/YOKNEAM, ISREAL</t>
  </si>
  <si>
    <t>Hakidma 26, Ofer Industrial Park&amp;#xa;Yokneam 2069200&amp;#xa;Israel</t>
  </si>
  <si>
    <t>Mellanox@accelim.com</t>
  </si>
  <si>
    <t>7e7cfd4da7e11000b0103dd9acae0000</t>
  </si>
  <si>
    <t>75824</t>
  </si>
  <si>
    <t>SPN-14257</t>
  </si>
  <si>
    <t>MEPSGEN CO LTD/SONGPA-GU SEOUL, REPUBLIC OF SOUTH KOREA</t>
  </si>
  <si>
    <t>MEPSGEN CO. LTD&amp;#xa;HANYANG TOWER 7F, 12, BEOBWON-RO 11-GIL,&amp;#xa;SONGPA-GU&amp;#xa;05836 SEOUL Seoul&amp;#xa;Korea, Republic of</t>
  </si>
  <si>
    <t>sykim@mepsgen.com</t>
  </si>
  <si>
    <t>SOOYEON KIM</t>
  </si>
  <si>
    <t>085ea9d3d99a0105033ac08f011184f5</t>
  </si>
  <si>
    <t>66011</t>
  </si>
  <si>
    <t>SPN-10987</t>
  </si>
  <si>
    <t>MERCEDES-BENZ U.S. INTERNATIONAL INC./VANCE, AL</t>
  </si>
  <si>
    <t>HWY 11 N, GATE 3, DOCK E29,1&amp;#xa;VANCE, AL 35490-9310&amp;#xa;United States of America</t>
  </si>
  <si>
    <t>085ea9d3d99a019d5cb5c68f01118ef5</t>
  </si>
  <si>
    <t>45228</t>
  </si>
  <si>
    <t>SPN-10988</t>
  </si>
  <si>
    <t>MERCER UNIVERSITY/MACON, GA</t>
  </si>
  <si>
    <t>1400 COLEMAN AVE&amp;#xa;MACON, GA 31207&amp;#xa;United States of America</t>
  </si>
  <si>
    <t>DELAINE SAMPLES</t>
  </si>
  <si>
    <t>085ea9d3d99a0187f670cd8f011195f5</t>
  </si>
  <si>
    <t>65892</t>
  </si>
  <si>
    <t>SPN-10989</t>
  </si>
  <si>
    <t>MERCK &amp; COMPANY INCORPORATED/BOSTON,MA</t>
  </si>
  <si>
    <t>PO BOX 982122&amp;#xa;EL PASO, TX 79998&amp;#xa;United States of America</t>
  </si>
  <si>
    <t>MERCK SHARP</t>
  </si>
  <si>
    <t>c81ac5adcefc017b2740706c4c010f88</t>
  </si>
  <si>
    <t>34609</t>
  </si>
  <si>
    <t>SPN-13739</t>
  </si>
  <si>
    <t>MERCK &amp; COMPANY INCORPORATED/RAHWAY, NJ</t>
  </si>
  <si>
    <t>MERCK INVOICE CONTACT</t>
  </si>
  <si>
    <t>085ea9d3d99a018f051ad48f01119cf5</t>
  </si>
  <si>
    <t>58855</t>
  </si>
  <si>
    <t>SPN-10990</t>
  </si>
  <si>
    <t>MERCK SHARP &amp; DOHME CORP./WEST POINT, PA</t>
  </si>
  <si>
    <t>PO BOX 982122&amp;#xa;EL PASO, TX 79998-2122&amp;#xa;United States of America</t>
  </si>
  <si>
    <t>085ea9d3d99a01717063da8f0111a3f5</t>
  </si>
  <si>
    <t>66267</t>
  </si>
  <si>
    <t>SPN-10991</t>
  </si>
  <si>
    <t>MERIAL INC/DULUTH, GA</t>
  </si>
  <si>
    <t>3239 SATELLITE BLVD&amp;#xa;DULUTH, GA 30097&amp;#xa;United States of America</t>
  </si>
  <si>
    <t>358d8d546b2b010e479677719a019984</t>
  </si>
  <si>
    <t>73163</t>
  </si>
  <si>
    <t>SPN-13757</t>
  </si>
  <si>
    <t>MERISTEM PACKAGING COMPANY/ROSWELL, GA</t>
  </si>
  <si>
    <t>5090 OLD ELLIS PT.&amp;#xa;ROSWELL, GA 30076&amp;#xa;United States of America</t>
  </si>
  <si>
    <t>FRED PRINCE</t>
  </si>
  <si>
    <t>76c14ff34f39014daba05872fa001dd5</t>
  </si>
  <si>
    <t>70555</t>
  </si>
  <si>
    <t>SPN-13595</t>
  </si>
  <si>
    <t>MERITS HEALTH PRODUCTS INC/CAPE CORAL,FL</t>
  </si>
  <si>
    <t>4245 EVANS AVE.&amp;#xa;FORT MYERS, FL 33901&amp;#xa;United States of America</t>
  </si>
  <si>
    <t>kliu@meritsusa.com</t>
  </si>
  <si>
    <t>KEVIN LIU</t>
  </si>
  <si>
    <t>941fb274468a015a8d139a72671144a1</t>
  </si>
  <si>
    <t>69159</t>
  </si>
  <si>
    <t>SPN-13143</t>
  </si>
  <si>
    <t>MERRIMACK COLLEGE/NORTH ANDOVER,MA</t>
  </si>
  <si>
    <t>654e5bcac2d9019e221b3b00010163db</t>
  </si>
  <si>
    <t>72480</t>
  </si>
  <si>
    <t>SPN-13673</t>
  </si>
  <si>
    <t>MESODYNE INC/SOMERVILLE, MA</t>
  </si>
  <si>
    <t>15 WARD STREET&amp;#xa;SOMERVILLE, MA 02143&amp;#xa;United States of America</t>
  </si>
  <si>
    <t>bde5b4f923110101e2053f406f8e0000</t>
  </si>
  <si>
    <t>75061</t>
  </si>
  <si>
    <t>SPN-14022</t>
  </si>
  <si>
    <t>META PLATFORMS INC/MENLO PARK,CA</t>
  </si>
  <si>
    <t>1601 Willow Rd&amp;#xa;Menlo Park, CA 94025&amp;#xa;United States of America</t>
  </si>
  <si>
    <t>ap@fb.com</t>
  </si>
  <si>
    <t>Billing ap@fb.com</t>
  </si>
  <si>
    <t>085ea9d3d99a018b01bde28f0111aaf5</t>
  </si>
  <si>
    <t>39968</t>
  </si>
  <si>
    <t>SPN-10992</t>
  </si>
  <si>
    <t>METAL INDUSTRY RESEARCH AND DEVELOPMENT CTR/KACHSIUNG, TAIWAN</t>
  </si>
  <si>
    <t>Kaohsiung City 81160&amp;#xa;Taiwan</t>
  </si>
  <si>
    <t>��FU-CHUAN HSU</t>
  </si>
  <si>
    <t>085ea9d3d99a01150b78e98f0111b7f5</t>
  </si>
  <si>
    <t>30541</t>
  </si>
  <si>
    <t>SPN-10993</t>
  </si>
  <si>
    <t>METGEN INCORPORATED/ATLANTA, GA</t>
  </si>
  <si>
    <t>750 GLENRIDGE CLOSE DRIVE&amp;#xa;PO BOX 764111&amp;#xa;ATLANTA, GA 30358-1411&amp;#xa;United States of America</t>
  </si>
  <si>
    <t>085ea9d3d99a01d724beef8f0111bef5</t>
  </si>
  <si>
    <t>66600</t>
  </si>
  <si>
    <t>SPN-10994</t>
  </si>
  <si>
    <t>METOVA FEDERAL LLC./CABOT, AR</t>
  </si>
  <si>
    <t>15506 HWY 5&amp;#xa;SUITE J&amp;#xa;CABOT, AR 72023&amp;#xa;United States of America</t>
  </si>
  <si>
    <t>5e32c888a47010014c88c40f845e0000</t>
  </si>
  <si>
    <t>76171</t>
  </si>
  <si>
    <t>SPN-14249</t>
  </si>
  <si>
    <t>METROPOLITAN COMMUNITY COLLEGE/KANSAS CITY,MO</t>
  </si>
  <si>
    <t>3217 BROADWAY BLVD.&amp;#xa;ROOM 302&amp;#xa;KANSAS CITY, MO 64111&amp;#xa;United States of America</t>
  </si>
  <si>
    <t>AMY.WILLARD@MCCKC.EDU</t>
  </si>
  <si>
    <t>AMY WILLARD</t>
  </si>
  <si>
    <t>085ea9d3d99a01a69451f68f0111c8f5</t>
  </si>
  <si>
    <t>66857</t>
  </si>
  <si>
    <t>SPN-10995</t>
  </si>
  <si>
    <t>METROPOLITAN STATE UNIVERSITY OF DENVER/DENVER, CO</t>
  </si>
  <si>
    <t>890 AURARIA PARKWAY # 410&amp;#xa;DENVER, CO 80204&amp;#xa;United States of America</t>
  </si>
  <si>
    <t>085ea9d3d99a012e2946fc8f0111cff5</t>
  </si>
  <si>
    <t>66674</t>
  </si>
  <si>
    <t>SPN-10996</t>
  </si>
  <si>
    <t>MEZA CONSULTING LLC/BRUNSWICK,MD</t>
  </si>
  <si>
    <t>125 FIONA WAY&amp;#xa;BRUNSWICK, MD 21758&amp;#xa;United States of America</t>
  </si>
  <si>
    <t>085ea9d3d99a01ab4fc702900111d6f5</t>
  </si>
  <si>
    <t>53120</t>
  </si>
  <si>
    <t>SPN-11018</t>
  </si>
  <si>
    <t>MI MEDX GROUP INC/ MARIETTA, GA</t>
  </si>
  <si>
    <t>1775 WEST OAK COMMONS CT NE&amp;#xa;MARIETTA, GA 30062&amp;#xa;United States of America</t>
  </si>
  <si>
    <t>bhulse@mimedx.com</t>
  </si>
  <si>
    <t>085ea9d3d99a019daa0409900111e3f5</t>
  </si>
  <si>
    <t>18733</t>
  </si>
  <si>
    <t>SPN-10997</t>
  </si>
  <si>
    <t>MIAMI UNIVERSITY/OXFORD, OH</t>
  </si>
  <si>
    <t>701 E SPRING ST&amp;#xa;SHRIVER ENTER 304&amp;#xa;OXFORD, OH 45056&amp;#xa;United States of America</t>
  </si>
  <si>
    <t>HOPE SWEENEY</t>
  </si>
  <si>
    <t>085ea9d3d99a01d3d77610900111eaf5</t>
  </si>
  <si>
    <t>4348</t>
  </si>
  <si>
    <t>SPN-10998</t>
  </si>
  <si>
    <t>MICHELIN CORP/GREENVILLE, SC</t>
  </si>
  <si>
    <t>ONE PARKWAY SOUTH&amp;#xa;GREENVILLE, SC 29615&amp;#xa;United States of America</t>
  </si>
  <si>
    <t>RALPH HULSEMAN</t>
  </si>
  <si>
    <t>26659f86f621013ce7293760940916e8</t>
  </si>
  <si>
    <t>70758</t>
  </si>
  <si>
    <t>SPN-13422</t>
  </si>
  <si>
    <t>MICHELS POWER/SYRACUSE, NY</t>
  </si>
  <si>
    <t>Michels Corporation&amp;#xa;PO BOX 128&amp;#xa;BROWNSVILLE, WI 53006&amp;#xa;United States of America</t>
  </si>
  <si>
    <t>apinvoices@michels.us</t>
  </si>
  <si>
    <t>bae69e64d9611000b599c0c6280d0000</t>
  </si>
  <si>
    <t>77484</t>
  </si>
  <si>
    <t>SPN-14601</t>
  </si>
  <si>
    <t>MICHELS/NEENAH, WI</t>
  </si>
  <si>
    <t>1775 E Shady Ln&amp;#xa;Neenah, WI 54956&amp;#xa;United States of America</t>
  </si>
  <si>
    <t>jharrer@michels.us</t>
  </si>
  <si>
    <t>Justin Harrer</t>
  </si>
  <si>
    <t>085ea9d3d99a01104eb419900111f7f5</t>
  </si>
  <si>
    <t>5931</t>
  </si>
  <si>
    <t>SPN-10999</t>
  </si>
  <si>
    <t>MICHIGAN STATE UNIVERSITY/EAST LANSING, MI</t>
  </si>
  <si>
    <t>301 ADMIN BUILDING&amp;#xa;EAST LANSING, MI 48824&amp;#xa;United States of America</t>
  </si>
  <si>
    <t>CASICE MEDINA</t>
  </si>
  <si>
    <t>085ea9d3d99a0161ff55209001110af6</t>
  </si>
  <si>
    <t>5880</t>
  </si>
  <si>
    <t>SPN-11000</t>
  </si>
  <si>
    <t>MICHIGAN TECHNOLOGICAL UNIVERSITY/HOUGHTON, MICH</t>
  </si>
  <si>
    <t>1400 TOWNSEND DR&amp;#xa;HOUGHTON, MI 49931&amp;#xa;United States of America</t>
  </si>
  <si>
    <t>KELLIE BUSS</t>
  </si>
  <si>
    <t>085ea9d3d99a011a5a59c7900111bff6</t>
  </si>
  <si>
    <t>62373</t>
  </si>
  <si>
    <t>SPN-11001</t>
  </si>
  <si>
    <t>MICRO SYSTEMS ENGINEERING INC/LAKE OSWEGO, OR</t>
  </si>
  <si>
    <t>6024 SW JEAN RD&amp;#xa;LAKE OSWEGO, OR 97035&amp;#xa;United States of America</t>
  </si>
  <si>
    <t>941fb274468a0123f770f975671160a5</t>
  </si>
  <si>
    <t>8000127</t>
  </si>
  <si>
    <t>SPN-13286</t>
  </si>
  <si>
    <t>MICRODERMICS INC</t>
  </si>
  <si>
    <t>5dacf5b676101001976d1eb5f5960000</t>
  </si>
  <si>
    <t>75870</t>
  </si>
  <si>
    <t>SPN-14247</t>
  </si>
  <si>
    <t>MICROFLUID X/STEVENAGE, UK</t>
  </si>
  <si>
    <t>MICROFLUIDX LTD&amp;#xa;STEVENAGE BIOSCIENCE CATALYST&amp;#xa;GUNNELS WOOD ROAD&amp;#xa;STEVENAGE&amp;#xa;SG1 2FX&amp;#xa;United Kingdom</t>
  </si>
  <si>
    <t>antoine@microfluidx.co.uk</t>
  </si>
  <si>
    <t>ANTOINE ESPINET</t>
  </si>
  <si>
    <t>085ea9d3d99a01960a2fda900111d7f6</t>
  </si>
  <si>
    <t>12148</t>
  </si>
  <si>
    <t>SPN-11002</t>
  </si>
  <si>
    <t>MICROMERITICS INCORPORATED/NORCROSS, GA</t>
  </si>
  <si>
    <t>4356 COMMUNICATIONS DR&amp;#xa;NORCORSS, GA 30093-2901&amp;#xa;United States of America</t>
  </si>
  <si>
    <t>2a2639f255370101e92a4ee4e9790000</t>
  </si>
  <si>
    <t>75123</t>
  </si>
  <si>
    <t>SPN-14064</t>
  </si>
  <si>
    <t>MICROMIZE INC/OAKLAND, CA</t>
  </si>
  <si>
    <t>490 43RD STREET&amp;#xa;UNIT 47&amp;#xa;OAKLAND, CA 94609&amp;#xa;United States of America</t>
  </si>
  <si>
    <t>ppatil@micromize.com</t>
  </si>
  <si>
    <t>PRASHANT PATIL</t>
  </si>
  <si>
    <t>085ea9d3d99a012e0929e0900111def6</t>
  </si>
  <si>
    <t>67763</t>
  </si>
  <si>
    <t>SPN-11003</t>
  </si>
  <si>
    <t>MICRON BIOMEDICAL INC/ATLANTA,GA</t>
  </si>
  <si>
    <t>311 FERST DR NW SUITE L1309&amp;#xa;ATLANTA, GA 30332&amp;#xa;United States of America</t>
  </si>
  <si>
    <t>SEBASTIEN HENRY</t>
  </si>
  <si>
    <t>085ea9d3d99a019628971a890211f221</t>
  </si>
  <si>
    <t>39872</t>
  </si>
  <si>
    <t>SPN-11004</t>
  </si>
  <si>
    <t>MICRON OPTICS INC/ATLANTA, GA</t>
  </si>
  <si>
    <t>1852 CENTURY PLACE NE&amp;#xa;ATLANTA, GA 30345&amp;#xa;United States of America</t>
  </si>
  <si>
    <t>KEVIN HSU</t>
  </si>
  <si>
    <t>0d3f178e882310015d4ebf22fab80000</t>
  </si>
  <si>
    <t>21380</t>
  </si>
  <si>
    <t>SPN-14428</t>
  </si>
  <si>
    <t>MICRON TECHNOLOGIES/BOISE, ID</t>
  </si>
  <si>
    <t>8000 S. FEDERAL WAY&amp;#xa;BOISE, ID 83716&amp;#xa;United States of America</t>
  </si>
  <si>
    <t>debielaw@micron.com</t>
  </si>
  <si>
    <t>Debbie Law</t>
  </si>
  <si>
    <t>a657201de19901b47fc6fe7e050191fc</t>
  </si>
  <si>
    <t>73544</t>
  </si>
  <si>
    <t>SPN-13857</t>
  </si>
  <si>
    <t>MICROSANJ INC/SANTA CLARA, CA</t>
  </si>
  <si>
    <t>3287 KIFER ROAD&amp;#xa;SANTA CLARA, CA 95051&amp;#xa;United States of America</t>
  </si>
  <si>
    <t>DR. MO SHAKOURI</t>
  </si>
  <si>
    <t>085ea9d3d99a01be0175e9900111e5f6</t>
  </si>
  <si>
    <t>66539</t>
  </si>
  <si>
    <t>SPN-11005</t>
  </si>
  <si>
    <t>MICROSEMI CORPORATION/ALISO VIEJO,CA</t>
  </si>
  <si>
    <t>MICROSEMI FREQUENCY AND TIME CORPORATION&amp;#xa;3870 NORTH 1ST STREET&amp;#xa;SAN JOSE, CA 95134&amp;#xa;United States of America</t>
  </si>
  <si>
    <t>MARK TRAINOFF</t>
  </si>
  <si>
    <t>A/P SPECIALIST</t>
  </si>
  <si>
    <t>085ea9d3d99a01df8729ef900111ecf6</t>
  </si>
  <si>
    <t>15169</t>
  </si>
  <si>
    <t>SPN-11006</t>
  </si>
  <si>
    <t>MICROSOFT CORPORATION/REDMOND, WASHINGTON</t>
  </si>
  <si>
    <t>ONE MICROSOFT WAY&amp;#xa;REDMOND, WA 98052-6399&amp;#xa;United States of America</t>
  </si>
  <si>
    <t>STEWART TANSLEY</t>
  </si>
  <si>
    <t>6fed982701d701963893303dc601c18b</t>
  </si>
  <si>
    <t>70469</t>
  </si>
  <si>
    <t>SPN-13964</t>
  </si>
  <si>
    <t>MICROSTAR BIOTECH LLC/ATLANTA, GA</t>
  </si>
  <si>
    <t>934 WAVERLY WAY NE&amp;#xa;ATLANTA, GA 30307&amp;#xa;United States of America</t>
  </si>
  <si>
    <t>tadros@microstarbio.com</t>
  </si>
  <si>
    <t>ANDREW TADROS</t>
  </si>
  <si>
    <t>941fb274468a013db10f0076671164a5</t>
  </si>
  <si>
    <t>8000128</t>
  </si>
  <si>
    <t>SPN-13287</t>
  </si>
  <si>
    <t>MICROSTAR BIOTECH, LLC</t>
  </si>
  <si>
    <t>941fb274468a01f5f1aad772671181a1</t>
  </si>
  <si>
    <t>69237</t>
  </si>
  <si>
    <t>SPN-13152</t>
  </si>
  <si>
    <t>MIDDLE GEORGIA REGIONAL COMMISSION/MACON, GA</t>
  </si>
  <si>
    <t>175 EMERY HIGHWAY&amp;#xa;SUITE C&amp;#xa;MACON, GA 31217&amp;#xa;United States of America</t>
  </si>
  <si>
    <t>lmathis@mg-rc.org</t>
  </si>
  <si>
    <t>085ea9d3d99a019f41c7fc900111faf6</t>
  </si>
  <si>
    <t>46828</t>
  </si>
  <si>
    <t>SPN-11008</t>
  </si>
  <si>
    <t>MIDDLE GEORGIA STATE UNIVERSITY/COCHRAN, GA</t>
  </si>
  <si>
    <t>100 COLLEGE STATION DRIVE&amp;#xa;MACON, GA 31206&amp;#xa;United States of America</t>
  </si>
  <si>
    <t>BARBARA RATZLAFF</t>
  </si>
  <si>
    <t>085ea9d3d99a016a54fd0291011107f7</t>
  </si>
  <si>
    <t>65925</t>
  </si>
  <si>
    <t>SPN-11009</t>
  </si>
  <si>
    <t>MIDDLE GEORGIA STATE UNIVERSITY/MACON, GA</t>
  </si>
  <si>
    <t>1100 SECOND STREET, SE&amp;#xa;COCHRAN, GA 31014&amp;#xa;United States of America</t>
  </si>
  <si>
    <t>085ea9d3d99a013dfa81089101110ef7</t>
  </si>
  <si>
    <t>61955</t>
  </si>
  <si>
    <t>SPN-11010</t>
  </si>
  <si>
    <t>MIDDLE TENNESSEE STATE UNIVERSITY/MURFREESBORO,TN</t>
  </si>
  <si>
    <t>1301 EAST MAIN STREET&amp;#xa;MURFREESBORO, TN 37132&amp;#xa;United States of America</t>
  </si>
  <si>
    <t>6d33ad44960b01de03344a75000174d6</t>
  </si>
  <si>
    <t>71984</t>
  </si>
  <si>
    <t>SPN-13618</t>
  </si>
  <si>
    <t>MIDDLEBURY COLLEGE/MIDDLEBURY,VT</t>
  </si>
  <si>
    <t>14 OLD CHAPEL ROAD&amp;#xa;MIDDLEBURY, VT 05753&amp;#xa;United States of America</t>
  </si>
  <si>
    <t>JODI@MIDDLEBURY.EDU</t>
  </si>
  <si>
    <t>Wesley Court</t>
  </si>
  <si>
    <t>JODI LITCHFIELD</t>
  </si>
  <si>
    <t>085ea9d3d99a01fc48b80e91011115f7</t>
  </si>
  <si>
    <t>62756</t>
  </si>
  <si>
    <t>SPN-11011</t>
  </si>
  <si>
    <t>MIDDLEBURY INSTITUTE OF INTERNATIONAL STUDIES/MONTEREY,CA</t>
  </si>
  <si>
    <t>460 PIERCE STREET&amp;#xa;MONTEREY, CA 93940&amp;#xa;United States of America</t>
  </si>
  <si>
    <t>085ea9d3d99a01064982149101111cf7</t>
  </si>
  <si>
    <t>67403</t>
  </si>
  <si>
    <t>SPN-11012</t>
  </si>
  <si>
    <t>MIDLANDS TECHNICAL COLLEGE/WEST COLUMBIA, SC</t>
  </si>
  <si>
    <t>1260 LEXINGTON DRIVE&amp;#xa;WEST COLUMBIA, SC 29170&amp;#xa;United States of America</t>
  </si>
  <si>
    <t>085ea9d3d99a0196bf93f5900111f3f6</t>
  </si>
  <si>
    <t>60634</t>
  </si>
  <si>
    <t>SPN-11007</t>
  </si>
  <si>
    <t>MID-STATE TECHNICAL COLLEGE/WISCONSIN RAPIDS, WI</t>
  </si>
  <si>
    <t>500 32ND ST N&amp;#xa;WISCONSIN RAPIDS, WI 54494&amp;#xa;United States of America</t>
  </si>
  <si>
    <t>085ea9d3d99a014c5c711a91011123f7</t>
  </si>
  <si>
    <t>12447</t>
  </si>
  <si>
    <t>SPN-11013</t>
  </si>
  <si>
    <t>MIDTOWN ALLIANCE/ATLANTA, GA</t>
  </si>
  <si>
    <t>795 FIRST UNION PLAZA&amp;#xa;ATLANTA, GA 30309&amp;#xa;United States of America</t>
  </si>
  <si>
    <t>FORREST ROSE</t>
  </si>
  <si>
    <t>d6a7b1e9430d014d20896375481e39bc</t>
  </si>
  <si>
    <t>70517</t>
  </si>
  <si>
    <t>SPN-13346</t>
  </si>
  <si>
    <t>MIDTOWN CONNECTOR PROJECT FOUNDATION/ATLANTA,GA</t>
  </si>
  <si>
    <t>864 SPRING ST NW&amp;#xa;ATLANTA, GA 30308&amp;#xa;United States of America</t>
  </si>
  <si>
    <t>paul@mcpfound.org</t>
  </si>
  <si>
    <t>085ea9d3d99a014ae0690777011178d3</t>
  </si>
  <si>
    <t>8000035</t>
  </si>
  <si>
    <t>SPN-00093</t>
  </si>
  <si>
    <t>MIDWEST MICRODEVICES, LLC</t>
  </si>
  <si>
    <t>329 14TH STREET&amp;#xa;TOLEDO, OH 43604&amp;#xa;United States of America</t>
  </si>
  <si>
    <t>45f22e482032012c3f1c51eedf0dc19b</t>
  </si>
  <si>
    <t>70819</t>
  </si>
  <si>
    <t>SPN-13432</t>
  </si>
  <si>
    <t>MILES SPACE INC/TAMPA, FL</t>
  </si>
  <si>
    <t>5007 NASSAU ST&amp;#xa;TAMPA, FL 33607&amp;#xa;United States of America</t>
  </si>
  <si>
    <t>WESLEY FALER</t>
  </si>
  <si>
    <t>085ea9d3d99a015f788e209101112df7</t>
  </si>
  <si>
    <t>57495</t>
  </si>
  <si>
    <t>SPN-11014</t>
  </si>
  <si>
    <t>MILL SPRINGS ACADEMY/ALPHARETTA,GA</t>
  </si>
  <si>
    <t>13660 NEW PROVIDENCE ROAD&amp;#xa;ALPHARETTA, GA 30004&amp;#xa;United States of America</t>
  </si>
  <si>
    <t>085ea9d3d99a010c94d52591011134f7</t>
  </si>
  <si>
    <t>63816</t>
  </si>
  <si>
    <t>SPN-11015</t>
  </si>
  <si>
    <t>MILLENNITEK LLC/KNOXVILLE, TN</t>
  </si>
  <si>
    <t>631 BARBROW LANE&amp;#xa;KNOXVILLE, TN 37932&amp;#xa;United States of America</t>
  </si>
  <si>
    <t>DREW SPALDING</t>
  </si>
  <si>
    <t>085ea9d3d99a014289802b9101113bf7</t>
  </si>
  <si>
    <t>54570</t>
  </si>
  <si>
    <t>SPN-11016</t>
  </si>
  <si>
    <t>MILLIKEN &amp; COMPANY/SPARTANBURG,SC</t>
  </si>
  <si>
    <t>922 MILLIKEN RD, M-405&amp;#xa;SPARTANBURG, SC 29303&amp;#xa;United States of America</t>
  </si>
  <si>
    <t>085ea9d3d99a0142bb5c3191011142f7</t>
  </si>
  <si>
    <t>57406</t>
  </si>
  <si>
    <t>SPN-11017</t>
  </si>
  <si>
    <t>MILLIKIN UNIVERSITY/DECATUR, IL</t>
  </si>
  <si>
    <t>1184 WEST MAIN STREET&amp;#xa;DECATUR, IL 62522&amp;#xa;United States of America</t>
  </si>
  <si>
    <t>4ff8667651451000ff33117d26a80000</t>
  </si>
  <si>
    <t>75306</t>
  </si>
  <si>
    <t>SPN-14152</t>
  </si>
  <si>
    <t>MILWAUKEE TOOL/BROOKWFIELD, WI</t>
  </si>
  <si>
    <t>12930 WEST LISBON RD.&amp;#xa;BROOKFIELD, WI 53005&amp;#xa;United States of America</t>
  </si>
  <si>
    <t>theo.collier@milwaukeetool.com</t>
  </si>
  <si>
    <t>THEO COLLIER</t>
  </si>
  <si>
    <t>48a82ffdaad90172bd989b1c9c010c5f</t>
  </si>
  <si>
    <t>67840</t>
  </si>
  <si>
    <t>SPN-13716</t>
  </si>
  <si>
    <t>MINISTRY OF DEFENSE FOR ISRAEL/ISRAEL</t>
  </si>
  <si>
    <t>800 Second Avenue&amp;#xa;11th flr&amp;#xa;New York, NY 10017&amp;#xa;United States of America</t>
  </si>
  <si>
    <t>SHELLY LENCZNER</t>
  </si>
  <si>
    <t>085ea9d3d99a0173698e3691011149f7</t>
  </si>
  <si>
    <t>57636</t>
  </si>
  <si>
    <t>SPN-11019</t>
  </si>
  <si>
    <t>MINNEAPOLIS COMMUNITY &amp; TECHNICAL COLLEGE/MINNEAPOLIS, MN</t>
  </si>
  <si>
    <t>1501 HENNEPIN AVENUE&amp;#xa;MINNEAPOLIS, MN 55403&amp;#xa;United States of America</t>
  </si>
  <si>
    <t>085ea9d3d99a01a2a85ed2910111e2f7</t>
  </si>
  <si>
    <t>29241</t>
  </si>
  <si>
    <t>SPN-11020</t>
  </si>
  <si>
    <t>MINNESOTA DEPT OF TRANSPORTATION/ST. PAUL, MN</t>
  </si>
  <si>
    <t>0f3e111ee9b9100199a6d7dd3f0e0000</t>
  </si>
  <si>
    <t>77361</t>
  </si>
  <si>
    <t>SPN-14555</t>
  </si>
  <si>
    <t>MINNESOTA STATE COLLEGE-SOUTHEAST/WINONA, MN</t>
  </si>
  <si>
    <t>1200 HOMER ROAD&amp;#xa;WINONA, MN 55987&amp;#xa;United States of America</t>
  </si>
  <si>
    <t>KATE.PARSI@SOUTHEASTMN.EDU</t>
  </si>
  <si>
    <t>KATE PARSI</t>
  </si>
  <si>
    <t>085ea9d3d99a011efe5f3c91011150f7</t>
  </si>
  <si>
    <t>58539</t>
  </si>
  <si>
    <t>SPN-11021</t>
  </si>
  <si>
    <t>MINNESOTA STATE COMMUNITY &amp; TECHNICAL COLLEGE/MOORHEAD, MN</t>
  </si>
  <si>
    <t>1900 28TH AVENUE SOUTH&amp;#xa;MOORHEAD, MN 56560&amp;#xa;United States of America</t>
  </si>
  <si>
    <t>085ea9d3d99a012022f04191011157f7</t>
  </si>
  <si>
    <t>67604</t>
  </si>
  <si>
    <t>SPN-11022</t>
  </si>
  <si>
    <t>MINNESOTA STATE UNIVERSITY - MANKATO/MANKATO, MN</t>
  </si>
  <si>
    <t>MEMORIAL LIBRARY 132&amp;#xa;MANKATO, MN 56001&amp;#xa;United States of America</t>
  </si>
  <si>
    <t>085ea9d3d99a01f6cbec479101115ef7</t>
  </si>
  <si>
    <t>66606</t>
  </si>
  <si>
    <t>SPN-11023</t>
  </si>
  <si>
    <t>MIRAE TECH. RES. FOUNDATION (MTRF)/SEOUL, KOREA</t>
  </si>
  <si>
    <t>Korea, Republic of</t>
  </si>
  <si>
    <t>dbde8a6b050310014da55c70a2510000</t>
  </si>
  <si>
    <t>75041</t>
  </si>
  <si>
    <t>SPN-14228</t>
  </si>
  <si>
    <t>MIRTECH INC/BROCKTON, MA</t>
  </si>
  <si>
    <t>452 ASH STREET&amp;#xa;BROCKTON, MA 02301&amp;#xa;United States of America</t>
  </si>
  <si>
    <t>mhrovat@mirtech.com</t>
  </si>
  <si>
    <t>MIRKO HROVAT</t>
  </si>
  <si>
    <t>Irene Hrovat</t>
  </si>
  <si>
    <t>941fb274468a0175f3fd0676671169a5</t>
  </si>
  <si>
    <t>66334</t>
  </si>
  <si>
    <t>SPN-13288</t>
  </si>
  <si>
    <t>MIRUS, LLC</t>
  </si>
  <si>
    <t>1755 WEST OAK PARKWAY SUITE 100&amp;#xa;MARIETTA, GA 30062&amp;#xa;United States of America</t>
  </si>
  <si>
    <t>nroth@mirusmed.com</t>
  </si>
  <si>
    <t>NOAH ROTH</t>
  </si>
  <si>
    <t>306f4fbad6681001e9e7f150206d0000</t>
  </si>
  <si>
    <t>75896</t>
  </si>
  <si>
    <t>SPN-14198</t>
  </si>
  <si>
    <t>MISSION BIO INC/SAN FRANCISCO, CA</t>
  </si>
  <si>
    <t>400 E JAMIE COURT, SUITE 100&amp;#xa;SOUTH SAN FRANCISCO, CA 94080&amp;#xa;United States of America</t>
  </si>
  <si>
    <t>libby@missionbio.com</t>
  </si>
  <si>
    <t>TRACI LIBBI</t>
  </si>
  <si>
    <t>a657201de19901f1f96c28ee4d014843</t>
  </si>
  <si>
    <t>74147</t>
  </si>
  <si>
    <t>SPN-13860</t>
  </si>
  <si>
    <t>MISSISSIPPI POWER COMPANY/GULFPORT,MS</t>
  </si>
  <si>
    <t>2906 17TH STREET&amp;#xa;GULFPORT, MS 39501&amp;#xa;United States of America</t>
  </si>
  <si>
    <t>G. SCOTT STRAHAN</t>
  </si>
  <si>
    <t>085ea9d3d99a0150a8184e91011165f7</t>
  </si>
  <si>
    <t>15410</t>
  </si>
  <si>
    <t>SPN-11024</t>
  </si>
  <si>
    <t>MISSISSIPPI STATE UNIVERSITY/MISSISSIPPI STATE, MS</t>
  </si>
  <si>
    <t>PO BOX 806&amp;#xa;MISSISSIPPI STATE, MS 39762&amp;#xa;United States of America</t>
  </si>
  <si>
    <t>CANDACE BOX</t>
  </si>
  <si>
    <t>subcontracts controller.msstate.edu</t>
  </si>
  <si>
    <t>085ea9d3d99a01aea80f549101116ff7</t>
  </si>
  <si>
    <t>65699</t>
  </si>
  <si>
    <t>SPN-11025</t>
  </si>
  <si>
    <t>MISSOURI STATE UNIVERSITYSPRINGFIELD, MO</t>
  </si>
  <si>
    <t>901 SOUTH NATIONAL AVENUE&amp;#xa;MEYER LIBRARY 201D&amp;#xa;SPRINGFIELD, MO 65897&amp;#xa;United States of America</t>
  </si>
  <si>
    <t>085ea9d3d99a01ffd9f3bd790111aed6</t>
  </si>
  <si>
    <t>66597</t>
  </si>
  <si>
    <t>SPN-11026</t>
  </si>
  <si>
    <t>MISSOURI UNIVERSITY OF SCIENCE &amp; TECHNOLOGY/ROLLA, MO</t>
  </si>
  <si>
    <t>300 W 12TH STREET&amp;#xa;202 CENTENNIAL HALL&amp;#xa;ROLLA, MO 65409-1330&amp;#xa;United States of America</t>
  </si>
  <si>
    <t>winsteadl@mst.edu</t>
  </si>
  <si>
    <t>ASHTYN KLINE</t>
  </si>
  <si>
    <t>PAULA DELONG</t>
  </si>
  <si>
    <t>085ea9d3d99a01c727077d7c0111f5da</t>
  </si>
  <si>
    <t>68922</t>
  </si>
  <si>
    <t>SPN-11027</t>
  </si>
  <si>
    <t>MISSOURI WESTERN STATE UNIVERSITY/ST JOSEPH, MO</t>
  </si>
  <si>
    <t>4525 DOWNS DRIVE&amp;#xa;ST JOSEPH, MO 64507&amp;#xa;United States of America</t>
  </si>
  <si>
    <t>b4124a60678a011f2a213dd6101f8ce7</t>
  </si>
  <si>
    <t>71141</t>
  </si>
  <si>
    <t>SPN-13487</t>
  </si>
  <si>
    <t>MITCHELL HAMLINE SCHOOL OF LAW/ST PAUL, MN</t>
  </si>
  <si>
    <t>875 SUMMIT AVENUE&amp;#xa;SAINT PAUL, MN 55105&amp;#xa;United States of America</t>
  </si>
  <si>
    <t>d0dab9584e26011f2987f46ee50186ca</t>
  </si>
  <si>
    <t>74085</t>
  </si>
  <si>
    <t>SPN-13877</t>
  </si>
  <si>
    <t>MITEK/CHESTERFIELD, MO</t>
  </si>
  <si>
    <t>16023 SWINGLEY RIDGE ROAD&amp;#xa;CHESTERFIELD, MO 63017&amp;#xa;United States of America</t>
  </si>
  <si>
    <t>085ea9d3d99a01c54679597f0111f6de</t>
  </si>
  <si>
    <t>531</t>
  </si>
  <si>
    <t>SPN-11028</t>
  </si>
  <si>
    <t>MITRE CORPORATION/BEDFORD,MA</t>
  </si>
  <si>
    <t>PO BOX 847&amp;#xa;BEDFORD, MA 01730-0847&amp;#xa;United States of America</t>
  </si>
  <si>
    <t>RON HADDAWAY</t>
  </si>
  <si>
    <t>98e5a07ed2cb0101e6b81b0105a30000</t>
  </si>
  <si>
    <t>65631</t>
  </si>
  <si>
    <t>SPN-14037</t>
  </si>
  <si>
    <t>MITRE CORPORATION/MCLEAN, VA</t>
  </si>
  <si>
    <t>subcontractinvoice@mitre.org</t>
  </si>
  <si>
    <t>MITRE BILLING</t>
  </si>
  <si>
    <t>085ea9d3d99a010aa10463820111a1e3</t>
  </si>
  <si>
    <t>63478</t>
  </si>
  <si>
    <t>SPN-11029</t>
  </si>
  <si>
    <t>MITSUBISHI CHEMICAL GROUP/TOKYO, JAPAN</t>
  </si>
  <si>
    <t>ALLEE DE LA RECHERCHE 60&amp;#xa;1070 ANDERLECHT&amp;#xa;Belgium</t>
  </si>
  <si>
    <t>02dcf58d46a8013bdd5a18826501a556</t>
  </si>
  <si>
    <t>12829</t>
  </si>
  <si>
    <t>SPN-13687</t>
  </si>
  <si>
    <t>MITSUBISHI ELECTRIC CORPORATION/CAMBRIDGE, MA</t>
  </si>
  <si>
    <t>INFORMATION TECHNOLOGY R&amp;D CENTER&amp;#xa;5-1-1, OFUNA&amp;#xa;KAMAKURA, Kanagawa&amp;#xa;247-8501&amp;#xa;Japan</t>
  </si>
  <si>
    <t>TAKESHI CHIKAZA WA</t>
  </si>
  <si>
    <t>085ea9d3d99a010af3c23f85011164e8</t>
  </si>
  <si>
    <t>59797</t>
  </si>
  <si>
    <t>SPN-11030</t>
  </si>
  <si>
    <t>MITSUBISHI ELECTRIC CORPORATION/HYOGO,JAPAN</t>
  </si>
  <si>
    <t>Kanagawa&amp;#xa;247-8501&amp;#xa;Japan</t>
  </si>
  <si>
    <t>shoji Yoshikawa</t>
  </si>
  <si>
    <t>085ea9d3d99a015046b5e787011128ec</t>
  </si>
  <si>
    <t>6333</t>
  </si>
  <si>
    <t>SPN-11031</t>
  </si>
  <si>
    <t>MITSUBISHI HEAVY INDUS LIMIT/KOBE, JAPAN</t>
  </si>
  <si>
    <t>1-1 Shinhama, 2-Chome&amp;#xa;Arai-cho&amp;#xa;Takasago, Hyogo&amp;#xa;676-8686&amp;#xa;Japan</t>
  </si>
  <si>
    <t>1a0a3e5cbe3e01a0df189d58a600c61a</t>
  </si>
  <si>
    <t>71421</t>
  </si>
  <si>
    <t>SPN-13594</t>
  </si>
  <si>
    <t>MIURA AMERICA CO LTD/ROCKMART, GA</t>
  </si>
  <si>
    <t>2200 STEVEN B SMITH BLVD&amp;#xa;ROCKMART, GA 30153&amp;#xa;United States of America</t>
  </si>
  <si>
    <t>rachel.parker@miuraz.com</t>
  </si>
  <si>
    <t>RACHEL PARKER</t>
  </si>
  <si>
    <t>085ea9d3d99a01233dfe0c7701117fd3</t>
  </si>
  <si>
    <t>8000036</t>
  </si>
  <si>
    <t>SPN-00094</t>
  </si>
  <si>
    <t>MIURA AMERICA CO.</t>
  </si>
  <si>
    <t>085ea9d3d99a014aca785b8a01114fef</t>
  </si>
  <si>
    <t>65563</t>
  </si>
  <si>
    <t>SPN-11032</t>
  </si>
  <si>
    <t>MKS INSTRUMENTS/ANDOVER, MA</t>
  </si>
  <si>
    <t>2 TECH DRIVE&amp;#xa;SUITE 201&amp;#xa;ANDOVER, MA 01810&amp;#xa;United States of America</t>
  </si>
  <si>
    <t>085ea9d3d99a01947b592f90011118f6</t>
  </si>
  <si>
    <t>66662</t>
  </si>
  <si>
    <t>SPN-11033</t>
  </si>
  <si>
    <t>MMA DESIGN LLC/BOULDER, CO</t>
  </si>
  <si>
    <t>2555 55TH ST UNIT 104&amp;#xa;BOULDER, CO 80301&amp;#xa;United States of America</t>
  </si>
  <si>
    <t>G. ERSKIN</t>
  </si>
  <si>
    <t>085ea9d3d99a01c1145c359001111ff6</t>
  </si>
  <si>
    <t>61613</t>
  </si>
  <si>
    <t>SPN-11034</t>
  </si>
  <si>
    <t>MML US INC./MINNETONKA, MN</t>
  </si>
  <si>
    <t>CLONMEL HOUSE, FOSTER WAY&amp;#xa;SWORDS, DUBLIN&amp;#xa;Ireland</t>
  </si>
  <si>
    <t>894abb089a610139cb53c016ff00f463</t>
  </si>
  <si>
    <t>74699</t>
  </si>
  <si>
    <t>SPN-13948</t>
  </si>
  <si>
    <t>MN-DEED REHABILITATION SERVICES/ST.PAUL,MN</t>
  </si>
  <si>
    <t>2200 UNIVERSITY AVE W&amp;#xa;ST PAUL, MN 55114&amp;#xa;United States of America</t>
  </si>
  <si>
    <t>1e80729f827610014cbbe75ffdcc0000</t>
  </si>
  <si>
    <t>76523</t>
  </si>
  <si>
    <t>SPN-14329</t>
  </si>
  <si>
    <t>MOBIL PNG GAS HOLDINGS PTY LTD/MELBOURNE VIC, AUSTRALIA</t>
  </si>
  <si>
    <t>MOBIL PNG GAS HOLDINGS PTY LTD.&amp;#xa;COMPANY GPO BOX 387D,&amp;#xa;MELBOURNE VIC VIC 3001&amp;#xa;Australia</t>
  </si>
  <si>
    <t>sorawong.asatthawasi@exxonmobil.com</t>
  </si>
  <si>
    <t>SORAWONG ASATTHAWASI</t>
  </si>
  <si>
    <t>085ea9d3d99a0194fe653b90011126f6</t>
  </si>
  <si>
    <t>68477</t>
  </si>
  <si>
    <t>SPN-11035</t>
  </si>
  <si>
    <t>MOBILITY INTERNATIONAL USA (MIUSA)/EUGENE, OR</t>
  </si>
  <si>
    <t>132 EAST BROADWAY, SUITE 343&amp;#xa;EUGENE, OR 97401&amp;#xa;United States of America</t>
  </si>
  <si>
    <t>PROJECT MANAGER</t>
  </si>
  <si>
    <t>085ea9d3d99a0137d81a1277011186d3</t>
  </si>
  <si>
    <t>73029</t>
  </si>
  <si>
    <t>SPN-00095</t>
  </si>
  <si>
    <t>MODERN MICROSYSTEMS INC.</t>
  </si>
  <si>
    <t>9711 WASHINGTON BLVD. SUITE 550&amp;#xa;GAITHERSBURG, MD 20878&amp;#xa;United States of America</t>
  </si>
  <si>
    <t>CRAIG MCGRAY</t>
  </si>
  <si>
    <t>085ea9d3d99a01bfc21c4192011145f8</t>
  </si>
  <si>
    <t>33405</t>
  </si>
  <si>
    <t>SPN-11036</t>
  </si>
  <si>
    <t>MODERN TECHNOLOGY SOLUTIONS INC/ALEXANDRIA, VA</t>
  </si>
  <si>
    <t>4725B EISENHOWER AVENUE&amp;#xa;ALEXANDRIA, VA 22304&amp;#xa;United States of America</t>
  </si>
  <si>
    <t>085ea9d3d99a01e1f09e469201114cf8</t>
  </si>
  <si>
    <t>58415</t>
  </si>
  <si>
    <t>SPN-11037</t>
  </si>
  <si>
    <t>MODERNA THERAPEUTICS/CAMBRIDGE,MA</t>
  </si>
  <si>
    <t>320 BENT ST&amp;#xa;CAMBRIDGE, MA 02139&amp;#xa;United States of America</t>
  </si>
  <si>
    <t>Angela Andrews</t>
  </si>
  <si>
    <t>MYSTIE DARACHA</t>
  </si>
  <si>
    <t>894abb089a6101c48bd7fa83a501f66c</t>
  </si>
  <si>
    <t>74675</t>
  </si>
  <si>
    <t>SPN-13951</t>
  </si>
  <si>
    <t>MOLEX LLC/LISLE, IL</t>
  </si>
  <si>
    <t>2222 WELLINGTON COURT&amp;#xa;LISLE, IL 60532&amp;#xa;United States of America</t>
  </si>
  <si>
    <t>yan.pan@molex.com</t>
  </si>
  <si>
    <t>YAN PAN</t>
  </si>
  <si>
    <t>d1e5dab5a20010014be64e85a3160000</t>
  </si>
  <si>
    <t>76571</t>
  </si>
  <si>
    <t>SPN-14332</t>
  </si>
  <si>
    <t>MONDELEZ GLOBAL/HANOVER, NJ</t>
  </si>
  <si>
    <t>100 DEFOREST AVE&amp;#xa;EAST HANOVER, NJ 07936&amp;#xa;United States of America</t>
  </si>
  <si>
    <t>Kristi.halgren@mdlz.com</t>
  </si>
  <si>
    <t>KRISTI HALGREN</t>
  </si>
  <si>
    <t>085ea9d3d99a011e074c4c92011153f8</t>
  </si>
  <si>
    <t>4324</t>
  </si>
  <si>
    <t>SPN-11038</t>
  </si>
  <si>
    <t>MONSANTO COMPANY/</t>
  </si>
  <si>
    <t>800 NORTH LINDBERGH BLVD&amp;#xa;MAIL COD B2NL&amp;#xa;ST. LOUIS, MO 63167&amp;#xa;United States of America</t>
  </si>
  <si>
    <t>CONNIE ARMENTROUT</t>
  </si>
  <si>
    <t>085ea9d3d99a011ba6c2529201115af8</t>
  </si>
  <si>
    <t>5929</t>
  </si>
  <si>
    <t>SPN-11039</t>
  </si>
  <si>
    <t>MONTANA STATE UNIVERSITY/BOZEMAN, MONTANA</t>
  </si>
  <si>
    <t>119 PBB BUILDING, PO BOX 173150&amp;#xa;BOZEMAN, MT 59717-3150&amp;#xa;United States of America</t>
  </si>
  <si>
    <t>FINANCIAL CONTACT</t>
  </si>
  <si>
    <t>085ea9d3d99a01a6054d5892011161f8</t>
  </si>
  <si>
    <t>62055</t>
  </si>
  <si>
    <t>SPN-11040</t>
  </si>
  <si>
    <t>MONTCLAIR STATE UNIVERSITY/MONTCLAIR, NJ</t>
  </si>
  <si>
    <t>1 NORMAL AVENUE&amp;#xa;WEBSTER HALL, ROOM 100&amp;#xa;MONTCLAIR, NJ 07043&amp;#xa;United States of America</t>
  </si>
  <si>
    <t>085ea9d3d99a012893c95d92011168f8</t>
  </si>
  <si>
    <t>67948</t>
  </si>
  <si>
    <t>SPN-11041</t>
  </si>
  <si>
    <t>MONTGOMERY COLLEGE/ROCKVILLE, MD</t>
  </si>
  <si>
    <t>51 MANNAKEE STREET&amp;#xa;CB116&amp;#xa;ROCKVILLE, MD 20850&amp;#xa;United States of America</t>
  </si>
  <si>
    <t>085ea9d3d99a0149314f639201116ff8</t>
  </si>
  <si>
    <t>65528</t>
  </si>
  <si>
    <t>SPN-11042</t>
  </si>
  <si>
    <t>MONTGOMERY COUNTY COMMUNITY COLLEGE/BLUE BELL, PA</t>
  </si>
  <si>
    <t>340 DEKALB PIKE&amp;#xa;BLUE BELL, PA 19422&amp;#xa;United States of America</t>
  </si>
  <si>
    <t>085ea9d3d99a014b26746992011176f8</t>
  </si>
  <si>
    <t>58516</t>
  </si>
  <si>
    <t>SPN-11043</t>
  </si>
  <si>
    <t>MOOG ISP/NIAGARA FALLS, NY</t>
  </si>
  <si>
    <t>300 JAMISON RD&amp;#xa;EAST AURORA, NY 14052&amp;#xa;United States of America</t>
  </si>
  <si>
    <t>CONNIE BUYNACEK</t>
  </si>
  <si>
    <t>085ea9d3d99a01ff63d46f92011180f8</t>
  </si>
  <si>
    <t>67759</t>
  </si>
  <si>
    <t>SPN-11044</t>
  </si>
  <si>
    <t>MOOG/ELMA,NEW YORK</t>
  </si>
  <si>
    <t>LANCE JOHNSON</t>
  </si>
  <si>
    <t>d00ab8a4551f01990693eb8d1401cf48</t>
  </si>
  <si>
    <t>71017</t>
  </si>
  <si>
    <t>SPN-13542</t>
  </si>
  <si>
    <t>MOONLIGHT THERAPEUTICS/ATLANTA,GA</t>
  </si>
  <si>
    <t>3175 PRESIDENTIAL DR.&amp;#xa;ATLANTA, GA 30340&amp;#xa;United States of America</t>
  </si>
  <si>
    <t>vladimir.zarnitsyn@moonlighttx.com</t>
  </si>
  <si>
    <t>Samir Patel</t>
  </si>
  <si>
    <t>VLADIMIR ZARNITSYN</t>
  </si>
  <si>
    <t>c3174dd431cb01018d06776ba3980000</t>
  </si>
  <si>
    <t>75122</t>
  </si>
  <si>
    <t>SPN-14121</t>
  </si>
  <si>
    <t>MORAI INC/SEOUL, KOREA</t>
  </si>
  <si>
    <t>4F-404, 415, TEHERAN-RO&amp;#xa;GANGNAM-GU&amp;#xa;06160 SEOUL Seoul&amp;#xa;Korea, Republic of</t>
  </si>
  <si>
    <t>hjjeon@morai.ai</t>
  </si>
  <si>
    <t>HYEONGJIN JEON</t>
  </si>
  <si>
    <t>085ea9d3d99a012acf77c3940111f6fb</t>
  </si>
  <si>
    <t>5772</t>
  </si>
  <si>
    <t>SPN-11045</t>
  </si>
  <si>
    <t>MOREHOUSE COLLEGE/ATLANTA, GA</t>
  </si>
  <si>
    <t>830 WESTVIEW DRIVE&amp;#xa;ATLANTA, GA 30314&amp;#xa;United States of America</t>
  </si>
  <si>
    <t>WILLIE ROCKWARD</t>
  </si>
  <si>
    <t>085ea9d3d99a014e99f0ca94011100fc</t>
  </si>
  <si>
    <t>51848</t>
  </si>
  <si>
    <t>SPN-11046</t>
  </si>
  <si>
    <t>MOREHOUSE SCHOOL OF MEDICINE/ATLANTA, GA</t>
  </si>
  <si>
    <t>720 WEST VIEW DRIVE, SW&amp;#xa;STE 310&amp;#xa;ATLANTA, GA 30310&amp;#xa;United States of America</t>
  </si>
  <si>
    <t>Katrina Brantley</t>
  </si>
  <si>
    <t>GEANNENE TREVILLIOIN</t>
  </si>
  <si>
    <t>941fb274468a01461ee80c76671183a5</t>
  </si>
  <si>
    <t>8000130</t>
  </si>
  <si>
    <t>SPN-13289</t>
  </si>
  <si>
    <t>MORGAN ADVANCED MATERIALS-THERMAL CERAMICS, INC</t>
  </si>
  <si>
    <t>085ea9d3d99a010f3d92d294011107fc</t>
  </si>
  <si>
    <t>67297</t>
  </si>
  <si>
    <t>SPN-11047</t>
  </si>
  <si>
    <t>MORSECORP INC./CAMBRIDGE, MA</t>
  </si>
  <si>
    <t>1 BROADWAY&amp;#xa;14TH FLOOR&amp;#xa;CAMBRIDGE, MA 02142&amp;#xa;United States of America</t>
  </si>
  <si>
    <t>6d33ad44960b01668d8c8453b000d90f</t>
  </si>
  <si>
    <t>72002</t>
  </si>
  <si>
    <t>SPN-13617</t>
  </si>
  <si>
    <t>MORTENSON POWER DELIVERS/MINNEAPOLIS, MN</t>
  </si>
  <si>
    <t>700 MEADOW LANE NORTH&amp;#xa;MINNEAPOLIS, MN 55422&amp;#xa;United States of America</t>
  </si>
  <si>
    <t>trent.sturos@mortenson.com</t>
  </si>
  <si>
    <t>TRENT STUROS</t>
  </si>
  <si>
    <t>b1a5418cf7e3015a2cc84588ad007b28</t>
  </si>
  <si>
    <t>73806</t>
  </si>
  <si>
    <t>SPN-13816</t>
  </si>
  <si>
    <t>MORTON PUBLISHING/ ENGLEWOOD, CO</t>
  </si>
  <si>
    <t>925 W. KENYON AVE&amp;#xa;ENGLEWOOD, CO 80110&amp;#xa;United States of America</t>
  </si>
  <si>
    <t>4e423f241fdb01ab8d203ebbaf00042a</t>
  </si>
  <si>
    <t>71425</t>
  </si>
  <si>
    <t>SPN-13576</t>
  </si>
  <si>
    <t>MOSS AND ASSOCIATES/ FT. LAUDERDALE, FL</t>
  </si>
  <si>
    <t>2101 N. ANDREWS AVE.&amp;#xa;FT. LAUDERDALE, FL 33311&amp;#xa;United States of America</t>
  </si>
  <si>
    <t>JOSH MEYERS</t>
  </si>
  <si>
    <t>085ea9d3d99a01c0e6dad994011111fc</t>
  </si>
  <si>
    <t>66621</t>
  </si>
  <si>
    <t>SPN-11048</t>
  </si>
  <si>
    <t>MOSSEY CREEK TECHNOLOGIES INC/JEFFERSON CITY,TN</t>
  </si>
  <si>
    <t>110 WEST OLD ANDREW JOHNSON HIGHWAY&amp;#xa;JEFFERSON CITY, TN 37760&amp;#xa;United States of America</t>
  </si>
  <si>
    <t>JOHN CARBERRY</t>
  </si>
  <si>
    <t>941fb274468a01c10786bb706711fa9e</t>
  </si>
  <si>
    <t>44929</t>
  </si>
  <si>
    <t>SPN-13060</t>
  </si>
  <si>
    <t>MOTE MARINE LABORATORY/SARASOTA, FL</t>
  </si>
  <si>
    <t>26659f86f621012eb3036617310aedf3</t>
  </si>
  <si>
    <t>70845</t>
  </si>
  <si>
    <t>SPN-13427</t>
  </si>
  <si>
    <t>MOTOROLA SOLUTIONS FOUNDATION/CHICAGO,IL</t>
  </si>
  <si>
    <t>500 WEST MONROE STREET&amp;#xa;43 FLOOR&amp;#xa;CHICAGO, IL 60661&amp;#xa;United States of America</t>
  </si>
  <si>
    <t>wesleyanne.barden@motorolasolutions.com</t>
  </si>
  <si>
    <t>WESLEY BARDEN</t>
  </si>
  <si>
    <t>fd533ff2730601ecc8dc7757a001e08a</t>
  </si>
  <si>
    <t>72262</t>
  </si>
  <si>
    <t>SPN-13650</t>
  </si>
  <si>
    <t>MOUNT HOREB AREA SCHOOL DISTRICT, MOUNT HOREB, WI</t>
  </si>
  <si>
    <t>1304 E LINCOLN ST&amp;#xa;MOUNT HOREB, WI 53572&amp;#xa;United States of America</t>
  </si>
  <si>
    <t>6c90bc04f66d1000fe8d134ccc930000</t>
  </si>
  <si>
    <t>75991</t>
  </si>
  <si>
    <t>SPN-14218</t>
  </si>
  <si>
    <t>MOUNT VERNON NAZARENE UNIVERSITY/MOUNT VERNON, OH</t>
  </si>
  <si>
    <t>800 MARTINSBURG ROAD&amp;#xa;MOUNT VERNON, OH 43050&amp;#xa;United States of America</t>
  </si>
  <si>
    <t>katie.rhodes@mvnu.edu</t>
  </si>
  <si>
    <t>KATIE RHODES</t>
  </si>
  <si>
    <t>085ea9d3d99a0110a493e094011118fc</t>
  </si>
  <si>
    <t>66047</t>
  </si>
  <si>
    <t>SPN-11049</t>
  </si>
  <si>
    <t>MOXIE/ATLANTA, GA</t>
  </si>
  <si>
    <t>MAIL CODE DNPS, STATE ROAD 405&amp;#xa;KENNEDY SPACE CENTER, FL 32899&amp;#xa;United States of America</t>
  </si>
  <si>
    <t>DAVID BURKE</t>
  </si>
  <si>
    <t>941fb274468a01d99cf1bc73671184a2</t>
  </si>
  <si>
    <t>69662</t>
  </si>
  <si>
    <t>SPN-13187</t>
  </si>
  <si>
    <t>MOZILLA CORPORATION/MOUNTAIN VIEW, CA</t>
  </si>
  <si>
    <t>2 Harrison Street&amp;#xa;Suite 175&amp;#xa;San Francisco, CA 94105&amp;#xa;United States of America</t>
  </si>
  <si>
    <t>mozillaUS_invoicecapture@concursolutions.com</t>
  </si>
  <si>
    <t>f876255377791000afe05fe2d61e0000</t>
  </si>
  <si>
    <t>73944</t>
  </si>
  <si>
    <t>SPN-14221</t>
  </si>
  <si>
    <t>MS TECHNOLOGIES/ ROCKVILLE, MD</t>
  </si>
  <si>
    <t>10110 MOLECULAR DRIVE, STE 305&amp;#xa;ROCKVILLE, MD 20850&amp;#xa;United States of America</t>
  </si>
  <si>
    <t>anling.lee@mstechnologies.com</t>
  </si>
  <si>
    <t>329c832a51df1000ad2d1fd865910000</t>
  </si>
  <si>
    <t>75160</t>
  </si>
  <si>
    <t>SPN-14199</t>
  </si>
  <si>
    <t>MSBA/LOS ANGELES,CA</t>
  </si>
  <si>
    <t>2355 WESTWOOD BLVD., 961&amp;#xa;LOS ANGELES, CA 90064&amp;#xa;United States of America</t>
  </si>
  <si>
    <t>allan@msb.ai</t>
  </si>
  <si>
    <t>ALLAN GROSVENOR</t>
  </si>
  <si>
    <t>085ea9d3d99a01668d2de694011122fc</t>
  </si>
  <si>
    <t>66860</t>
  </si>
  <si>
    <t>SPN-11050</t>
  </si>
  <si>
    <t>MSI STEM R &amp; D CONSORTIUM (MSRDC)/WASHINGTON, DC</t>
  </si>
  <si>
    <t>1275 K STREET NW&amp;#xa;SUITE 850&amp;#xa;WASHINGTON, DC 20005&amp;#xa;United States of America</t>
  </si>
  <si>
    <t>941fb274468a016b71f0d3746711fea3</t>
  </si>
  <si>
    <t>70190</t>
  </si>
  <si>
    <t>SPN-13236</t>
  </si>
  <si>
    <t>MT VERNON PRESBYTERIAN SCHOOL/ATLANTA,GA</t>
  </si>
  <si>
    <t>085ea9d3d99a01ae5eefec94011129fc</t>
  </si>
  <si>
    <t>18813</t>
  </si>
  <si>
    <t>SPN-11051</t>
  </si>
  <si>
    <t>MTC MODERN TECHNOLOGIES/FT. WALTON BEACH, FL</t>
  </si>
  <si>
    <t>200 PARK PLACE DRIVE&amp;#xa;WARNER ROBINS, GA 31088&amp;#xa;United States of America</t>
  </si>
  <si>
    <t>JOE BURNETT</t>
  </si>
  <si>
    <t>941fb274468a01ee26f741736711f3a1</t>
  </si>
  <si>
    <t>69480</t>
  </si>
  <si>
    <t>SPN-13168</t>
  </si>
  <si>
    <t>MTECH/LEONARDTOWN,MD</t>
  </si>
  <si>
    <t>MICHAEL MAGEE</t>
  </si>
  <si>
    <t>74e2a6d94ad7015a74e713b29a0199ad</t>
  </si>
  <si>
    <t>73703</t>
  </si>
  <si>
    <t>SPN-13921</t>
  </si>
  <si>
    <t>MULTISCALE TECHNOLOGIES/ATLANTA,GA</t>
  </si>
  <si>
    <t>756 W. PEACHTREE ST. NW FL 4&amp;#xa;ATLANTA, GA 30308&amp;#xa;United States of America</t>
  </si>
  <si>
    <t>VASU KALIDINDI</t>
  </si>
  <si>
    <t>085ea9d3d99a01fc793b1ea90111be19</t>
  </si>
  <si>
    <t>5572</t>
  </si>
  <si>
    <t>SPN-00058</t>
  </si>
  <si>
    <t>MULTI-SPONSOR</t>
  </si>
  <si>
    <t>085ea9d3d99a013cfd544aa90111f319</t>
  </si>
  <si>
    <t>8000008</t>
  </si>
  <si>
    <t>SPN-00066</t>
  </si>
  <si>
    <t>MULTI-SPONSOR MEMBERSHIPS</t>
  </si>
  <si>
    <t>085ea9d3d99a0115e10ff394011133fc</t>
  </si>
  <si>
    <t>68346</t>
  </si>
  <si>
    <t>SPN-11052</t>
  </si>
  <si>
    <t>MUNICIPAL CAPTIONING INC./GARNER, NC</t>
  </si>
  <si>
    <t>214 MUIRFIELD RIDGE DR&amp;#xa;GARNER, NC 27529&amp;#xa;United States of America</t>
  </si>
  <si>
    <t>6b8e1c72740601d081549a980b01b60e</t>
  </si>
  <si>
    <t>71481</t>
  </si>
  <si>
    <t>SPN-13563</t>
  </si>
  <si>
    <t>MURATA ELECTRONICS NORTH AMERICA INC/SMYRNA,GA</t>
  </si>
  <si>
    <t>4100 MIDWAY RD&amp;#xa;SUITE 2050&amp;#xa;CARROLLTON, TX 75007&amp;#xa;United States of America</t>
  </si>
  <si>
    <t>hris.mcguill@murata.com</t>
  </si>
  <si>
    <t>CHRIS MCGUILL</t>
  </si>
  <si>
    <t>b4124a60678a01e2eef9132bad1fcf42</t>
  </si>
  <si>
    <t>6325</t>
  </si>
  <si>
    <t>SPN-13489</t>
  </si>
  <si>
    <t>MURATA ERIE NORTH AMERICA INC/JAPAN (SMYRNA, GA)</t>
  </si>
  <si>
    <t>4100 MIDWAY RD, SUITE 2050&amp;#xa;CARROLLTON, TX 75007&amp;#xa;United States of America</t>
  </si>
  <si>
    <t>chris.mcguill@murata.com</t>
  </si>
  <si>
    <t>941fb274468a01a88889cf7167114fa0</t>
  </si>
  <si>
    <t>66669</t>
  </si>
  <si>
    <t>SPN-13107</t>
  </si>
  <si>
    <t>MURATA MANUFACTURING CO. LTD./KYOTO, JAPAN</t>
  </si>
  <si>
    <t>085ea9d3d99a0147b638f99401113afc</t>
  </si>
  <si>
    <t>60993</t>
  </si>
  <si>
    <t>SPN-11053</t>
  </si>
  <si>
    <t>MUSCOGEE COUNTY SCHOOL DISTRICT/COLUMBUS, GA</t>
  </si>
  <si>
    <t>2960 MACON ROAD&amp;#xa;COLUMBUS, GA 31906&amp;#xa;United States of America</t>
  </si>
  <si>
    <t>085ea9d3d99a01234db0bda70111d517</t>
  </si>
  <si>
    <t>5318</t>
  </si>
  <si>
    <t>SPN-00006</t>
  </si>
  <si>
    <t>MVA INC/NORCROSS, GA</t>
  </si>
  <si>
    <t>3300 BRECKENRIDGE BLVD&amp;#xa;SUITE 400&amp;#xa;DULUTH, GA 30096&amp;#xa;United States of America</t>
  </si>
  <si>
    <t>MELISSA HOLMAN</t>
  </si>
  <si>
    <t>JACQUIE SLEAD</t>
  </si>
  <si>
    <t>b22c5e9cc8230107629b0278ad00024f</t>
  </si>
  <si>
    <t>71330</t>
  </si>
  <si>
    <t>SPN-13799</t>
  </si>
  <si>
    <t>MXD (MANUFACTURING X DIGITAL)/CHICAGO,IL</t>
  </si>
  <si>
    <t>1415 N. CHERRY AVENUE&amp;#xa;CHICAGO, IL 60642&amp;#xa;United States of America</t>
  </si>
  <si>
    <t>085ea9d3d99a01922a2ab09701114500</t>
  </si>
  <si>
    <t>67774</t>
  </si>
  <si>
    <t>SPN-11054</t>
  </si>
  <si>
    <t>MY BLIND SPOT INC./NEW YORK, NY</t>
  </si>
  <si>
    <t>90 BROAD STREET&amp;#xa;18TH FLOOR&amp;#xa;NEW YORK, NY 10004&amp;#xa;United States of America</t>
  </si>
  <si>
    <t>9bc29056554e01023862529e4b01085b</t>
  </si>
  <si>
    <t>72340</t>
  </si>
  <si>
    <t>SPN-13656</t>
  </si>
  <si>
    <t>MY COMMUNITY PLAN FOUNDATION (MCP)/ATLANTA, GA</t>
  </si>
  <si>
    <t>864 SPRING STREET, NW&amp;#xa;ATLANTA, GA 30308&amp;#xa;United States of America</t>
  </si>
  <si>
    <t>WHITNEY WILLIAMS</t>
  </si>
  <si>
    <t>387e108320360165be3f04c6eb010473</t>
  </si>
  <si>
    <t>74612</t>
  </si>
  <si>
    <t>SPN-13942</t>
  </si>
  <si>
    <t>MYERS-SETH PUMPS/JACKSONVILLE,FL</t>
  </si>
  <si>
    <t>4611 DIGNAN ST&amp;#xa;JACKSONVILLE, FL 32254&amp;#xa;United States of America</t>
  </si>
  <si>
    <t>TMYERS@MYERSSETHPUMPS.COM</t>
  </si>
  <si>
    <t>TERESA MYERS</t>
  </si>
  <si>
    <t>e68476a3ca390100a89d2fd21ad80000</t>
  </si>
  <si>
    <t>74879</t>
  </si>
  <si>
    <t>SPN-13992</t>
  </si>
  <si>
    <t>MYRTLE BEACH AREA CHAMBER OF COMMERCE AND CVB/MYRTLE BEACH, SC</t>
  </si>
  <si>
    <t>1200 N OAK ST&amp;#xa;MYRTLE BEACH, SC 29577&amp;#xa;United States of America</t>
  </si>
  <si>
    <t>karen.riordan@visitmyrtlebeach.com</t>
  </si>
  <si>
    <t>KAREN RIORDAN</t>
  </si>
  <si>
    <t>085ea9d3d99a018ddf2eb69701114c00</t>
  </si>
  <si>
    <t>68297</t>
  </si>
  <si>
    <t>SPN-11055</t>
  </si>
  <si>
    <t>NAGASE &amp; CO., LTD./ TOKYO, JAPAN</t>
  </si>
  <si>
    <t>Tokyo&amp;#xa;103-8355&amp;#xa;Japan</t>
  </si>
  <si>
    <t>3dd7dcf4e64f01bacc5d24be7307061e</t>
  </si>
  <si>
    <t>70459</t>
  </si>
  <si>
    <t>SPN-13417</t>
  </si>
  <si>
    <t>NAKATANI FOUNDATION/OSAKI, SHINAGAWA TOKYO, JAPAN</t>
  </si>
  <si>
    <t>8F ART VILLAGE OSAKI CENTRAL TOWER&amp;#xa;2-1-1 OSAKI, SHINAGAWA-KU&amp;#xa;TOKYO, Tokyo&amp;#xa;141-0032&amp;#xa;Japan</t>
  </si>
  <si>
    <t>KENJI.OGAWA@NAKATANI-FOUNDATION.JP</t>
  </si>
  <si>
    <t>KANJI OGAWA</t>
  </si>
  <si>
    <t>941fb274468a018458cee7706711589f</t>
  </si>
  <si>
    <t>53136</t>
  </si>
  <si>
    <t>SPN-13068</t>
  </si>
  <si>
    <t>NAMICS/NIIGATA CITY,JAPAN</t>
  </si>
  <si>
    <t>085ea9d3d99a0170a828bc9701115300</t>
  </si>
  <si>
    <t>65882</t>
  </si>
  <si>
    <t>SPN-11056</t>
  </si>
  <si>
    <t>NANJING HUAXING P.V.M./NANJING, CHINA</t>
  </si>
  <si>
    <t>211134 Jiangsu&amp;#xa;China</t>
  </si>
  <si>
    <t>085ea9d3d99a01f254a31c77011194d3</t>
  </si>
  <si>
    <t>8000039</t>
  </si>
  <si>
    <t>SPN-00097</t>
  </si>
  <si>
    <t>NANO PRECISION MEDICAL, INC.</t>
  </si>
  <si>
    <t>5858 HORTON ST&amp;#xa;#393&amp;#xa;EMERYVILLE, CA 94608&amp;#xa;United States of America</t>
  </si>
  <si>
    <t>085ea9d3d99a0157e274c29701115a00</t>
  </si>
  <si>
    <t>55314</t>
  </si>
  <si>
    <t>SPN-11057</t>
  </si>
  <si>
    <t>NANO TERRA INC/BRIGHTON, MA</t>
  </si>
  <si>
    <t>737 CONCORD AVE&amp;#xa;CAMBRIDGE, MA 02138&amp;#xa;United States of America</t>
  </si>
  <si>
    <t>98e5a07ed2cb0101491b452382120000</t>
  </si>
  <si>
    <t>74674</t>
  </si>
  <si>
    <t>SPN-14036</t>
  </si>
  <si>
    <t>NANOCOMP TECHNOLOGIES-HUNTSMAN MERRIMACK/MERRIMACK,NH</t>
  </si>
  <si>
    <t>10003 WOODLOCH FOREST DR.&amp;#xa;THE WOODLANDS, TX 77380&amp;#xa;United States of America</t>
  </si>
  <si>
    <t>DGailus@nanocomptech.com</t>
  </si>
  <si>
    <t>ADMIN DGailus@nanocomptech.com</t>
  </si>
  <si>
    <t>085ea9d3d99a01cdc24ac89701116400</t>
  </si>
  <si>
    <t>41008</t>
  </si>
  <si>
    <t>SPN-11058</t>
  </si>
  <si>
    <t>NANOELECTRONICS RESEARCH CORPORATION/DURHAM, NC</t>
  </si>
  <si>
    <t>085ea9d3d99a01534f2fce9701116b00</t>
  </si>
  <si>
    <t>66275</t>
  </si>
  <si>
    <t>SPN-11059</t>
  </si>
  <si>
    <t>NANOFIBER SEPARATIONS LLC./DAKOTA DUNES, SD</t>
  </si>
  <si>
    <t>310 N DERBY LANE #96&amp;#xa;DAKOTA DUNES, SD 57049&amp;#xa;United States of America</t>
  </si>
  <si>
    <t>085ea9d3d99a01abcdb4d49701117200</t>
  </si>
  <si>
    <t>66379</t>
  </si>
  <si>
    <t>SPN-11060</t>
  </si>
  <si>
    <t>NANOGRAM INC/MILPITAS, CA</t>
  </si>
  <si>
    <t>165 TOPAZ ST&amp;#xa;MILPITAS, CA 95035&amp;#xa;United States of America</t>
  </si>
  <si>
    <t>085ea9d3d99a01247d2fdb9701117900</t>
  </si>
  <si>
    <t>66070</t>
  </si>
  <si>
    <t>SPN-11061</t>
  </si>
  <si>
    <t>NANOHYBRIDS INC./AUSTIN, TX</t>
  </si>
  <si>
    <t>3913 TODD LANE&amp;#xa;SUITE 310&amp;#xa;AUSTIN, TX 78744&amp;#xa;United States of America</t>
  </si>
  <si>
    <t>941fb274468a013c3fd712766711aaa5</t>
  </si>
  <si>
    <t>71740</t>
  </si>
  <si>
    <t>SPN-13290</t>
  </si>
  <si>
    <t>NANOPHOTONICA INC</t>
  </si>
  <si>
    <t>3630 SW 47 AVE #105&amp;#xa;GAINESVILLE, FL 32608&amp;#xa;United States of America</t>
  </si>
  <si>
    <t>CHEN YING</t>
  </si>
  <si>
    <t>6d6042a60fe1011893b1b0feb90010a6</t>
  </si>
  <si>
    <t>74023</t>
  </si>
  <si>
    <t>SPN-13852</t>
  </si>
  <si>
    <t>NANORESEARCH INC/ATLANTA, GA</t>
  </si>
  <si>
    <t>58 EDGEWOOD AVE NE&amp;#xa;ATLANTA, GA 30303&amp;#xa;United States of America</t>
  </si>
  <si>
    <t>florence@nanoresearchinc.com</t>
  </si>
  <si>
    <t>FLORENCE ADDIE-NOYE</t>
  </si>
  <si>
    <t>941fb274468a012de84218766711bda5</t>
  </si>
  <si>
    <t>8000132</t>
  </si>
  <si>
    <t>SPN-13291</t>
  </si>
  <si>
    <t>NANORESEARCH, INC</t>
  </si>
  <si>
    <t>bba6ae7507ef1000ff63a05744700000</t>
  </si>
  <si>
    <t>75674</t>
  </si>
  <si>
    <t>SPN-14159</t>
  </si>
  <si>
    <t>NANOSONIC INC/PEMBROKE, VA</t>
  </si>
  <si>
    <t>158 WHEATLAND DR.&amp;#xa;PEMBROKE, VA 24136&amp;#xa;United States of America</t>
  </si>
  <si>
    <t>invoice@nanosonic.com</t>
  </si>
  <si>
    <t>MELISSA CAMPBELL</t>
  </si>
  <si>
    <t>941fb274468a0141087b1d766711c1a5</t>
  </si>
  <si>
    <t>70664</t>
  </si>
  <si>
    <t>SPN-13292</t>
  </si>
  <si>
    <t>NANOSPECTIVE</t>
  </si>
  <si>
    <t>12565 RESEARCH PARKWAY&amp;#xa;STE 290&amp;#xa;ORLANDO, FL 32826&amp;#xa;United States of America</t>
  </si>
  <si>
    <t>mjburns@nanospective.com</t>
  </si>
  <si>
    <t>BRENDA PRENITZER</t>
  </si>
  <si>
    <t>941fb274468a01d49bd0e1706711549f</t>
  </si>
  <si>
    <t>53122</t>
  </si>
  <si>
    <t>SPN-13067</t>
  </si>
  <si>
    <t>NANOWAVE/ ATLANTA, GA</t>
  </si>
  <si>
    <t>894abb089a6101dfaf015e6da201194e</t>
  </si>
  <si>
    <t>74592</t>
  </si>
  <si>
    <t>SPN-13950</t>
  </si>
  <si>
    <t>NANOXORT LLC/AUBURN, AL</t>
  </si>
  <si>
    <t>540 DEVALL DRIVE SUITE 101-1A02&amp;#xa;AUBURN, AL 36832&amp;#xa;United States of America</t>
  </si>
  <si>
    <t>barryjyeh@nanoxort.com</t>
  </si>
  <si>
    <t>BARRY YEH</t>
  </si>
  <si>
    <t>085ea9d3d99a0176a9a2e29701118000</t>
  </si>
  <si>
    <t>33029</t>
  </si>
  <si>
    <t>SPN-11062</t>
  </si>
  <si>
    <t>NANYANG TECHNOLOGICAL UNIVERSITY/SINGAPORE</t>
  </si>
  <si>
    <t>NANYANG AVENUE&amp;#xa;Floor N40-02A, SCHOOL OF COMPUTER ENGINEERING&amp;#xa;SINGAPORE 639798&amp;#xa;Singapore</t>
  </si>
  <si>
    <t>085ea9d3d99a01b5fca2359a0111e403</t>
  </si>
  <si>
    <t>3386</t>
  </si>
  <si>
    <t>SPN-11063</t>
  </si>
  <si>
    <t>NASA/AMES RESEARCH CTR/ CA</t>
  </si>
  <si>
    <t>FINANCIAL MANAGEMENT DIVISION (FMD)-ACCTS PAYABLE&amp;#xa;BLDG 1111, ROAD C&amp;#xa;STENNIS SPACE CENTER, MS 39529&amp;#xa;United States of America</t>
  </si>
  <si>
    <t>BEATRICE MORALES</t>
  </si>
  <si>
    <t>085ea9d3d99a013d5e5b3c9a0111ee03</t>
  </si>
  <si>
    <t>12056</t>
  </si>
  <si>
    <t>SPN-11064</t>
  </si>
  <si>
    <t>NASA/DRYRDEN FLIGHT RES CTR/ EDWARDS, CA</t>
  </si>
  <si>
    <t>M/S 1013, PO BOX 273&amp;#xa;EDWARDS, CA 93523-0273&amp;#xa;United States of America</t>
  </si>
  <si>
    <t>085ea9d3d99a01573ed2aca70111bd17</t>
  </si>
  <si>
    <t>3380</t>
  </si>
  <si>
    <t>SPN-11065</t>
  </si>
  <si>
    <t>NASA/GENERAL</t>
  </si>
  <si>
    <t>100 EXPLORATION WAY&amp;#xa;HAMPTON, VA 23666&amp;#xa;United States of America</t>
  </si>
  <si>
    <t>085ea9d3d99a013bee9e439a0111f503</t>
  </si>
  <si>
    <t>3391</t>
  </si>
  <si>
    <t>SPN-11066</t>
  </si>
  <si>
    <t>NASA/GLENN RESEARCH CTR/ OH</t>
  </si>
  <si>
    <t>FINANCIAL MANAGEMENT DIVISION (FMD)-ACCTS PAYABLE&amp;#xa;BUILDING 111, C ROAD&amp;#xa;STENNIS SPACE CENTER, MS 39529-6000&amp;#xa;United States of America</t>
  </si>
  <si>
    <t>085ea9d3d99a0131a5474c9a0111ff03</t>
  </si>
  <si>
    <t>3383</t>
  </si>
  <si>
    <t>SPN-11067</t>
  </si>
  <si>
    <t>NASA/GODDARD SPACE FLT CTR/MD</t>
  </si>
  <si>
    <t>NASA SHARED SERVICES CENTER&amp;#xa;ATTN: OFFICE OF PROCUREMENT--SPBUILDING 5100&amp;#xa;STENNIS SPACE CENTER, MS 39529&amp;#xa;United States of America</t>
  </si>
  <si>
    <t>085ea9d3d99a017c577c549a01111504</t>
  </si>
  <si>
    <t>3382</t>
  </si>
  <si>
    <t>SPN-11068</t>
  </si>
  <si>
    <t>NASA/HEADQUARTERS/WASHINGTON, DC</t>
  </si>
  <si>
    <t>JERRY HLASS ROAD&amp;#xa;BULIDING 1111&amp;#xa;STENNIS SPACE CENTER, MS 39529&amp;#xa;United States of America</t>
  </si>
  <si>
    <t>LORI SHAVATT</t>
  </si>
  <si>
    <t>085ea9d3d99a01aa90b66e9101118af7</t>
  </si>
  <si>
    <t>3389</t>
  </si>
  <si>
    <t>SPN-11069</t>
  </si>
  <si>
    <t>NASA/JET PROPL LAB / PASADENA, CA</t>
  </si>
  <si>
    <t>085ea9d3d99a0184636d5e9a01112504</t>
  </si>
  <si>
    <t>3381</t>
  </si>
  <si>
    <t>SPN-11070</t>
  </si>
  <si>
    <t>NASA/LANGLEY RESEARCH CTR/ VA</t>
  </si>
  <si>
    <t>BUILDING 1111, C ROAD&amp;#xa;FINANCIAL MANAGEMENT DIVISION&amp;#xa;STENNIS SPACE CENTER, MS 39529&amp;#xa;United States of America</t>
  </si>
  <si>
    <t>GLORIA CARNEY</t>
  </si>
  <si>
    <t>085ea9d3d99a01cdaf44669a01114104</t>
  </si>
  <si>
    <t>3384</t>
  </si>
  <si>
    <t>SPN-11071</t>
  </si>
  <si>
    <t>NASA/LBJ SPACE FLT CTR/ TX</t>
  </si>
  <si>
    <t>PO BOX 6021&amp;#xa;ROCKVILLE, MD 20852&amp;#xa;United States of America</t>
  </si>
  <si>
    <t>085ea9d3d99a01a5888a6691011182f7</t>
  </si>
  <si>
    <t>3385</t>
  </si>
  <si>
    <t>SPN-11072</t>
  </si>
  <si>
    <t>NASA/MARSHALL SPACE FLT CTR/AL</t>
  </si>
  <si>
    <t>NSSC - FMD Accounts Payable&amp;#xa;Bldg. 1111, Jerry Hlass Road&amp;#xa;Stennis Space Center, MS 39529&amp;#xa;United States of America</t>
  </si>
  <si>
    <t>NSSC-AccountsPayable@NASA.GOV</t>
  </si>
  <si>
    <t>085ea9d3d99a011a87df6a91011186f7</t>
  </si>
  <si>
    <t>3388</t>
  </si>
  <si>
    <t>SPN-11073</t>
  </si>
  <si>
    <t>NASA/STENNIS SPACE FLT CTR/MS</t>
  </si>
  <si>
    <t>085ea9d3d99a01dba4846c9a01114e04</t>
  </si>
  <si>
    <t>66668</t>
  </si>
  <si>
    <t>SPN-11074</t>
  </si>
  <si>
    <t>NATERA INC./SAN CARLOS, CA</t>
  </si>
  <si>
    <t>201 INDUSTRIAL ROAD&amp;#xa;SUITE 410&amp;#xa;SAN CARLOS, CA 94070&amp;#xa;United States of America</t>
  </si>
  <si>
    <t>GENERAL COUNSEL</t>
  </si>
  <si>
    <t>941fb274468a01dcba9889706711bc9e</t>
  </si>
  <si>
    <t>35708</t>
  </si>
  <si>
    <t>SPN-13051</t>
  </si>
  <si>
    <t>NATIONAL ACADEMY OF ENGINEERING</t>
  </si>
  <si>
    <t>085ea9d3d99a0110bc3e177701118dd3</t>
  </si>
  <si>
    <t>8000038</t>
  </si>
  <si>
    <t>SPN-00096</t>
  </si>
  <si>
    <t>NATIONAL ACTION COUNCIL FOR MINORITIES IN ENGINEERING (NACME)</t>
  </si>
  <si>
    <t>350 FIFTH AVE.&amp;#xa;SUITE 2212&amp;#xa;NEW YORK, NY 10118-2299&amp;#xa;United States of America</t>
  </si>
  <si>
    <t>085ea9d3d99a0158b67e729a01115504</t>
  </si>
  <si>
    <t>46389</t>
  </si>
  <si>
    <t>SPN-11075</t>
  </si>
  <si>
    <t>NATIONAL ADVANCED MOBILITY CONSORTIUM/ANN ARBOR, MI</t>
  </si>
  <si>
    <t>3025 BOARDWALK&amp;#xa;ANN ARBOR, MI 48108&amp;#xa;United States of America</t>
  </si>
  <si>
    <t>098ed057a6ab01ebf467f067c71b22d8</t>
  </si>
  <si>
    <t>69698</t>
  </si>
  <si>
    <t>SPN-13343</t>
  </si>
  <si>
    <t>NATIONAL AEROSPACE SOLUTION LLC/ARNOLD AFB,TN</t>
  </si>
  <si>
    <t>DR. WOODROW WHITLOW, NATIONAL AEROSPACE SOLUTIONS&amp;#xa;100 KINDEL DRIVE, TN 37389-9101&amp;#xa;United States of America</t>
  </si>
  <si>
    <t>russell.parker.1.ctr@us.af.mil</t>
  </si>
  <si>
    <t>9a027260b9271001ea375150e75a0000</t>
  </si>
  <si>
    <t>56259</t>
  </si>
  <si>
    <t>SPN-14132</t>
  </si>
  <si>
    <t>NATIONAL ARCHIVES &amp; RECORDS ADMINISTRATION</t>
  </si>
  <si>
    <t>441 JOHN LEWIS FREEDOM PARKWAY&amp;#xa;ATLANTA, GA 30307&amp;#xa;United States of America</t>
  </si>
  <si>
    <t>085ea9d3d99a01d973ba259d01119c07</t>
  </si>
  <si>
    <t>65501</t>
  </si>
  <si>
    <t>SPN-11076</t>
  </si>
  <si>
    <t>NATIONAL ARMAMENTS CONSORTIUM MANAGEMENT FIRM-NAC/SUMMERVILLE, SC</t>
  </si>
  <si>
    <t>6e71b48d99c41001ea2e374ac0080000</t>
  </si>
  <si>
    <t>76512</t>
  </si>
  <si>
    <t>SPN-14313</t>
  </si>
  <si>
    <t>NATIONAL ASSOCIATION OF ADA COORDINATORS (NAADAC)/HURRICANE, UT</t>
  </si>
  <si>
    <t>2774 WEST 270 NORTH&amp;#xa;HURRICANE, UT 84737&amp;#xa;United States of America</t>
  </si>
  <si>
    <t>BRIAN.NELSON1333@GMAIL.COM</t>
  </si>
  <si>
    <t>BRIAN NELSON</t>
  </si>
  <si>
    <t>18771b80936a015d53021b01ae000214</t>
  </si>
  <si>
    <t>5838</t>
  </si>
  <si>
    <t>SPN-13546</t>
  </si>
  <si>
    <t>NATIONAL CANCER INSTITUTE/BETHESDA, MD</t>
  </si>
  <si>
    <t>085ea9d3d99a01fffcb22c9d0111a307</t>
  </si>
  <si>
    <t>54091</t>
  </si>
  <si>
    <t>SPN-11077</t>
  </si>
  <si>
    <t>NATIONAL CENTER FOR MANUFACTURING SCIENCES / ANN ARBOR, MI</t>
  </si>
  <si>
    <t>PO BOX 28 62 03&amp;#xa;28362 BREMEN&amp;#xa;Germany</t>
  </si>
  <si>
    <t>LORI HARTUNG</t>
  </si>
  <si>
    <t>085ea9d3d99a0131dbfd339d0111b007</t>
  </si>
  <si>
    <t>56176</t>
  </si>
  <si>
    <t>SPN-11078</t>
  </si>
  <si>
    <t>NATIONAL CONCRETE MASONRY ASSOCIATION/HERNDON, VA</t>
  </si>
  <si>
    <t>13750 SUNRISE VALLEY DRIVE&amp;#xa;HERNDON, VA 20171&amp;#xa;United States of America</t>
  </si>
  <si>
    <t>NICHOLAS LANG</t>
  </si>
  <si>
    <t>DAVID BIGGS</t>
  </si>
  <si>
    <t>941fb274468a01d078ede474671110a4</t>
  </si>
  <si>
    <t>70199</t>
  </si>
  <si>
    <t>SPN-13239</t>
  </si>
  <si>
    <t>NATIONAL CONSORTIUM FOR BUILDING HEALTHY ACADEMIC COMMUNITIES/COLUMBUS, OH</t>
  </si>
  <si>
    <t>085ea9d3d99a018b162f3a9d0111bd07</t>
  </si>
  <si>
    <t>65509</t>
  </si>
  <si>
    <t>SPN-11079</t>
  </si>
  <si>
    <t>NATIONAL COUNCIL OF TEACHERS OF ENGLISH/URBANA, IL</t>
  </si>
  <si>
    <t>1111 W KENYON ROAD&amp;#xa;URBANA, IL 61801&amp;#xa;United States of America</t>
  </si>
  <si>
    <t>e1dc676968d71001f4a47ddfef890000</t>
  </si>
  <si>
    <t>76771</t>
  </si>
  <si>
    <t>SPN-14404</t>
  </si>
  <si>
    <t>NATIONAL DIGITAL INCLUSION ALLIANCE/COLUMBUS, OH</t>
  </si>
  <si>
    <t>085ea9d3d99a012918e53f9d0111c407</t>
  </si>
  <si>
    <t>68797</t>
  </si>
  <si>
    <t>SPN-11080</t>
  </si>
  <si>
    <t>NATIONAL DISABILITY INSTITUTE/WASHINGTON, DC</t>
  </si>
  <si>
    <t>1667 K STREET NW&amp;#xa;SUITE 480&amp;#xa;WASHINGTON, DC 20006&amp;#xa;United States of America</t>
  </si>
  <si>
    <t>b4124a60678a01510f4277bdc21e1b72</t>
  </si>
  <si>
    <t>65622</t>
  </si>
  <si>
    <t>SPN-13484</t>
  </si>
  <si>
    <t>NATIONAL ENERGY TECHNOLOGY LABORATORY (NETL)/MORGANTOWN, WV</t>
  </si>
  <si>
    <t>358d8d546b2b01c33e1a69a5fc0044e4</t>
  </si>
  <si>
    <t>22102</t>
  </si>
  <si>
    <t>SPN-13751</t>
  </si>
  <si>
    <t>NATIONAL FLUID POWER ASSOCIATION/MILWAUKEE, WI</t>
  </si>
  <si>
    <t>6737 W. Washington Street, Suite 2350&amp;#xa;Milwaukee, WI 53214&amp;#xa;United States of America</t>
  </si>
  <si>
    <t>8595bf169d4210014e6a22ddb48b0000</t>
  </si>
  <si>
    <t>3487</t>
  </si>
  <si>
    <t>SPN-14298</t>
  </si>
  <si>
    <t>NATIONAL FOUNDATION ON THE ARTS &amp; HUMANITIES/NATL ENDOWMENT FOR THE ARTS</t>
  </si>
  <si>
    <t>NATIONAL ENDOWMENT FOR THE ARTS E-GMS REACH PORTAL&amp;#xa;400 7TH STREET&amp;#xa;WASHINGTON, DC 20506&amp;#xa;United States of America</t>
  </si>
  <si>
    <t>grants@arts.gov</t>
  </si>
  <si>
    <t>grants arts.gov</t>
  </si>
  <si>
    <t>085ea9d3d99a016ab2b6469d0111cb07</t>
  </si>
  <si>
    <t>3485</t>
  </si>
  <si>
    <t>SPN-11081</t>
  </si>
  <si>
    <t>NATIONAL FOUNDATION ON THE ARTS &amp; HUMANITIES/NATL ENDOWMENT FOR THE HUMANITIES</t>
  </si>
  <si>
    <t>ROOM 311&amp;#xa;1100 PENNSYLVANIA AVENUE&amp;#xa;WASHINGTON, DC 20506&amp;#xa;United States of America</t>
  </si>
  <si>
    <t>accounting@neh.gov</t>
  </si>
  <si>
    <t>941fb274468a01510a8feb6f6711f89d</t>
  </si>
  <si>
    <t>6141</t>
  </si>
  <si>
    <t>SPN-13023</t>
  </si>
  <si>
    <t>NATIONAL GEOGRAPHIC SOCIETY/WASHINGTON, DC</t>
  </si>
  <si>
    <t>085ea9d3d99a01abb70f4d9d0111d507</t>
  </si>
  <si>
    <t>46568</t>
  </si>
  <si>
    <t>SPN-11082</t>
  </si>
  <si>
    <t>NATIONAL INSTITUTE FOR MATERIALS /IBARAKI, JAPAN</t>
  </si>
  <si>
    <t>Ibaraki&amp;#xa;305-0047&amp;#xa;Japan</t>
  </si>
  <si>
    <t>085ea9d3d99a01c22ab6539d0111dc07</t>
  </si>
  <si>
    <t>31125</t>
  </si>
  <si>
    <t>SPN-11083</t>
  </si>
  <si>
    <t>NATIONAL INSTITUTE OF AEROSPACE/HAMPTON, VA</t>
  </si>
  <si>
    <t>100 EXPLORATION WAY&amp;#xa;HAMPTON, VA 23666-6147&amp;#xa;United States of America</t>
  </si>
  <si>
    <t>KINSEY COUCH</t>
  </si>
  <si>
    <t>317e45ffe2d71000b03e531109830000</t>
  </si>
  <si>
    <t>75070</t>
  </si>
  <si>
    <t>SPN-14244</t>
  </si>
  <si>
    <t>NATIONAL INSTITUTE OF HEALTH DR. RICARDO JORGE, I. P./LISBOA, PORTUGAL</t>
  </si>
  <si>
    <t>INSTITUTO NACIONAL DE SAUDE DOUTOR RICARDO JORGE&amp;#xa;AVENIDA PADRE CRUZ&amp;#xa;1649-016 LISBOA&amp;#xa;Portugal</t>
  </si>
  <si>
    <t>085ea9d3d99a01a3ab87599d0111e907</t>
  </si>
  <si>
    <t>21180</t>
  </si>
  <si>
    <t>SPN-11084</t>
  </si>
  <si>
    <t>NATIONAL INSTRUMENTS/AUSTIN, TX</t>
  </si>
  <si>
    <t>NATIONAL INSTRUMENTS&amp;#xa;11500 N MOPAC EXPRESSWAY BLDG A&amp;#xa;AUSTIN, TX 78759&amp;#xa;United States of America</t>
  </si>
  <si>
    <t>JAEWEON KIM</t>
  </si>
  <si>
    <t>9c7520a096ef1000f970abcfe83c0000</t>
  </si>
  <si>
    <t>75699</t>
  </si>
  <si>
    <t>SPN-14302</t>
  </si>
  <si>
    <t>NATIONAL INVENTORS HALL OF FAME/NORTH CANTON,OH</t>
  </si>
  <si>
    <t>3701 HIGHLAND PARK NW&amp;#xa;NORTH CANTON, OH 44720&amp;#xa;United States of America</t>
  </si>
  <si>
    <t>NIHFAccounting@invent.org</t>
  </si>
  <si>
    <t>NIHFAccounting invent.org</t>
  </si>
  <si>
    <t>1dc062341fe501910d3f3f2751016191</t>
  </si>
  <si>
    <t>76334</t>
  </si>
  <si>
    <t>SPN-13894</t>
  </si>
  <si>
    <t>NATIONAL LIBRARY SERVICES FOR THE BLIND AND PRINT DISABLED/WASHINGTON,DC</t>
  </si>
  <si>
    <t>1291 TAYLOR STREET NW&amp;#xa;WASHINGTON, DC 20011&amp;#xa;United States of America</t>
  </si>
  <si>
    <t>d0498c35fb7e1000ff27f7babebb0000</t>
  </si>
  <si>
    <t>43868</t>
  </si>
  <si>
    <t>SPN-14358</t>
  </si>
  <si>
    <t>NATIONAL MARINE SANCTARIES FDN/SILVER SPRINGS, MD</t>
  </si>
  <si>
    <t>085ea9d3d99a0146188b0ca00111c20a</t>
  </si>
  <si>
    <t>66023</t>
  </si>
  <si>
    <t>SPN-11085</t>
  </si>
  <si>
    <t>NATIONAL OBSERVATORY OF ATHENS, GREECE/PENTELI, GREECE</t>
  </si>
  <si>
    <t>15236&amp;#xa;Greece</t>
  </si>
  <si>
    <t>085ea9d3d99a012fa44812a00111c90a</t>
  </si>
  <si>
    <t>60416</t>
  </si>
  <si>
    <t>SPN-11086</t>
  </si>
  <si>
    <t>NATIONAL ORGANIZATION ON DISABILITY/NEW YORK, NY</t>
  </si>
  <si>
    <t>77 WATER STREET, NOD&amp;#xa;SUITE 204&amp;#xa;NEW YORK, NY 10005&amp;#xa;United States of America</t>
  </si>
  <si>
    <t>085ea9d3d99a01484d5518a00111d00a</t>
  </si>
  <si>
    <t>65702</t>
  </si>
  <si>
    <t>SPN-11087</t>
  </si>
  <si>
    <t>NATIONAL ORIENTATION DIRECTORS ASSOC. (NODA)/MINNEAPOLIS, MN</t>
  </si>
  <si>
    <t>NODA- ASSOCIATION FOR ORIENTATION, TRANSITION,&amp;#xa;2829 UNIVERSITY AVENUE SE, SUITE 415&amp;#xa;MINNEAPOLIS, MN 55414&amp;#xa;United States of America</t>
  </si>
  <si>
    <t>085ea9d3d99a01860a1822a00111d70a</t>
  </si>
  <si>
    <t>67180</t>
  </si>
  <si>
    <t>SPN-11088</t>
  </si>
  <si>
    <t>NATIONAL REHABILITATION ASSOCIATION OF GEORGIA/AVONDALE ESTATES, GA</t>
  </si>
  <si>
    <t>697 STRATFORD GREEN&amp;#xa;AVONDALE ESTATES, GA 30002-1361&amp;#xa;United States of America</t>
  </si>
  <si>
    <t>085ea9d3d99a0142cffb2aa00111de0a</t>
  </si>
  <si>
    <t>4879</t>
  </si>
  <si>
    <t>SPN-11089</t>
  </si>
  <si>
    <t>NATIONAL RENEWABLE ENERGY LAB (NREL)</t>
  </si>
  <si>
    <t>15013 DENVER WEST PKY&amp;#xa;MS RSF030&amp;#xa;GOLDEN, CO 80401&amp;#xa;United States of America</t>
  </si>
  <si>
    <t>085ea9d3d99a01bffbc231a00111f70a</t>
  </si>
  <si>
    <t>3393</t>
  </si>
  <si>
    <t>SPN-11090</t>
  </si>
  <si>
    <t>NATIONAL SCIENCE FOUNDATION (NSF)/GENERAL</t>
  </si>
  <si>
    <t>ACCOUNTS PAYABLE SECTION&amp;#xa;4201 WILSON BLVD, STE 575&amp;#xa;ARLINGTON, VA 22230&amp;#xa;United States of America</t>
  </si>
  <si>
    <t>085ea9d3d99a0142473737a00111fe0a</t>
  </si>
  <si>
    <t>17733</t>
  </si>
  <si>
    <t>SPN-11091</t>
  </si>
  <si>
    <t>NATIONAL SCIENCE FOUNDATION (NSF)/SPECIAL PROGRAMS</t>
  </si>
  <si>
    <t>4201 WILSON BLVD&amp;#xa;ROOM 485 N&amp;#xa;ARLINGTON, VA 22230&amp;#xa;United States of America</t>
  </si>
  <si>
    <t>a4cd4b8da2df010ebbc5391d4801545f</t>
  </si>
  <si>
    <t>65643</t>
  </si>
  <si>
    <t>SPN-13662</t>
  </si>
  <si>
    <t>NATIONAL SECURITY RESEARCH INSTITUTE/DAEJEON, KOREA</t>
  </si>
  <si>
    <t>305-390 Daejeon&amp;#xa;Korea, Republic of</t>
  </si>
  <si>
    <t>KEUNSOO BAE</t>
  </si>
  <si>
    <t>085ea9d3d99a016339e33ca00111050b</t>
  </si>
  <si>
    <t>4433</t>
  </si>
  <si>
    <t>SPN-11092</t>
  </si>
  <si>
    <t>NATIONAL SEMICONDUCTOR CORP/SANTA CLARA, CA</t>
  </si>
  <si>
    <t>2900 SEMICONDUCTOR DRIVE&amp;#xa;MS-D3-969&amp;#xa;SANTA CLARA, CA 95052-8090&amp;#xa;United States of America</t>
  </si>
  <si>
    <t>c8295209b16710019c4e03624a700000</t>
  </si>
  <si>
    <t>48308</t>
  </si>
  <si>
    <t>SPN-14265</t>
  </si>
  <si>
    <t>NATIONAL UNIVERSITY OF IRELAND, GALWAY</t>
  </si>
  <si>
    <t>NATIONAL UNIVERSITY OF IRELAND, GALWAY&amp;#xa;UNIVERSITY ROAD&amp;#xa;GALWAY&amp;#xa;Co. Galway&amp;#xa;Ireland</t>
  </si>
  <si>
    <t>aengus.parsons@universityofgalway.ie</t>
  </si>
  <si>
    <t>AENGUS PARSONS</t>
  </si>
  <si>
    <t>941fb274468a018d65187d72671130a1</t>
  </si>
  <si>
    <t>69098</t>
  </si>
  <si>
    <t>SPN-13138</t>
  </si>
  <si>
    <t>NATIONAL WATER RESEARCH INSTITUTE/FOUNTAIN VALLEY, CA</t>
  </si>
  <si>
    <t>085ea9d3d99a016aa6bc42a001110c0b</t>
  </si>
  <si>
    <t>65740</t>
  </si>
  <si>
    <t>SPN-11093</t>
  </si>
  <si>
    <t>NATIONWIDE CHILDRENS HOSPITAL/COLUMBUS, OH</t>
  </si>
  <si>
    <t>700 CHILDRENS DRIVE&amp;#xa;COLUMBUS, OH 43205&amp;#xa;United States of America</t>
  </si>
  <si>
    <t>085ea9d3d99a0182ff5e1da30111b910</t>
  </si>
  <si>
    <t>5974</t>
  </si>
  <si>
    <t>SPN-11094</t>
  </si>
  <si>
    <t>NATL ACADEMY OF SCIENCES/</t>
  </si>
  <si>
    <t>FELLOWSHIPS OFFICE&amp;#xa;500 5TH STREET NW - KECK 576&amp;#xa;WASHINGTON, DC 20001&amp;#xa;United States of America</t>
  </si>
  <si>
    <t>JANET HUNZIKER</t>
  </si>
  <si>
    <t>085ea9d3d99a0189704723a30111c610</t>
  </si>
  <si>
    <t>66897</t>
  </si>
  <si>
    <t>SPN-11095</t>
  </si>
  <si>
    <t>NATL ASSOC OF STATE PROCUREMENT OFFICIALS (NASPO)/LEXINGTON, KY</t>
  </si>
  <si>
    <t>201 E MAIN STREET&amp;#xa;SUITE 1405&amp;#xa;LEXINGTON, KY 40507&amp;#xa;United States of America</t>
  </si>
  <si>
    <t>085ea9d3d99a01a218722aa30111cd10</t>
  </si>
  <si>
    <t>35348</t>
  </si>
  <si>
    <t>SPN-11096</t>
  </si>
  <si>
    <t>NATL CENTER FOR WOMEN AND INFORMATION TECHNOLOGY/BOULDER, CO</t>
  </si>
  <si>
    <t>BOX 322 UCB&amp;#xa;1125 18TH STREET&amp;#xa;BOULDER, CO 80309&amp;#xa;United States of America</t>
  </si>
  <si>
    <t>941fb274468a01bb623c447067116c9e</t>
  </si>
  <si>
    <t>30844</t>
  </si>
  <si>
    <t>SPN-13039</t>
  </si>
  <si>
    <t>NATL COLLEGIATE INVENTORS AND INNOVATORS ALLIANCE/HADLEY, MA</t>
  </si>
  <si>
    <t>085ea9d3d99a01ee967530a30111d410</t>
  </si>
  <si>
    <t>66608</t>
  </si>
  <si>
    <t>SPN-11097</t>
  </si>
  <si>
    <t>NATL CTR FOR WOMEN AND INFORMATION TECH (NCWIT)/BOULDER, CO</t>
  </si>
  <si>
    <t>UNIVERSITY OF COLORADO&amp;#xa;CAMPUS BOX 322 UCB&amp;#xa;BOULDER, CO 80309-0322&amp;#xa;United States of America</t>
  </si>
  <si>
    <t>PROGRAM ASSISTANT</t>
  </si>
  <si>
    <t>085ea9d3d99a01765d3736a30111de10</t>
  </si>
  <si>
    <t>66901</t>
  </si>
  <si>
    <t>SPN-11098</t>
  </si>
  <si>
    <t>NATL FDN FOR THE CDC &amp; PREVENTION INC/ATLANTA, GA</t>
  </si>
  <si>
    <t>600 PEACHTREE STREET&amp;#xa;SUITE 1000&amp;#xa;ATLANTA, GA 30308&amp;#xa;United States of America</t>
  </si>
  <si>
    <t>f8767b0883dd01d755cdda9e0101dfb0</t>
  </si>
  <si>
    <t>6092</t>
  </si>
  <si>
    <t>SPN-13714</t>
  </si>
  <si>
    <t>NATL FISH &amp; WILDLIFE FOUN/WASHINGTON, DC</t>
  </si>
  <si>
    <t>1133 15TH STREET, NW SUITE 1000&amp;#xa;WASHINGTON, DC 20005&amp;#xa;United States of America</t>
  </si>
  <si>
    <t>ARIELLE MION</t>
  </si>
  <si>
    <t>085ea9d3d99a0183b88d3ca30111e510</t>
  </si>
  <si>
    <t>6042</t>
  </si>
  <si>
    <t>SPN-11099</t>
  </si>
  <si>
    <t>NATL INST OF BUILDING SCIENCE/WASHINGTON, DC</t>
  </si>
  <si>
    <t>1090 VERMONT AVENUE, NW -SUITE 700&amp;#xa;WASHINGTON, DC 20005&amp;#xa;United States of America</t>
  </si>
  <si>
    <t>085ea9d3d99a014ed62543a30111ec10</t>
  </si>
  <si>
    <t>6089</t>
  </si>
  <si>
    <t>SPN-11100</t>
  </si>
  <si>
    <t>NATL RURAL ELEC COOP ASSN/WASHINGTON, DC</t>
  </si>
  <si>
    <t>PO BOX 669&amp;#xa;LEXINGTON, SC 29071&amp;#xa;United States of America</t>
  </si>
  <si>
    <t>21300079a53e011766d7c5234a217317</t>
  </si>
  <si>
    <t>6256</t>
  </si>
  <si>
    <t>SPN-13502</t>
  </si>
  <si>
    <t>NATO INTL SCI EXCHANGE PROG/BRUSSELS, BELGUIM</t>
  </si>
  <si>
    <t>BOULEVARD LEOPOLE III SCIENCE FOR PEACE PROGRAMME&amp;#xa;B-1110 BRUSSELS&amp;#xa;Belgium</t>
  </si>
  <si>
    <t>michaelis@hq.nato.int</t>
  </si>
  <si>
    <t>SUSANNE MICHAELIS</t>
  </si>
  <si>
    <t>fd533ff27306010283426aaba001cf8c</t>
  </si>
  <si>
    <t>71908</t>
  </si>
  <si>
    <t>SPN-13651</t>
  </si>
  <si>
    <t>NATURA RESOURCES LLC/ABILENE,TX</t>
  </si>
  <si>
    <t>400 PINE ST., STE 750&amp;#xa;ABILENE, TX 79601&amp;#xa;United States of America</t>
  </si>
  <si>
    <t>Jordan Robison</t>
  </si>
  <si>
    <t>DOUGLASS ROBISON</t>
  </si>
  <si>
    <t>085ea9d3d99a019917ea48a30111f610</t>
  </si>
  <si>
    <t>67540</t>
  </si>
  <si>
    <t>SPN-11101</t>
  </si>
  <si>
    <t>NATURAL RESOURCES DEFENSE COUNCIL INC./NEW YORK, NY</t>
  </si>
  <si>
    <t>40 W 20TH STREET&amp;#xa;11TH FLOOR&amp;#xa;NEW YORK, NY 10011&amp;#xa;United States of America</t>
  </si>
  <si>
    <t>CONTRACTS DIRECTOR</t>
  </si>
  <si>
    <t>085ea9d3d99a01642fea4ea30111fd10</t>
  </si>
  <si>
    <t>31218</t>
  </si>
  <si>
    <t>SPN-11102</t>
  </si>
  <si>
    <t>NAVMAR APPLIED SCIENCES COMPANY/WARMINSTER, PA</t>
  </si>
  <si>
    <t>65 WEST STREET ROAD BUILDING C&amp;#xa;WARMINSTER, PA 18974&amp;#xa;United States of America</t>
  </si>
  <si>
    <t>085ea9d3d99a018a48c0cca501110c15</t>
  </si>
  <si>
    <t>3289</t>
  </si>
  <si>
    <t>SPN-11103</t>
  </si>
  <si>
    <t>NAVY/GENERAL</t>
  </si>
  <si>
    <t>4251 SUITLAND ROAD&amp;#xa;WASHINGTON, DC 20395&amp;#xa;United States of America</t>
  </si>
  <si>
    <t>401175d641061001faa7e468b7720000</t>
  </si>
  <si>
    <t>3320</t>
  </si>
  <si>
    <t>SPN-14567</t>
  </si>
  <si>
    <t>NAVY/MARINE CORPS / ALBANY, GA</t>
  </si>
  <si>
    <t>AFICC 774 ESS&amp;#xa;705 Nelson Dr, Bldg 323C Rm 104&amp;#xa;Offutt AFB, NE 68113-2108&amp;#xa;United States of America</t>
  </si>
  <si>
    <t>shawn.anderson.2@us.af</t>
  </si>
  <si>
    <t>Shawn M. Anderson</t>
  </si>
  <si>
    <t>23d25e3dea4c10019b3a91e2e4fd0000</t>
  </si>
  <si>
    <t>3317</t>
  </si>
  <si>
    <t>SPN-14171</t>
  </si>
  <si>
    <t>NAVY/NAVAL AIR SYS CMD / WASH DC</t>
  </si>
  <si>
    <t>085ea9d3d99a017e5146629101117ef7</t>
  </si>
  <si>
    <t>3342</t>
  </si>
  <si>
    <t>SPN-11104</t>
  </si>
  <si>
    <t>NAVY/NAVAL AIR WARFARE CENTER/IN</t>
  </si>
  <si>
    <t>085ea9d3d99a01532880d2a501111315</t>
  </si>
  <si>
    <t>34968</t>
  </si>
  <si>
    <t>SPN-11105</t>
  </si>
  <si>
    <t>NAVY/NAVAL AIR WARFARE CENTER/LAKEHURST, NJ</t>
  </si>
  <si>
    <t>DFAS-CO/SOUTH ENTITLEMENT OPERATIONS PO BOX 182264&amp;#xa;COLUMBUS, OH 43218-2264&amp;#xa;United States of America</t>
  </si>
  <si>
    <t>085ea9d3d99a01d7c09adca501111a15</t>
  </si>
  <si>
    <t>3293</t>
  </si>
  <si>
    <t>SPN-11106</t>
  </si>
  <si>
    <t>NAVY/NAVAL AIR WARFARE CTR/ MD</t>
  </si>
  <si>
    <t>COLUMBUS ATTN DFAS-JDCBB/CO&amp;#xa;PO BOX 182317&amp;#xa;COLUMBUS, OH 43218-2317&amp;#xa;United States of America</t>
  </si>
  <si>
    <t>PAT COPUS</t>
  </si>
  <si>
    <t>DORIS DEARSTINE</t>
  </si>
  <si>
    <t>5ea5c7e95a791000bb0d292936150000</t>
  </si>
  <si>
    <t>75517</t>
  </si>
  <si>
    <t>SPN-14512</t>
  </si>
  <si>
    <t>NAVY/NAVAL INFORMATION WARFARE CENTER PACIFIC( NIWC)</t>
  </si>
  <si>
    <t>21300079a53e014ea9acc2838c21970d</t>
  </si>
  <si>
    <t>71162</t>
  </si>
  <si>
    <t>SPN-13503</t>
  </si>
  <si>
    <t>NAVY/NAVAL INFORMATION WARFARE CENTER PACIFIC( NIWC)/SAN DIEGO, CA</t>
  </si>
  <si>
    <t>DFAS-CO/SOUTH ENTITLEMENT OPERATIONS&amp;#xa;P.O. BOX 182317&amp;#xa;COLUMBUS, OH 43218-2317&amp;#xa;United States of America</t>
  </si>
  <si>
    <t>085ea9d3d99a0180622ce5a501113c15</t>
  </si>
  <si>
    <t>3325</t>
  </si>
  <si>
    <t>SPN-11107</t>
  </si>
  <si>
    <t>NAVY/NAVAL RESEARCH LAB(NRL)/STENNIS SPACE CENTER/MS</t>
  </si>
  <si>
    <t>132 E BROADWAY&amp;#xa;SUITE 636&amp;#xa;EUGENE, OR 97401&amp;#xa;United States of America</t>
  </si>
  <si>
    <t>GERRY COCHRANE</t>
  </si>
  <si>
    <t>085ea9d3d99a01bb6d4aeba501114915</t>
  </si>
  <si>
    <t>3297</t>
  </si>
  <si>
    <t>SPN-11108</t>
  </si>
  <si>
    <t>NAVY/NAVAL RESEARCH LAB/ DC</t>
  </si>
  <si>
    <t>NAVY/NAVAL RESEARCH LAB/ DC&amp;#xa;PO BOX 998022&amp;#xa;CLEVELAND, OH 44199-8022&amp;#xa;United States of America</t>
  </si>
  <si>
    <t>085ea9d3d99a01673265f0a501115015</t>
  </si>
  <si>
    <t>3339</t>
  </si>
  <si>
    <t>SPN-11109</t>
  </si>
  <si>
    <t>NAVY/NAVAL SPACE &amp; NAVAL WARFARE SYS CTR/CA</t>
  </si>
  <si>
    <t>2323 DEFOOR HILLS ROAD, NW&amp;#xa;LAWRENCEVILLE, GA 30043&amp;#xa;United States of America</t>
  </si>
  <si>
    <t>ROBERT FABBRINI</t>
  </si>
  <si>
    <t>085ea9d3d99a0110e3dcf5a501115715</t>
  </si>
  <si>
    <t>57873</t>
  </si>
  <si>
    <t>SPN-11110</t>
  </si>
  <si>
    <t>NAVY/NAVAL SUPPLY FLEET LOGISTICS CENTER NORFOLK/PHILDELPHIA, PA</t>
  </si>
  <si>
    <t>APPLIED PHYSICS LAB P O BOX 1299&amp;#xa;LAUREL, MD 20725-1299&amp;#xa;United States of America</t>
  </si>
  <si>
    <t>5f33898afc5e01819ed23dc9e901220a</t>
  </si>
  <si>
    <t>3300</t>
  </si>
  <si>
    <t>SPN-13826</t>
  </si>
  <si>
    <t>NAVY/NAVAL SURFACE WARFARE CENTER</t>
  </si>
  <si>
    <t>1333 Isaac Hull Avenue, SE&amp;#xa;Washington Navy Yard&amp;#xa;Washington, DC 20376&amp;#xa;United States of America</t>
  </si>
  <si>
    <t>085ea9d3d99a0181315bfda501115e15</t>
  </si>
  <si>
    <t>3322</t>
  </si>
  <si>
    <t>SPN-11111</t>
  </si>
  <si>
    <t>NAVY/NAVAL SURFACE WARFARE CTR/ MD</t>
  </si>
  <si>
    <t>PO BOX 182264&amp;#xa;SOUTH ENTITLEMENT OPERATIONS&amp;#xa;COLUMBUS, OH 43213&amp;#xa;United States of America</t>
  </si>
  <si>
    <t>085ea9d3d99a01c5c6df03a601117115</t>
  </si>
  <si>
    <t>66611</t>
  </si>
  <si>
    <t>SPN-11112</t>
  </si>
  <si>
    <t>NAVY/NAVAL SURFACE WARFARE CTR/PANAMA CITY, FL</t>
  </si>
  <si>
    <t>110 VERNON AVE BUILDING 100&amp;#xa;PANAMA CITY BEACH, FL 32407-7001&amp;#xa;United States of America</t>
  </si>
  <si>
    <t>5fa682afdd7a0162c10f696ecf00c039</t>
  </si>
  <si>
    <t>3319</t>
  </si>
  <si>
    <t>SPN-13974</t>
  </si>
  <si>
    <t>NAVY/NAVAL TRNING SYS CTR/ORLANDO</t>
  </si>
  <si>
    <t>085ea9d3d99a0195b0afe6a002111427</t>
  </si>
  <si>
    <t>3340</t>
  </si>
  <si>
    <t>SPN-11113</t>
  </si>
  <si>
    <t>NAVY/NAVAL UNDERSEA WARFARE CTR/RI</t>
  </si>
  <si>
    <t>1176 HOWELL STREET&amp;#xa;CODE 0221, BUILDING 1176&amp;#xa;NEWPORT, RI 02841-1708&amp;#xa;United States of America</t>
  </si>
  <si>
    <t>085ea9d3d99a01a69ab836a801118118</t>
  </si>
  <si>
    <t>3328</t>
  </si>
  <si>
    <t>SPN-11114</t>
  </si>
  <si>
    <t>NAVY/NSWC INDIAN HEAD DIV/INDIAN HEAD, MD</t>
  </si>
  <si>
    <t>2400 HERODIAN WAY&amp;#xa;SUITE 200&amp;#xa;SMYRNA, GA 30080&amp;#xa;United States of America</t>
  </si>
  <si>
    <t>085ea9d3d99a0191d11b41a80111a318</t>
  </si>
  <si>
    <t>3314</t>
  </si>
  <si>
    <t>SPN-11115</t>
  </si>
  <si>
    <t>NAVY/OFC OF NAVAL RESEARCH</t>
  </si>
  <si>
    <t>875 N RANDOLPH STREET&amp;#xa;ARLINGTON, VA 22203-1995&amp;#xa;United States of America</t>
  </si>
  <si>
    <t>REGGIE BEACH</t>
  </si>
  <si>
    <t>ADMINISTRATIVE GRANTS OFFICER</t>
  </si>
  <si>
    <t>941fb274468a0162eb641c706711419e</t>
  </si>
  <si>
    <t>19013</t>
  </si>
  <si>
    <t>SPN-13032</t>
  </si>
  <si>
    <t>NAVY/OFFC OF THE CHIEF OF NAVAL OPERATIONS/DC</t>
  </si>
  <si>
    <t>DAVID LONEMAN</t>
  </si>
  <si>
    <t>BRIAN J LEGAN</t>
  </si>
  <si>
    <t>085ea9d3d99a0157856847a80111b618</t>
  </si>
  <si>
    <t>66863</t>
  </si>
  <si>
    <t>SPN-11116</t>
  </si>
  <si>
    <t>NCLEAR INC./ATLANTA,GA</t>
  </si>
  <si>
    <t>680 WHARTON CIR SW, STE A&amp;#xa;ATLANTA, GA 30336&amp;#xa;United States of America</t>
  </si>
  <si>
    <t>Mike@nclear.us</t>
  </si>
  <si>
    <t>MIKE MIES</t>
  </si>
  <si>
    <t>085ea9d3d99a01c56f284da80111bd18</t>
  </si>
  <si>
    <t>4416</t>
  </si>
  <si>
    <t>SPN-11117</t>
  </si>
  <si>
    <t>NCR CORP/DAYTON, OH</t>
  </si>
  <si>
    <t>3097 SATELLITE BLVD&amp;#xa;DULUTH, GA 30096&amp;#xa;United States of America</t>
  </si>
  <si>
    <t>085ea9d3d99a01790e31039201110ef8</t>
  </si>
  <si>
    <t>60955</t>
  </si>
  <si>
    <t>SPN-11118</t>
  </si>
  <si>
    <t>NEBRASKA DEPARTMENT OF ROADS/LINCOLN,NE</t>
  </si>
  <si>
    <t>085ea9d3d99a017f858d52a80111c418</t>
  </si>
  <si>
    <t>66187</t>
  </si>
  <si>
    <t>SPN-11119</t>
  </si>
  <si>
    <t>NEBRASKA WESLEYAN UNIVERSITY/LINCOLN, NE</t>
  </si>
  <si>
    <t>5000 SAINT PAUL AVENUE&amp;#xa;LINCOLN, NE 68504&amp;#xa;United States of America</t>
  </si>
  <si>
    <t>27be9ea3bd0701c194c12034ae008114</t>
  </si>
  <si>
    <t>28541</t>
  </si>
  <si>
    <t>SPN-13545</t>
  </si>
  <si>
    <t>NEC CORPORATION/KAWASAKI, KANAGAWA/JAPAN</t>
  </si>
  <si>
    <t>1753 SHIMONUMABE&amp;#xa;NAKAHARA-KU&amp;#xa;KAWASAKI, Kanagawa&amp;#xa;211-8666&amp;#xa;Japan</t>
  </si>
  <si>
    <t>ishizaka@nec.com</t>
  </si>
  <si>
    <t>KAZUHISA ISHIZAKA</t>
  </si>
  <si>
    <t>085ea9d3d99a01df031b7aa80111f518</t>
  </si>
  <si>
    <t>46008</t>
  </si>
  <si>
    <t>SPN-00028</t>
  </si>
  <si>
    <t>NEES CONSORTIUM INC/DAVIS, CA</t>
  </si>
  <si>
    <t>NEES CONSORTIUM INC&amp;#xa;400 F STREET&amp;#xa;DAVIS, CA 95616&amp;#xa;United States of America</t>
  </si>
  <si>
    <t>085ea9d3d99a01ff9e91df74011136d0</t>
  </si>
  <si>
    <t>53149</t>
  </si>
  <si>
    <t>SPN-11120</t>
  </si>
  <si>
    <t>NEMETSCHEK NORTH AMERICA/COLUMBIA,MD</t>
  </si>
  <si>
    <t>7150 RIVERWOOD DRIVE&amp;#xa;COLUMBIA, MD 21046&amp;#xa;United States of America</t>
  </si>
  <si>
    <t>941fb274468a0175a4e2ab72671163a1</t>
  </si>
  <si>
    <t>69197</t>
  </si>
  <si>
    <t>SPN-13146</t>
  </si>
  <si>
    <t>NEO PHILANTHROPY/NEW YORK, NY</t>
  </si>
  <si>
    <t>085ea9d3d99a0143824258770111dad3</t>
  </si>
  <si>
    <t>68924</t>
  </si>
  <si>
    <t>SPN-11121</t>
  </si>
  <si>
    <t>NEOLETIX LAB INC/TUCKER,GA</t>
  </si>
  <si>
    <t>1860 MONTREAL ROAD&amp;#xa;TUCKER, GA 30084&amp;#xa;United States of America</t>
  </si>
  <si>
    <t>CHESTER LI</t>
  </si>
  <si>
    <t>941fb274468a01584081327467110fa3</t>
  </si>
  <si>
    <t>69837</t>
  </si>
  <si>
    <t>SPN-13207</t>
  </si>
  <si>
    <t>NEOPHOTONICS/SAN JOSE, CA</t>
  </si>
  <si>
    <t>ccc243c663f410019ba5d205faf10000</t>
  </si>
  <si>
    <t>76072</t>
  </si>
  <si>
    <t>SPN-14240</t>
  </si>
  <si>
    <t>NERD BIO/SAN DIEGO,CA</t>
  </si>
  <si>
    <t>6330 NANCY RIDGE DR, #105&amp;#xa;SAN DIEGO, CA 92121&amp;#xa;United States of America</t>
  </si>
  <si>
    <t>ivan@nerd.bio</t>
  </si>
  <si>
    <t>IVAN BABIC</t>
  </si>
  <si>
    <t>e7c31a0c027d01debc18f72ef700f193</t>
  </si>
  <si>
    <t>70718</t>
  </si>
  <si>
    <t>SPN-13520</t>
  </si>
  <si>
    <t>NESTLE/LAUSANNE, SWITZERLAND</t>
  </si>
  <si>
    <t>AV NESTLE 55 P.O. BOX 800&amp;#xa;CH-1800 VEVEY&amp;#xa;Switzerland</t>
  </si>
  <si>
    <t>Violette.Bourg@rd.nestle.com</t>
  </si>
  <si>
    <t>VIOLETTE BOURG</t>
  </si>
  <si>
    <t>085ea9d3d99a010387de5e770111e1d3</t>
  </si>
  <si>
    <t>27682</t>
  </si>
  <si>
    <t>SPN-11122</t>
  </si>
  <si>
    <t>NEUROPACE/SUNNYVALE, CA</t>
  </si>
  <si>
    <t>NEUROPACE INC&amp;#xa;455 N BERNARDO AVE&amp;#xa;MOUNTAIN VIEW, CA 94043&amp;#xa;United States of America</t>
  </si>
  <si>
    <t>a3c174d92da1010dda17e584b100cb54</t>
  </si>
  <si>
    <t>72400</t>
  </si>
  <si>
    <t>SPN-13911</t>
  </si>
  <si>
    <t>NEW EAGLE CONSULTING LLC/ANN ARBOR,MI</t>
  </si>
  <si>
    <t>110 PARKLAND PLAZA&amp;#xa;ANN ARBOR, MI 48105&amp;#xa;United States of America</t>
  </si>
  <si>
    <t>085ea9d3d99a0179b7b364770111ebd3</t>
  </si>
  <si>
    <t>53259</t>
  </si>
  <si>
    <t>SPN-11123</t>
  </si>
  <si>
    <t>NEW ENGLAND FOUNDATION FOR THE ARTS/ BOSTON, MA</t>
  </si>
  <si>
    <t>145 TREMONT STREET, 7TH FLOOR&amp;#xa;BOSTON, MA 02111&amp;#xa;United States of America</t>
  </si>
  <si>
    <t>SARA NASH</t>
  </si>
  <si>
    <t>085ea9d3d99a018842446a770111f2d3</t>
  </si>
  <si>
    <t>17793</t>
  </si>
  <si>
    <t>SPN-11124</t>
  </si>
  <si>
    <t>NEW ENGLAND RESEARCH INSTITUTE/WATERTOWN, MA</t>
  </si>
  <si>
    <t>NEW ENGLAND RESEARCH INSTITUTES, INC&amp;#xa;480 PLEASANT STREET&amp;#xa;WATERTOWN, MA 02472&amp;#xa;United States of America</t>
  </si>
  <si>
    <t>085ea9d3d99a013460946f770111f9d3</t>
  </si>
  <si>
    <t>57754</t>
  </si>
  <si>
    <t>SPN-11125</t>
  </si>
  <si>
    <t>NEW FREQUENCY/ATLANTA,GA</t>
  </si>
  <si>
    <t>2300 BETHELVIEW ROAD, SUITE 110-336&amp;#xa;CUMMING, GA 30040&amp;#xa;United States of America</t>
  </si>
  <si>
    <t>2c83b9a72bdd1000fe4b8155b3b60000</t>
  </si>
  <si>
    <t>75990</t>
  </si>
  <si>
    <t>SPN-14217</t>
  </si>
  <si>
    <t>NEW JERSEY DEPARTMENT OF HUMAN SERVICES/TRENTON, NJ</t>
  </si>
  <si>
    <t>11A QUAKERBRIDGE PLAZA&amp;#xa;PO BOX 705&amp;#xa;TRENTON, NJ 08625&amp;#xa;United States of America</t>
  </si>
  <si>
    <t>joseph.geleta@dhs.nj.gov</t>
  </si>
  <si>
    <t>Joseph Geleta</t>
  </si>
  <si>
    <t>7189e377efa2016c8eb5771ef41a26c7</t>
  </si>
  <si>
    <t>33070</t>
  </si>
  <si>
    <t>SPN-13336</t>
  </si>
  <si>
    <t>NEW JERSEY INSTITUTE OF TECHNOLOGY/NEWARK, NJ</t>
  </si>
  <si>
    <t>DR. BRIT HOLBROOK&amp;#xa;NEW JERSEY INSTITUTE OF TECHNOLOGY UNIVERSITY HEIGHTS&amp;#xa;NEWARK, NJ 07102-1982&amp;#xa;United States of America</t>
  </si>
  <si>
    <t>jsamolew@njit.edu</t>
  </si>
  <si>
    <t>f0ef2fa2610901228c7171959501741b</t>
  </si>
  <si>
    <t>71700</t>
  </si>
  <si>
    <t>SPN-13609</t>
  </si>
  <si>
    <t>NEW JERSEY MANUFACTURING EXTENSION PROGRAM INC (NJMEP)/CEDAR KNOLLS, NJ</t>
  </si>
  <si>
    <t>2 RIDGEDALE AVENUE, SUITE 305&amp;#xa;CEDAR KNOLLS, NJ 07927&amp;#xa;United States of America</t>
  </si>
  <si>
    <t>ROBERT SALAMONE</t>
  </si>
  <si>
    <t>fceda4698da810019402cc2c13160000</t>
  </si>
  <si>
    <t>77149</t>
  </si>
  <si>
    <t>SPN-14476</t>
  </si>
  <si>
    <t>New Mexico Commission for the Blind</t>
  </si>
  <si>
    <t>2200 Yale Blvd, SE&amp;#xa;Albuquerque, NM 87106&amp;#xa;United States of America</t>
  </si>
  <si>
    <t>SHERRY.SYKES@CFB.NM.GOV</t>
  </si>
  <si>
    <t>Sherry Sykes</t>
  </si>
  <si>
    <t>085ea9d3d99a01c072887477011100d4</t>
  </si>
  <si>
    <t>5815</t>
  </si>
  <si>
    <t>SPN-11126</t>
  </si>
  <si>
    <t>NEW MEXICO STATE UNIV/LAS CRUCES, NM</t>
  </si>
  <si>
    <t>STUDENT ACCESSIBILITY SERVICES&amp;#xa;1600 INTERNATIONAL MALL/JORDAN ST RM 244&amp;#xa;LAS CRUCES, NM 88003&amp;#xa;United States of America</t>
  </si>
  <si>
    <t>085ea9d3d99a010b40077a77011107d4</t>
  </si>
  <si>
    <t>67618</t>
  </si>
  <si>
    <t>SPN-11127</t>
  </si>
  <si>
    <t>NEW MEXICO STATE UNIVERSITY - CARLSBAD/CARLSBAD, NM</t>
  </si>
  <si>
    <t>1500 UNIVERSITY DRIVE&amp;#xa;CARLSBAD, NM 88220-3509&amp;#xa;United States of America</t>
  </si>
  <si>
    <t>Cathrine Brewer</t>
  </si>
  <si>
    <t>26659f86f62101bfcd8d4b46e2097e74</t>
  </si>
  <si>
    <t>70577</t>
  </si>
  <si>
    <t>SPN-13425</t>
  </si>
  <si>
    <t>NEW VENTURE FUND/WASHINGTON, DC</t>
  </si>
  <si>
    <t>1828 L STREET, NW, SUITE 300-A&amp;#xa;WASHINGTON, DC 20036&amp;#xa;United States of America</t>
  </si>
  <si>
    <t>gabrielle.dompor@arabellaadvisors.com</t>
  </si>
  <si>
    <t>GRETA GREISING</t>
  </si>
  <si>
    <t>GABRIELLE-FAYE DOMPOR</t>
  </si>
  <si>
    <t>065bd5039f180146c61e02cf4c01b084</t>
  </si>
  <si>
    <t>73003</t>
  </si>
  <si>
    <t>SPN-13726</t>
  </si>
  <si>
    <t>NEW WHEEL CAPITAL/NEW YORK,NY</t>
  </si>
  <si>
    <t>085ea9d3d99a01cec5a0c3790111b5d6</t>
  </si>
  <si>
    <t>30718</t>
  </si>
  <si>
    <t>SPN-11128</t>
  </si>
  <si>
    <t>NEW YORK STATE ENERGY RESEARCH AND DEV AUTH/ALBANY, NY</t>
  </si>
  <si>
    <t>17 COLUMBIA CIRCLE&amp;#xa;ALBANY, NY 12203&amp;#xa;United States of America</t>
  </si>
  <si>
    <t>085ea9d3d99a01c43d69c9790111bcd6</t>
  </si>
  <si>
    <t>67257</t>
  </si>
  <si>
    <t>SPN-11129</t>
  </si>
  <si>
    <t>NEW YORK UNIVERSITY LANGONE MEDICAL CENTER/NEW YORK, NY</t>
  </si>
  <si>
    <t>ACCOUNTS PAYABLE DEPT&amp;#xa;PO BOX 425&amp;#xa;ELMSFORD, NY 10523&amp;#xa;United States of America</t>
  </si>
  <si>
    <t>NYU_SCHOOL OF_MEDICINE</t>
  </si>
  <si>
    <t>085ea9d3d99a01a1cd85d0790111c3d6</t>
  </si>
  <si>
    <t>16048</t>
  </si>
  <si>
    <t>SPN-11130</t>
  </si>
  <si>
    <t>NEW YORK UNIVERSITY/NEW YORK, NY</t>
  </si>
  <si>
    <t>PO BOX 425&amp;#xa;ELMSFORD, NY 10523&amp;#xa;United States of America</t>
  </si>
  <si>
    <t>NEW YORK UNIVERSITY</t>
  </si>
  <si>
    <t>5f33898afc5e01da4ad9c87bfc00fe68</t>
  </si>
  <si>
    <t>73323</t>
  </si>
  <si>
    <t>SPN-13824</t>
  </si>
  <si>
    <t>NEWELL BRANDS/MCMINNVILLE, TN</t>
  </si>
  <si>
    <t>7840 ROSWELL ROAD SUITE 200&amp;#xa;SANDY SPRINGS, GA 30350&amp;#xa;United States of America</t>
  </si>
  <si>
    <t>lien.phun@newellco.com</t>
  </si>
  <si>
    <t>fef0e5d3f54e010198eba77054d00000</t>
  </si>
  <si>
    <t>75309</t>
  </si>
  <si>
    <t>SPN-14098</t>
  </si>
  <si>
    <t>NEWGEN NORTH AMERICA INC/AUSTIN, TX</t>
  </si>
  <si>
    <t>2714 BEE CAVE ROAD&amp;#xa;SUITE 201&amp;#xa;AUSTIN, TX 78746&amp;#xa;United States of America</t>
  </si>
  <si>
    <t>JASON.PEARCE@NEWGEN-ENT.COM</t>
  </si>
  <si>
    <t>JASON PEARCE</t>
  </si>
  <si>
    <t>8595bf169d4210014f5ca634cd0d0000</t>
  </si>
  <si>
    <t>76314</t>
  </si>
  <si>
    <t>SPN-14300</t>
  </si>
  <si>
    <t>NEWS2YOU | N2Y/HURON, OH</t>
  </si>
  <si>
    <t>909 UNIVERSITY DR S&amp;#xa;HURON, OH 44839&amp;#xa;United States of America</t>
  </si>
  <si>
    <t>payables@n2y.com</t>
  </si>
  <si>
    <t>payables n2y.com</t>
  </si>
  <si>
    <t>085ea9d3d99a01a056a2d6790111d3d6</t>
  </si>
  <si>
    <t>66376</t>
  </si>
  <si>
    <t>SPN-11131</t>
  </si>
  <si>
    <t>NEWTON CONSULTING AND ENGINEERING INC/TUCSON, AZ</t>
  </si>
  <si>
    <t>6336 N ORACLE ROAD, SUITE 326-269&amp;#xa;TUCSON, AZ 85704&amp;#xa;United States of America</t>
  </si>
  <si>
    <t>085ea9d3d99a01e33d50dc790111dad6</t>
  </si>
  <si>
    <t>68158</t>
  </si>
  <si>
    <t>SPN-11132</t>
  </si>
  <si>
    <t>NEWTON COUNTY SCHOOLS/COVINGTON, GA</t>
  </si>
  <si>
    <t>2109 NEWTON DRIVE NE&amp;#xa;BUILDING 2,&amp;#xa;COVINGTON, GA 30014&amp;#xa;United States of America</t>
  </si>
  <si>
    <t>941fb274468a01ed1aab9e7367116aa2</t>
  </si>
  <si>
    <t>69637</t>
  </si>
  <si>
    <t>SPN-13182</t>
  </si>
  <si>
    <t>NEWTON COUNTY SCHOOLS/OXFORD,GA</t>
  </si>
  <si>
    <t>085ea9d3d99a01c890fbe1790111e1d6</t>
  </si>
  <si>
    <t>58953</t>
  </si>
  <si>
    <t>SPN-11133</t>
  </si>
  <si>
    <t>NEWTON COUNTY/COVINGTON, GA</t>
  </si>
  <si>
    <t>1124 CLARK STREET&amp;#xa;COVINGTON, GA 30014&amp;#xa;United States of America</t>
  </si>
  <si>
    <t>085ea9d3d99a01afd79923a90111c219</t>
  </si>
  <si>
    <t>8000001</t>
  </si>
  <si>
    <t>SPN-00059</t>
  </si>
  <si>
    <t>NEXANS ENERGY</t>
  </si>
  <si>
    <t>1770 EAST AVENUE&amp;#xa;WEYBURN, SK S4H 0B8&amp;#xa;Canada</t>
  </si>
  <si>
    <t>0bb0e0ca56e9016fa8bdf36bc600c0ad</t>
  </si>
  <si>
    <t>71300</t>
  </si>
  <si>
    <t>SPN-13534</t>
  </si>
  <si>
    <t>NEXTEX INNOVATIONS INC/ATLANTA, GA</t>
  </si>
  <si>
    <t>756 W. PEACHTREE NW&amp;#xa;ATLANTA, GA 30308&amp;#xa;United States of America</t>
  </si>
  <si>
    <t>chad@nextexinnovations.com</t>
  </si>
  <si>
    <t>CHAD LAWRENCE</t>
  </si>
  <si>
    <t>085ea9d3d99a016da676e7790111ebd6</t>
  </si>
  <si>
    <t>66327</t>
  </si>
  <si>
    <t>SPN-11134</t>
  </si>
  <si>
    <t>NEXTFLEX/SAN JOSE, CA</t>
  </si>
  <si>
    <t>2244 BLACH PLACE&amp;#xa;STE 150&amp;#xa;SAN JOSE, CA 95131&amp;#xa;United States of America</t>
  </si>
  <si>
    <t>TECHNOLOGY DIRECTOR</t>
  </si>
  <si>
    <t>9c7520a096ef10019611f90753c10000</t>
  </si>
  <si>
    <t>76440</t>
  </si>
  <si>
    <t>SPN-14305</t>
  </si>
  <si>
    <t>NEXTGEN BATTERY TECHNOLOGIES LLC/DUBLIN, GA</t>
  </si>
  <si>
    <t>PO BOX 991&amp;#xa;DUBLIN, GA 31041&amp;#xa;United States of America</t>
  </si>
  <si>
    <t>Michael.booth@nextgbtech.com</t>
  </si>
  <si>
    <t>MICHAEL BOOTH</t>
  </si>
  <si>
    <t>085ea9d3d99a0180d478ed790111f2d6</t>
  </si>
  <si>
    <t>57753</t>
  </si>
  <si>
    <t>SPN-11135</t>
  </si>
  <si>
    <t>NEXTINPUT INC/ATLANTA,GA</t>
  </si>
  <si>
    <t>75 FIFTH STREET NW, SUITE 206&amp;#xa;ATLANTA, GA 30308&amp;#xa;United States of America</t>
  </si>
  <si>
    <t>HAMID MOINPOUR</t>
  </si>
  <si>
    <t>1b998611276f0100b5b3060628c40000</t>
  </si>
  <si>
    <t>74472</t>
  </si>
  <si>
    <t>SPN-14007</t>
  </si>
  <si>
    <t>NEXTNET INC/BELMONT, CA</t>
  </si>
  <si>
    <t>504 DAVEY GLEN RD&amp;#xa;BELMONT, CA 94002&amp;#xa;United States of America</t>
  </si>
  <si>
    <t>stevenb@nextnetinc.com</t>
  </si>
  <si>
    <t>ARUNAVA STEVEN BANERJEE</t>
  </si>
  <si>
    <t>085ea9d3d99a012aef0f227701119bd3</t>
  </si>
  <si>
    <t>8000040</t>
  </si>
  <si>
    <t>SPN-00098</t>
  </si>
  <si>
    <t>NFPA EDUCATION AND TECHNOLOGY FOUNDATION</t>
  </si>
  <si>
    <t>6737 W. WASHINGTON STREET&amp;#xa;SUITE 2350&amp;#xa;MILWAUKEE, WI 53214&amp;#xa;United States of America</t>
  </si>
  <si>
    <t>387e1083203601f2914d9570b201f9fa</t>
  </si>
  <si>
    <t>74149</t>
  </si>
  <si>
    <t>SPN-13941</t>
  </si>
  <si>
    <t>NFUGUE/BEVERLY HILLS,CA</t>
  </si>
  <si>
    <t>9440 SOUTH SANTA MONICA BLVD&amp;#xa;BEVERLY HILLS, CA 90210&amp;#xa;United States of America</t>
  </si>
  <si>
    <t>travis@nFugue.com</t>
  </si>
  <si>
    <t>TRAVIS BLAKE</t>
  </si>
  <si>
    <t>085ea9d3d99a01323645f4790111fcd6</t>
  </si>
  <si>
    <t>12321</t>
  </si>
  <si>
    <t>SPN-11136</t>
  </si>
  <si>
    <t>NGIMAT/ATLANTA, GA</t>
  </si>
  <si>
    <t>1824 WILLOW TRAIL PKWY&amp;#xa;SUITE 100&amp;#xa;NORCROSS, GA 30093&amp;#xa;United States of America</t>
  </si>
  <si>
    <t>941fb274468a01466ee85d726711d8a0</t>
  </si>
  <si>
    <t>68939</t>
  </si>
  <si>
    <t>SPN-13132</t>
  </si>
  <si>
    <t>NICE-PAK PRODUCTS INC./ORANGEBURG, NY</t>
  </si>
  <si>
    <t>8a5097839b9d1001e44bb4048f130000</t>
  </si>
  <si>
    <t>76442</t>
  </si>
  <si>
    <t>SPN-14366</t>
  </si>
  <si>
    <t>NIGHTHAWK BIO INC/MORRISVILLE, NC</t>
  </si>
  <si>
    <t>627 David Drive, Suite 400&amp;#xa;Morrisville, NC 27560&amp;#xa;United States of America</t>
  </si>
  <si>
    <t>ekltenbrun@nighthawkbio.com</t>
  </si>
  <si>
    <t>Erin Kaltenbrun</t>
  </si>
  <si>
    <t>941fb274468a01f3b0370d72671189a0</t>
  </si>
  <si>
    <t>67898</t>
  </si>
  <si>
    <t>SPN-13118</t>
  </si>
  <si>
    <t>NIIMBL/WASHINGTON, DC</t>
  </si>
  <si>
    <t>8092ef3fa85a019f32086fa64d0104a3</t>
  </si>
  <si>
    <t>70440</t>
  </si>
  <si>
    <t>SPN-13885</t>
  </si>
  <si>
    <t>NIKOLA MOTOR COMPANY/PHOENIX, AZ</t>
  </si>
  <si>
    <t>4141 E. BROADWAY ROAD&amp;#xa;PHOENIX, AZ 85040&amp;#xa;United States of America</t>
  </si>
  <si>
    <t>Brian Kiminau</t>
  </si>
  <si>
    <t>8092ef3fa85a018bb7a50a874d01c0a1</t>
  </si>
  <si>
    <t>70185</t>
  </si>
  <si>
    <t>SPN-13884</t>
  </si>
  <si>
    <t>NIRVANA TECHNOLOGIES INC/MORAINE, OH</t>
  </si>
  <si>
    <t>2701 LANCE DR.&amp;#xa;MORAINE, OH 45409&amp;#xa;United States of America</t>
  </si>
  <si>
    <t>BROOKE MEARS</t>
  </si>
  <si>
    <t>973520ccd03801852a67cb749b010c2e</t>
  </si>
  <si>
    <t>70658</t>
  </si>
  <si>
    <t>SPN-13679</t>
  </si>
  <si>
    <t>NISSAN GROUP OF NORTH AMERICA/ SMYRNA, TN</t>
  </si>
  <si>
    <t>983 NISSAN DRIVE&amp;#xa;SMYRNA, TN 37167-4400&amp;#xa;United States of America</t>
  </si>
  <si>
    <t>085ea9d3d99a01fb4e15837c0111fcda</t>
  </si>
  <si>
    <t>68260</t>
  </si>
  <si>
    <t>SPN-11137</t>
  </si>
  <si>
    <t>NISSAN TECHNICAL CENTER/FARMINGTON HILLS, MI</t>
  </si>
  <si>
    <t>ONE NISSAN WAY&amp;#xa;FRANKLIN, TN 37067&amp;#xa;United States of America</t>
  </si>
  <si>
    <t>085ea9d3d99a016dbaba897c011103db</t>
  </si>
  <si>
    <t>63597</t>
  </si>
  <si>
    <t>SPN-11138</t>
  </si>
  <si>
    <t>NITI-ON CO LTD/CHIBA, JAPAN</t>
  </si>
  <si>
    <t>Chiba&amp;#xa;273-0012&amp;#xa;Japan</t>
  </si>
  <si>
    <t>085ea9d3d99a01606660907c01110adb</t>
  </si>
  <si>
    <t>66661</t>
  </si>
  <si>
    <t>SPN-11139</t>
  </si>
  <si>
    <t>NITTO DENKO CORPORATION/KAMEYAMA, MIE, JAPAN</t>
  </si>
  <si>
    <t>Mie&amp;#xa;519-0193&amp;#xa;Japan</t>
  </si>
  <si>
    <t>b1271cabfa471001171e94b22a1c0000</t>
  </si>
  <si>
    <t>77376</t>
  </si>
  <si>
    <t>SPN-14585</t>
  </si>
  <si>
    <t>NITTO INC/TEANECK, NJ</t>
  </si>
  <si>
    <t>400 Frank W. Burr Blvd&amp;#xa;2nd Floor, Suite 66&amp;#xa;Teaneck, NJ 07666&amp;#xa;United States of America</t>
  </si>
  <si>
    <t>tadashi.takahashi@nitto.com</t>
  </si>
  <si>
    <t>Tadashi Takahashi</t>
  </si>
  <si>
    <t>04919c877fbf1001ed08cb97ce360000</t>
  </si>
  <si>
    <t>76507</t>
  </si>
  <si>
    <t>SPN-14319</t>
  </si>
  <si>
    <t>NL COTTON PLAINS HOLDING LLC/CHARLOTTESVILLE, VA</t>
  </si>
  <si>
    <t>120 GARRETT STREET SUITE 700&amp;#xa;CHARLOTTESVILLE, VA 22902&amp;#xa;United States of America</t>
  </si>
  <si>
    <t>donald.theriault@apexcleanenergy.com</t>
  </si>
  <si>
    <t>DONALD THERIAULT</t>
  </si>
  <si>
    <t>085ea9d3d99a01b1e829967c011111db</t>
  </si>
  <si>
    <t>66056</t>
  </si>
  <si>
    <t>SPN-11140</t>
  </si>
  <si>
    <t>NLOGIC/HUNTSVILLE, AL</t>
  </si>
  <si>
    <t>4901 CORPORATE DRIVE&amp;#xa;SUITE H&amp;#xa;HUNTSVILLE, AL 35805&amp;#xa;United States of America</t>
  </si>
  <si>
    <t>0cb0952126aa1001e9672a6885cf0000</t>
  </si>
  <si>
    <t>76855</t>
  </si>
  <si>
    <t>SPN-14379</t>
  </si>
  <si>
    <t>NOBLE ARTIFICIAL INTELLIGENCE INC (NOBLE AI)/CONCORD, CA</t>
  </si>
  <si>
    <t>2041 EAST STREET, PMB 412&amp;#xa;CONCORD, CA 94520&amp;#xa;United States of America</t>
  </si>
  <si>
    <t>chris.borg@noble.ai</t>
  </si>
  <si>
    <t>CHRIS BORG</t>
  </si>
  <si>
    <t>b29cbdba47ed1001fed55866c3030000</t>
  </si>
  <si>
    <t>77276</t>
  </si>
  <si>
    <t>SPN-14595</t>
  </si>
  <si>
    <t>NOKIA OF AMERICA CORPORATION/MURRAY HILL, NJ</t>
  </si>
  <si>
    <t>600 - 700 Mountain Avenue&amp;#xa;Murray Hill, NJ 07974&amp;#xa;United States of America</t>
  </si>
  <si>
    <t>alan.leddy@nokia-bell-labs.com</t>
  </si>
  <si>
    <t>Alan Leddy</t>
  </si>
  <si>
    <t>49ed7d3a5e1b0100ff7f334aece90000</t>
  </si>
  <si>
    <t>75132</t>
  </si>
  <si>
    <t>SPN-14043</t>
  </si>
  <si>
    <t>NORMANDALE COMMUNITY COLLEGE/ BLOOMINGTON, MN</t>
  </si>
  <si>
    <t>9700 FRANCE AVE S&amp;#xa;BLOOMINGTON, MN 55431&amp;#xa;United States of America</t>
  </si>
  <si>
    <t>Geri Wilson</t>
  </si>
  <si>
    <t>66767abe332f1001f36f8d48c3930000</t>
  </si>
  <si>
    <t>76937</t>
  </si>
  <si>
    <t>SPN-14394</t>
  </si>
  <si>
    <t>North American Membrane Society</t>
  </si>
  <si>
    <t>Texas A&amp;M University- Kingsville&amp;#xa;MSC213, 925 W. Avenue B&amp;#xa;Kingsville, TX 78363&amp;#xa;United States of America</t>
  </si>
  <si>
    <t>Lucy Mar Camacho</t>
  </si>
  <si>
    <t>085ea9d3d99a01fd3ddb9b7c011118db</t>
  </si>
  <si>
    <t>5902</t>
  </si>
  <si>
    <t>SPN-11141</t>
  </si>
  <si>
    <t>NORTH CAROLINA A&amp;T STATE UNIV/GREENSBORO, NC</t>
  </si>
  <si>
    <t>1601 E MARKET ST&amp;#xa;GREENSBORO, NC 27411&amp;#xa;United States of America</t>
  </si>
  <si>
    <t>ntteagle@ncat.edu</t>
  </si>
  <si>
    <t>NATALIE TEAGLE</t>
  </si>
  <si>
    <t>2321c91c68ae1000b58152e0993e0000</t>
  </si>
  <si>
    <t>77388</t>
  </si>
  <si>
    <t>SPN-14566</t>
  </si>
  <si>
    <t>NORTH CAROLINA CENTRAL UNIVERSITY STUDENT ACCESSIBILITY SERVICES/DURHAM, NC</t>
  </si>
  <si>
    <t>1801 FAYETTEVILLE STREET&amp;#xa;DURHAM, NC 27707&amp;#xa;United States of America</t>
  </si>
  <si>
    <t>VACKALL@NCCU.EDU</t>
  </si>
  <si>
    <t>VIVIANE ACKALL</t>
  </si>
  <si>
    <t>363dd01f569d0101a16e80c2fc8b0000</t>
  </si>
  <si>
    <t>75226</t>
  </si>
  <si>
    <t>SPN-14072</t>
  </si>
  <si>
    <t>NORTH CAROLINA STATE UNIVERSITY ? COLLEGE OF VETERINARY MEDICINE/RALEIGH,NC</t>
  </si>
  <si>
    <t>1052 WILLIAM MOORE DRIVE&amp;#xa;COLLEGE OF VETERINARY MEDICINE - RM#1461&amp;#xa;RALEIGH, NC 27607&amp;#xa;United States of America</t>
  </si>
  <si>
    <t>macdia@ncsu.edu</t>
  </si>
  <si>
    <t>LINDSAY MACDIARMADA</t>
  </si>
  <si>
    <t>a15346ff20b11001088f99a053fb0000</t>
  </si>
  <si>
    <t>38169</t>
  </si>
  <si>
    <t>SPN-14606</t>
  </si>
  <si>
    <t>NORTH CAROLINA STATE UNIVERSITY/CHARLOTTE, NC</t>
  </si>
  <si>
    <t>1020 Main Campus Drive&amp;#xa;Raleigh, NC 27695-7102&amp;#xa;United States of America</t>
  </si>
  <si>
    <t>bcpremac@ncsu.edu</t>
  </si>
  <si>
    <t>Berni Premachandra</t>
  </si>
  <si>
    <t>085ea9d3d99a015d7410ae7c01111fdb</t>
  </si>
  <si>
    <t>5891</t>
  </si>
  <si>
    <t>SPN-11142</t>
  </si>
  <si>
    <t>NORTH CAROLINA STATE UNIVERSITY/RALEIGH, NC</t>
  </si>
  <si>
    <t>DEPARTMENT OF ELECTRICAL AND COMPUTER ENGINEERING&amp;#xa;EB II, CAMPUS BOX 7911&amp;#xa;RALEIGH, NC 27606&amp;#xa;United States of America</t>
  </si>
  <si>
    <t>mse-invoices@ncsu.edu</t>
  </si>
  <si>
    <t>SHIYING LI</t>
  </si>
  <si>
    <t>mae-sponsoredresearch ncsu.edu</t>
  </si>
  <si>
    <t>085ea9d3d99a011f5c8eb87c011165db</t>
  </si>
  <si>
    <t>69097</t>
  </si>
  <si>
    <t>SPN-11143</t>
  </si>
  <si>
    <t>NORTH CENTRAL COLLEGE/NAPERVILLE, IL</t>
  </si>
  <si>
    <t>30 N BRAINARD STREET&amp;#xa;NAPERVILLE, IL 60540&amp;#xa;United States of America</t>
  </si>
  <si>
    <t>085ea9d3d99a0190dc1dbe7c01116cdb</t>
  </si>
  <si>
    <t>57421</t>
  </si>
  <si>
    <t>SPN-11144</t>
  </si>
  <si>
    <t>NORTH GEORGIA TECHNICAL COLLEGE/CLARKESVILLE, GA</t>
  </si>
  <si>
    <t>PO BOX 65&amp;#xa;CLARKESVILLE, GA 30523&amp;#xa;United States of America</t>
  </si>
  <si>
    <t>085ea9d3d99a010c795a4b750211561d</t>
  </si>
  <si>
    <t>32470</t>
  </si>
  <si>
    <t>SPN-11145</t>
  </si>
  <si>
    <t>NORTH SHORE LIJ HEALTH SYSTEM/SYOSSET, NY</t>
  </si>
  <si>
    <t>378 SYOSSET-WOODBURY RD&amp;#xa;WOODBURY, NY 11797&amp;#xa;United States of America</t>
  </si>
  <si>
    <t>941fb274468a010fdb3b6374671149a3</t>
  </si>
  <si>
    <t>69901</t>
  </si>
  <si>
    <t>SPN-13216</t>
  </si>
  <si>
    <t>NORTHEAST GEORGIA REGIONAL COMMISSION/ATHENS, GA</t>
  </si>
  <si>
    <t>7b364651701d01c7be1a4c04ea01690d</t>
  </si>
  <si>
    <t>73503</t>
  </si>
  <si>
    <t>SPN-13773</t>
  </si>
  <si>
    <t>NORTHEAST STATE COMMUNITY COLLEGE/BLOUNTVILLE, TN</t>
  </si>
  <si>
    <t>2425 HIGHWAY 75&amp;#xa;BLOUNTVILLE, TN 37617&amp;#xa;United States of America</t>
  </si>
  <si>
    <t>085ea9d3d99a01bc1a88607f011103df</t>
  </si>
  <si>
    <t>5899</t>
  </si>
  <si>
    <t>SPN-11146</t>
  </si>
  <si>
    <t>NORTHEASTERN UNIVERSITY/BOSTON, MA</t>
  </si>
  <si>
    <t>405 LAKE HALL&amp;#xa;BOSTON, MA 02115-5000&amp;#xa;United States of America</t>
  </si>
  <si>
    <t>DAN GILBERT</t>
  </si>
  <si>
    <t>Sheila Magee</t>
  </si>
  <si>
    <t>37e862fc9d340114a4d80509e4011212</t>
  </si>
  <si>
    <t>68161</t>
  </si>
  <si>
    <t>SPN-13407</t>
  </si>
  <si>
    <t>NORTHERN ARIZONA UNIVERSITY/FLAGSTAFF, AZ</t>
  </si>
  <si>
    <t>1395 S. KNOLES DRIVE SUITE 252&amp;#xa;APPLIED RESEARCH AND DEVELOPMENT BLDG 56&amp;#xa;FLAGSTAFF, AZ 86011-4130&amp;#xa;United States of America</t>
  </si>
  <si>
    <t>nau-osp@nau.edu</t>
  </si>
  <si>
    <t>IVAN OCHSNER</t>
  </si>
  <si>
    <t>394be89e52a8012277a0d3124b01257c</t>
  </si>
  <si>
    <t>70654</t>
  </si>
  <si>
    <t>SPN-13766</t>
  </si>
  <si>
    <t>NORTHGATE ENVIRONMENTAL MANAGEMENT INC/FREDERICK, MD</t>
  </si>
  <si>
    <t>47 EAST ALL SAINTS STREET&amp;#xa;FREDERICK, MD 21701&amp;#xa;United States of America</t>
  </si>
  <si>
    <t>STEVEN BEDOSKY</t>
  </si>
  <si>
    <t>6e648c56f2eb01383d06e56f7a12ea39</t>
  </si>
  <si>
    <t>70999</t>
  </si>
  <si>
    <t>SPN-13453</t>
  </si>
  <si>
    <t>NORTHLAND COLLEGE/ASHLAND,WI</t>
  </si>
  <si>
    <t>1411 ELLIS AVENUE&amp;#xa;ASHLAND, WI 54806&amp;#xa;United States of America</t>
  </si>
  <si>
    <t>b5c3668c248e1000bb5ba7e6f98a0000</t>
  </si>
  <si>
    <t>77085</t>
  </si>
  <si>
    <t>SPN-14450</t>
  </si>
  <si>
    <t>NORTHLINE UTILITIES LLC/FORKS, NY</t>
  </si>
  <si>
    <t>15 School Lane Suite 2&amp;#xa;PO Box 656&amp;#xa;Au Sable Forks, NY 12912&amp;#xa;United States of America</t>
  </si>
  <si>
    <t>DShay@northlinellc.com</t>
  </si>
  <si>
    <t>Donald Shay</t>
  </si>
  <si>
    <t>085ea9d3d99a0175eda56d7f011110df</t>
  </si>
  <si>
    <t>4410</t>
  </si>
  <si>
    <t>SPN-11147</t>
  </si>
  <si>
    <t>NORTHROP CORPORATION/</t>
  </si>
  <si>
    <t>SOUTH PYSTER BAY ROAD, M/S Z34-025&amp;#xa;BETHPAGE, NY 11714&amp;#xa;United States of America</t>
  </si>
  <si>
    <t>GUY SUEHIRO</t>
  </si>
  <si>
    <t>085ea9d3d99a01dd930d797f011144df</t>
  </si>
  <si>
    <t>49389</t>
  </si>
  <si>
    <t>SPN-11148</t>
  </si>
  <si>
    <t>NORTHROP GRUMMAN SYSTEMS CORP/EL SEGUNDO,CA</t>
  </si>
  <si>
    <t>880 ELKRIDGE LANDING ROAD&amp;#xa;AIRPORT SQUARE I MS S401&amp;#xa;LINTHICUM, MD 21090&amp;#xa;United States of America</t>
  </si>
  <si>
    <t>085ea9d3d99a012d7644807f01115adf</t>
  </si>
  <si>
    <t>66739</t>
  </si>
  <si>
    <t>SPN-11149</t>
  </si>
  <si>
    <t>NORTHROP GRUMMAN SYSTEMS CORP/MCLEAN, VA</t>
  </si>
  <si>
    <t>2800 CENTURY PARKWAY NE&amp;#xa;ATLANTA, GA 30345&amp;#xa;United States of America</t>
  </si>
  <si>
    <t>TONYA WILLIAMS</t>
  </si>
  <si>
    <t>085ea9d3d99a01f4e12f897f011161df</t>
  </si>
  <si>
    <t>121</t>
  </si>
  <si>
    <t>SPN-11150</t>
  </si>
  <si>
    <t>NORTHROP GRUMMAN/BALTIMORE, MD</t>
  </si>
  <si>
    <t>8710 Freeport Parkway, Suite 200&amp;#xa;Irving, TX 75063-2577&amp;#xa;United States of America</t>
  </si>
  <si>
    <t>apfscpoinvoices ngc.com</t>
  </si>
  <si>
    <t>21300079a53e01fac26a120c22223d30</t>
  </si>
  <si>
    <t>70922</t>
  </si>
  <si>
    <t>SPN-13507</t>
  </si>
  <si>
    <t>NORTHROP GRUMMAN/LINTHICUM, MD</t>
  </si>
  <si>
    <t>1580 WEST NURSERY RD&amp;#xa;LINTHICUM, MD 21090&amp;#xa;United States of America</t>
  </si>
  <si>
    <t>allison.hurst@ngc.com</t>
  </si>
  <si>
    <t>KEYLA CONTRERAS-COTTIN</t>
  </si>
  <si>
    <t>ALLISON HURST</t>
  </si>
  <si>
    <t>085ea9d3d99a017cd7b7907f01117adf</t>
  </si>
  <si>
    <t>46468</t>
  </si>
  <si>
    <t>SPN-11151</t>
  </si>
  <si>
    <t>NORTHROP GRUMMAN/REDONDO BEACH, CA</t>
  </si>
  <si>
    <t>ONE SPACE PARK&amp;#xa;REDONDO BEACH, CA 90278&amp;#xa;United States of America</t>
  </si>
  <si>
    <t>MARK KORSMO</t>
  </si>
  <si>
    <t>085ea9d3d99a013d24af967f011184df</t>
  </si>
  <si>
    <t>34468</t>
  </si>
  <si>
    <t>SPN-11152</t>
  </si>
  <si>
    <t>NORTHROP GRUMMAN/XONTECH/VAN NUIS, CA</t>
  </si>
  <si>
    <t>17066 GOLDENTOP ROAD&amp;#xa;RANCHO BERNARDO, CA 92127&amp;#xa;United States of America</t>
  </si>
  <si>
    <t>MARK DOLAN</t>
  </si>
  <si>
    <t>KERRI PETTWAY</t>
  </si>
  <si>
    <t>085ea9d3d99a01946e059c7f01118edf</t>
  </si>
  <si>
    <t>60214</t>
  </si>
  <si>
    <t>SPN-11153</t>
  </si>
  <si>
    <t>NORTHSIDE ANESTHESIOLOGY CONSULTANTS LLC/ATLANTA, GA</t>
  </si>
  <si>
    <t>1000 JOHNSON FERRY RD NE&amp;#xa;ATLANTA, GA 30342&amp;#xa;United States of America</t>
  </si>
  <si>
    <t>085ea9d3d99a0193e2f6a17f011195df</t>
  </si>
  <si>
    <t>66695</t>
  </si>
  <si>
    <t>SPN-11154</t>
  </si>
  <si>
    <t>NORTHWEST CLEAN AIR AGENCY/MT.VERNON,WA</t>
  </si>
  <si>
    <t>1600 SOUTH SECOND STREET&amp;#xa;MOUNT VERNON, WA 98273&amp;#xa;United States of America</t>
  </si>
  <si>
    <t>ENGINEERING MGR</t>
  </si>
  <si>
    <t>d232b07a2f811001146d8a6914a80000</t>
  </si>
  <si>
    <t>77304</t>
  </si>
  <si>
    <t>SPN-14545</t>
  </si>
  <si>
    <t>NORTHWEST ELECTRIC POWER COOPERATIVE/CAMERON, MO</t>
  </si>
  <si>
    <t>1001 W. Grand Ave&amp;#xa;CAMERON, MO 64429&amp;#xa;United States of America</t>
  </si>
  <si>
    <t>jkaiser@nwepc.com</t>
  </si>
  <si>
    <t>John Kaiser</t>
  </si>
  <si>
    <t>085ea9d3d99a013203116a820111abe3</t>
  </si>
  <si>
    <t>59813</t>
  </si>
  <si>
    <t>SPN-11155</t>
  </si>
  <si>
    <t>NORTHWEST GEORGIA REGIONAL COMMISSION/ROME, GA</t>
  </si>
  <si>
    <t>1 JACKSON HILL DRIVE&amp;#xa;PO BOX 1798&amp;#xa;ROME, GA 30162-1798&amp;#xa;United States of America</t>
  </si>
  <si>
    <t>JOEY CUMBIE</t>
  </si>
  <si>
    <t>LYNNE REEVES</t>
  </si>
  <si>
    <t>085ea9d3d99a01425c2770820111b2e3</t>
  </si>
  <si>
    <t>57591</t>
  </si>
  <si>
    <t>SPN-11156</t>
  </si>
  <si>
    <t>NORTHWEST NAZARENE UNIVERSITY/NAMPA, ID</t>
  </si>
  <si>
    <t>623 S UNIVERSITY BLVD&amp;#xa;NAMPA, ID 83866&amp;#xa;United States of America</t>
  </si>
  <si>
    <t>MACEY CROW</t>
  </si>
  <si>
    <t>6d54411a9be5100193dbb3601a0c0000</t>
  </si>
  <si>
    <t>61534</t>
  </si>
  <si>
    <t>SPN-14475</t>
  </si>
  <si>
    <t>NORTHWESTERN HEALTH SCIENCES UNIVERSITY/BLOOMINGTON, MN</t>
  </si>
  <si>
    <t>2501 W 84TH STREET&amp;#xa;BLOOMINGTON, MN 55431&amp;#xa;United States of America</t>
  </si>
  <si>
    <t>AMOLINAR@NWHEALTH.EDU</t>
  </si>
  <si>
    <t>ANTHONY MOLINAR</t>
  </si>
  <si>
    <t>085ea9d3d99a01648b3979820111bce3</t>
  </si>
  <si>
    <t>5866</t>
  </si>
  <si>
    <t>SPN-11157</t>
  </si>
  <si>
    <t>NORTHWESTERN UNIVERSITY/EVANSTON, IL</t>
  </si>
  <si>
    <t>633 CLARK STREET G-547&amp;#xa;EVANSTON, IL 60208&amp;#xa;United States of America</t>
  </si>
  <si>
    <t>JENE SINGH</t>
  </si>
  <si>
    <t>ACCOUNTING SERVICES FOR ASRSP .</t>
  </si>
  <si>
    <t>085ea9d3d99a01c682737f820111cfe3</t>
  </si>
  <si>
    <t>65971</t>
  </si>
  <si>
    <t>SPN-11158</t>
  </si>
  <si>
    <t>NORWICH UNIVERSITY/NORTHFIELD, VT</t>
  </si>
  <si>
    <t>158 HARMON DRIVE&amp;#xa;NORTHFIELD, VT 05663-1035&amp;#xa;United States of America</t>
  </si>
  <si>
    <t>d5503921f8ec1002027787a25a010000</t>
  </si>
  <si>
    <t>69560</t>
  </si>
  <si>
    <t>SPN-14588</t>
  </si>
  <si>
    <t>NOU SYSTEMS INC/HUNTSVILLE, AL</t>
  </si>
  <si>
    <t>7047 Old Madison Pike&amp;#xa;HUNTSVILLE, AL 35806&amp;#xa;United States of America</t>
  </si>
  <si>
    <t>nsi.ap.invoices@nou-systems.com</t>
  </si>
  <si>
    <t>Aaron Barkley</t>
  </si>
  <si>
    <t>085ea9d3d99a01e6291985820111d6e3</t>
  </si>
  <si>
    <t>66603</t>
  </si>
  <si>
    <t>SPN-11159</t>
  </si>
  <si>
    <t>NOUR LLC/WILLAMETTE, IL</t>
  </si>
  <si>
    <t>1500 SHERIDAN RD, UNIT 8A&amp;#xa;NOUR LLC&amp;#xa;WILMETTE, IL 60091&amp;#xa;United States of America</t>
  </si>
  <si>
    <t>VICKY ROSS</t>
  </si>
  <si>
    <t>172c54df280e01b75e21424da801aa54</t>
  </si>
  <si>
    <t>72120</t>
  </si>
  <si>
    <t>SPN-13631</t>
  </si>
  <si>
    <t>NOURYON/AUGUSTA, GA</t>
  </si>
  <si>
    <t>1616 MARVIN GRIFFIN ROAD&amp;#xa;AUGUSTA, GA 30906&amp;#xa;United States of America</t>
  </si>
  <si>
    <t>OLORES GEORGE</t>
  </si>
  <si>
    <t>21300079a53e015662e7efea362180e9</t>
  </si>
  <si>
    <t>70676</t>
  </si>
  <si>
    <t>SPN-13500</t>
  </si>
  <si>
    <t>NOVA SCOTIA POWER/HALIFAX, NOVA SCOTIA CANADA</t>
  </si>
  <si>
    <t>P.O. BOX 910&amp;#xa;HALIFAX, NS B3J 2W5&amp;#xa;Canada</t>
  </si>
  <si>
    <t>jim.mcfadgen@nspower.ca</t>
  </si>
  <si>
    <t>JIM MCFADGEN</t>
  </si>
  <si>
    <t>a3c174d92da101434a9af0bafd0038bb</t>
  </si>
  <si>
    <t>34910</t>
  </si>
  <si>
    <t>SPN-13913</t>
  </si>
  <si>
    <t>NOVA SOUTHEASTERN UNIVERSITY</t>
  </si>
  <si>
    <t>3301 College Ave&amp;#xa;Fort Lauderdale, FL 33314&amp;#xa;United States of America</t>
  </si>
  <si>
    <t>BRIAN WALKER</t>
  </si>
  <si>
    <t>04919c877fbf1001eb81681846930000</t>
  </si>
  <si>
    <t>76509</t>
  </si>
  <si>
    <t>SPN-14315</t>
  </si>
  <si>
    <t>NOVARE PRODUCTS LLC/</t>
  </si>
  <si>
    <t>3414 MEADOWLAKE DRIVE&amp;#xa;BRYANT, AR 72022&amp;#xa;United States of America</t>
  </si>
  <si>
    <t>waynecrolley@novare.biz</t>
  </si>
  <si>
    <t>WAYNE CROLLEY</t>
  </si>
  <si>
    <t>085ea9d3d99a010a78bc8a820111dde3</t>
  </si>
  <si>
    <t>67677</t>
  </si>
  <si>
    <t>SPN-11160</t>
  </si>
  <si>
    <t>NOVATEUR RESEARCH SOLUTIONS/LEESBURG, VA</t>
  </si>
  <si>
    <t>20110 Ashbrook Place&amp;#xa;Suite 275&amp;#xa;Ashburn, VA 20147&amp;#xa;United States of America</t>
  </si>
  <si>
    <t>kshafique@novateurresearch.com</t>
  </si>
  <si>
    <t>TECHNICAL DIRECTOR</t>
  </si>
  <si>
    <t>02b89e957d1001617e3f4ad3a600c615</t>
  </si>
  <si>
    <t>71901</t>
  </si>
  <si>
    <t>SPN-13604</t>
  </si>
  <si>
    <t>NOVEC ENERGY SOLUTIONS/GAINESVILLE, VA</t>
  </si>
  <si>
    <t>jtaylor@novec.com</t>
  </si>
  <si>
    <t>JESSE TAYLOR</t>
  </si>
  <si>
    <t>085ea9d3d99a01ff3b5c92820111e4e3</t>
  </si>
  <si>
    <t>56162</t>
  </si>
  <si>
    <t>SPN-11161</t>
  </si>
  <si>
    <t>NOVELIS INC/ATLANTA, GA</t>
  </si>
  <si>
    <t>1950 VAUGHN ROAD&amp;#xa;KENNESAW, GA 30144&amp;#xa;United States of America</t>
  </si>
  <si>
    <t>JURAJ LISKA</t>
  </si>
  <si>
    <t>Account payable</t>
  </si>
  <si>
    <t>941fb274468a01205d8623766711c5a5</t>
  </si>
  <si>
    <t>8000134</t>
  </si>
  <si>
    <t>SPN-13293</t>
  </si>
  <si>
    <t>NRECA-CHUGACH ELECTRIC ASSOC</t>
  </si>
  <si>
    <t>5601 Electron Drive&amp;#xa;Anchorage, AK 99519-6300&amp;#xa;United States of America</t>
  </si>
  <si>
    <t>Lisa.reed@chugachelectric.com</t>
  </si>
  <si>
    <t>LISA REED</t>
  </si>
  <si>
    <t>941fb274468a015f7ef928766711c9a5</t>
  </si>
  <si>
    <t>8000135</t>
  </si>
  <si>
    <t>SPN-13294</t>
  </si>
  <si>
    <t>NRECA-CONNEXUS ENERGY</t>
  </si>
  <si>
    <t>14601 Ramsey BLVD NW&amp;#xa;Ramsey, MN 55303&amp;#xa;United States of America</t>
  </si>
  <si>
    <t>jared.newton@connexusenergy.com</t>
  </si>
  <si>
    <t>83fe3a07ce821000b23cb41e69a60000</t>
  </si>
  <si>
    <t>77377</t>
  </si>
  <si>
    <t>SPN-14570</t>
  </si>
  <si>
    <t>NUCLEAR ENERGY AGENCY (NEA)/PARIS, FRANCE</t>
  </si>
  <si>
    <t>2, rue Andre Pascal 75775&amp;#xa;CEDEX 16 Paris&amp;#xa;France</t>
  </si>
  <si>
    <t>085ea9d3d99a01a7a44699820111f7e3</t>
  </si>
  <si>
    <t>3392</t>
  </si>
  <si>
    <t>SPN-11162</t>
  </si>
  <si>
    <t>NUCLEAR REGULATORY COMM/GENERAL</t>
  </si>
  <si>
    <t>DIVISION OF CONTRACTS, MAIL STOP T7-I2&amp;#xa;WASHINGTON, DC 20555&amp;#xa;United States of America</t>
  </si>
  <si>
    <t>RANDI NEFF</t>
  </si>
  <si>
    <t>JENNIFER DEFINO</t>
  </si>
  <si>
    <t>81dbf1391a0601b76179dba7fb002f61</t>
  </si>
  <si>
    <t>73166</t>
  </si>
  <si>
    <t>SPN-13786</t>
  </si>
  <si>
    <t>NUCLEAR THREAT INITIATIVE (NTI)/WASHINGTON,DC</t>
  </si>
  <si>
    <t>1776 EYE STREET&amp;#xa;NW, 6TH FLOOR&amp;#xa;WASHINGTON, DC 20006&amp;#xa;United States of America</t>
  </si>
  <si>
    <t>LYNN RUSTEN</t>
  </si>
  <si>
    <t>941fb274468a010e6dc29f7267114fa1</t>
  </si>
  <si>
    <t>69178</t>
  </si>
  <si>
    <t>SPN-13144</t>
  </si>
  <si>
    <t>NUCLEUS BIOLOGICS/SAN DIEGO, CA</t>
  </si>
  <si>
    <t>085ea9d3d99a0137bb93b0a801113519</t>
  </si>
  <si>
    <t>68639</t>
  </si>
  <si>
    <t>SPN-00038</t>
  </si>
  <si>
    <t>NUVASIVE INC./SAN DIEGO, CA</t>
  </si>
  <si>
    <t>7475 Lusk Boulevard&amp;#xa;San Diego, CA 92121&amp;#xa;United States of America</t>
  </si>
  <si>
    <t>STEPHEN LAFFOON</t>
  </si>
  <si>
    <t>085ea9d3d99a0126bdcc9e820111fee3</t>
  </si>
  <si>
    <t>67061</t>
  </si>
  <si>
    <t>SPN-11163</t>
  </si>
  <si>
    <t>NUVECTRA CORPORATION/BLAINE,MN</t>
  </si>
  <si>
    <t>10675 NAPLES ST, NE&amp;#xa;BLAINE, MN 55449&amp;#xa;United States of America</t>
  </si>
  <si>
    <t>085ea9d3d99a01dbda09488501116ee8</t>
  </si>
  <si>
    <t>46829</t>
  </si>
  <si>
    <t>SPN-11164</t>
  </si>
  <si>
    <t>NVIDIA/AUSTIN, TX</t>
  </si>
  <si>
    <t>2788 SAN TOMAS EXPRESSWAY&amp;#xa;SANTA CLARA, CA 95051&amp;#xa;United States of America</t>
  </si>
  <si>
    <t>ERIC HEILMANN</t>
  </si>
  <si>
    <t>8ed22079b49201d3f03c00329b0141d9</t>
  </si>
  <si>
    <t>73685</t>
  </si>
  <si>
    <t>SPN-13835</t>
  </si>
  <si>
    <t>NW ELECTRIC POWER COOPERATIVE INC/CAMERON, MO</t>
  </si>
  <si>
    <t>1001 WEST GRAND AVENUE&amp;#xa;CAMERON, MO 64429&amp;#xa;United States of America</t>
  </si>
  <si>
    <t>JOHN KAISER</t>
  </si>
  <si>
    <t>085ea9d3d99a01021f834e8501117ee8</t>
  </si>
  <si>
    <t>65546</t>
  </si>
  <si>
    <t>SPN-11165</t>
  </si>
  <si>
    <t>NXN LICENSING/PALM BEACH, FL</t>
  </si>
  <si>
    <t>265 SUNRISE AVENUE&amp;#xa;2ND FLOOR&amp;#xa;PALM BEACH, FL 33480&amp;#xa;United States of America</t>
  </si>
  <si>
    <t>JOHN COYNE</t>
  </si>
  <si>
    <t>dd65a46ac7011001122e7f0201c30000</t>
  </si>
  <si>
    <t>70576</t>
  </si>
  <si>
    <t>SPN-14444</t>
  </si>
  <si>
    <t>NXT COMMUNICATIONS CORPORATION/ALPHARETTA, GA</t>
  </si>
  <si>
    <t>103 HEATHER COURT&amp;#xa;BALL GROUND, GA 30107&amp;#xa;United States of America</t>
  </si>
  <si>
    <t>dbhorton@nxt-comm.com</t>
  </si>
  <si>
    <t>DAVID HORTON</t>
  </si>
  <si>
    <t>085ea9d3d99a015565cb5585011185e8</t>
  </si>
  <si>
    <t>4878</t>
  </si>
  <si>
    <t>SPN-11166</t>
  </si>
  <si>
    <t>OAK RIDGE ASSOCIATED UNIV/OAK RIDGE, TENNESSEE</t>
  </si>
  <si>
    <t>PO BOX 117&amp;#xa;OAK RIDGE, TN 37831-0117&amp;#xa;United States of America</t>
  </si>
  <si>
    <t>085ea9d3d99a018c88715d85011192e8</t>
  </si>
  <si>
    <t>6162</t>
  </si>
  <si>
    <t>SPN-11167</t>
  </si>
  <si>
    <t>OAK RIDGE INSTI OF SCI &amp; EDU/OAK RIDGE, TN</t>
  </si>
  <si>
    <t>1299 BETHEL VALLEY ROAD&amp;#xa;BUILDING 100&amp;#xa;OAK RIDGE, TN 37830&amp;#xa;United States of America</t>
  </si>
  <si>
    <t>085ea9d3d99a01064e9d648501119ce8</t>
  </si>
  <si>
    <t>67177</t>
  </si>
  <si>
    <t>SPN-11168</t>
  </si>
  <si>
    <t>OAKLAND COMMUNITY COLLEGE - AUBURN/AUBUN HILLS,MI</t>
  </si>
  <si>
    <t>2900 FEATHERSTONE ROAD&amp;#xa;AUBURN HILLS, MI 48326&amp;#xa;United States of America</t>
  </si>
  <si>
    <t>a657201de1990148c17e2ee74e018954</t>
  </si>
  <si>
    <t>74150</t>
  </si>
  <si>
    <t>SPN-13867</t>
  </si>
  <si>
    <t>OAKLAND COMMUNITY COLLEGE - ORCHARD RIDGE CAMPUS/FARMINGTON HILLS, MI</t>
  </si>
  <si>
    <t>OAKLAND COMMUNITY COLLEGE&amp;#xa;ORCHARD RIDGE CAMPUS&amp;#xa;FARMINGTON HILLS, MI 48334&amp;#xa;United States of America</t>
  </si>
  <si>
    <t>085ea9d3d99a017d51356b850111a3e8</t>
  </si>
  <si>
    <t>65529</t>
  </si>
  <si>
    <t>SPN-11169</t>
  </si>
  <si>
    <t>OAKLAND COMMUNITY COLLEGE - ROYAL OAKS CAMPUS/ROYAL OAK, MI</t>
  </si>
  <si>
    <t>739 SOUTH WASHINGTON AVE, ROOM B106&amp;#xa;ROYAL OAK, MI 48067&amp;#xa;United States of America</t>
  </si>
  <si>
    <t>085ea9d3d99a0168253671850111aae8</t>
  </si>
  <si>
    <t>68042</t>
  </si>
  <si>
    <t>SPN-11170</t>
  </si>
  <si>
    <t>OCAS NV/ZELZATE, BELGIUM</t>
  </si>
  <si>
    <t>PRES JOHN KENNEDYLAAN 3&amp;#xa;9060 ZELZAT&amp;#xa;Belgium</t>
  </si>
  <si>
    <t>085ea9d3d99a01265f1477850111b1e8</t>
  </si>
  <si>
    <t>67768</t>
  </si>
  <si>
    <t>SPN-11171</t>
  </si>
  <si>
    <t>OCEAN COUNTY COLLEGE/TOMS RIVER, NJ</t>
  </si>
  <si>
    <t>OCEAN COUNTY COLLEGE&amp;#xa;COLLEGE DRIVE&amp;#xa;TOMS RIVER, NJ 08754&amp;#xa;United States of America</t>
  </si>
  <si>
    <t>085ea9d3d99a012b7b237d850111b8e8</t>
  </si>
  <si>
    <t>57417</t>
  </si>
  <si>
    <t>SPN-11172</t>
  </si>
  <si>
    <t>OCONEE FALL LINE TECHNICAL COLLEGE/DUBLIN, GA</t>
  </si>
  <si>
    <t>560 PINEHILL ROAD&amp;#xa;DUBLIN, GA 31021&amp;#xa;United States of America</t>
  </si>
  <si>
    <t>006c4b9a2e8d1001a14684188e450000</t>
  </si>
  <si>
    <t>77496</t>
  </si>
  <si>
    <t>SPN-14603</t>
  </si>
  <si>
    <t>OCULATUS CONSULTING/MARIETTA, GA</t>
  </si>
  <si>
    <t>PO Box 891&amp;#xa;Greenacres, WA 99016&amp;#xa;United States of America</t>
  </si>
  <si>
    <t>bob.wagstaff@oculatusconsulting.com</t>
  </si>
  <si>
    <t>Bob Wagstaff</t>
  </si>
  <si>
    <t>941fb274468a01a8eacb67726711f6a0</t>
  </si>
  <si>
    <t>68977</t>
  </si>
  <si>
    <t>SPN-13134</t>
  </si>
  <si>
    <t>OCULUS/MENLO PARK, CA</t>
  </si>
  <si>
    <t>941fb274468a01fdae8533726711b6a0</t>
  </si>
  <si>
    <t>68565</t>
  </si>
  <si>
    <t>SPN-13125</t>
  </si>
  <si>
    <t>OEWAVES INC./PASADENA, CA</t>
  </si>
  <si>
    <t>465 Halstead Street Suite 140&amp;#xa;Pasadena, CA 91107&amp;#xa;United States of America</t>
  </si>
  <si>
    <t>accounting@oewaves.com</t>
  </si>
  <si>
    <t>DEBRA COLER</t>
  </si>
  <si>
    <t>085ea9d3d99a01b7d215ee87011138ec</t>
  </si>
  <si>
    <t>60813</t>
  </si>
  <si>
    <t>SPN-11173</t>
  </si>
  <si>
    <t>OFFICE OF SUSTAINABILITY LOUISVILLE METRO GOVERNMENT/LOUISVILLE, KY</t>
  </si>
  <si>
    <t>611 W JEFFERSON ST, 3RD FLOOR, RM 33&amp;#xa;LOUISVILLE, KY 40202&amp;#xa;United States of America</t>
  </si>
  <si>
    <t>7682285d9c581001592657f2db2c0000</t>
  </si>
  <si>
    <t>77066</t>
  </si>
  <si>
    <t>SPN-14440</t>
  </si>
  <si>
    <t>OFFICE OF THE UNDER SECRETARY OF DEFENSE INTEL &amp; SEC/AARO/WASHINGTON, DC</t>
  </si>
  <si>
    <t>5000 Defense Pentagon&amp;#xa;Room 3C949&amp;#xa;Washington, DC 20301-5000&amp;#xa;United States of America</t>
  </si>
  <si>
    <t>kelly.a.cofield.ctr@mail.mil</t>
  </si>
  <si>
    <t>Kelly Cofield</t>
  </si>
  <si>
    <t>0e2163ca16a2012505a2a258c41abbf1</t>
  </si>
  <si>
    <t>43989</t>
  </si>
  <si>
    <t>SPN-13466</t>
  </si>
  <si>
    <t>OG TECHNOLOGIES/ANN ARBOR, MI</t>
  </si>
  <si>
    <t>4300 VARSITY DRIVE, SUITE G&amp;#xa;ANN ARBOR, MI 48108&amp;#xa;United States of America</t>
  </si>
  <si>
    <t>085ea9d3d99a0154327bf38701113fec</t>
  </si>
  <si>
    <t>57416</t>
  </si>
  <si>
    <t>SPN-11174</t>
  </si>
  <si>
    <t>OGEECHEE TECHNICAL COLLEGE/STATESBORO, GA</t>
  </si>
  <si>
    <t>ONE JOSEPH E KENNEDY BLVD&amp;#xa;STATESBORO, GA 30458&amp;#xa;United States of America</t>
  </si>
  <si>
    <t>085ea9d3d99a01983a6ef987011146ec</t>
  </si>
  <si>
    <t>57440</t>
  </si>
  <si>
    <t>SPN-11175</t>
  </si>
  <si>
    <t>OGLETHORPE UNIVERSITY/ATLANTA, GA</t>
  </si>
  <si>
    <t>4484 PEACHTREE ROAD NE&amp;#xa;ATLANTA, GA 30319&amp;#xa;United States of America</t>
  </si>
  <si>
    <t>ELIZABETH PETERSON</t>
  </si>
  <si>
    <t>085ea9d3d99a0138d355ff8701114dec</t>
  </si>
  <si>
    <t>5930</t>
  </si>
  <si>
    <t>SPN-11176</t>
  </si>
  <si>
    <t>OHIO AEROSPACE INSTITUTE/CLEVELAND, OH</t>
  </si>
  <si>
    <t>22800 CEDAR POINT ROAD&amp;#xa;CLEVELAND, OH 44142&amp;#xa;United States of America</t>
  </si>
  <si>
    <t>OAI CONTRACTS</t>
  </si>
  <si>
    <t>085ea9d3d99a014342b60488011154ec</t>
  </si>
  <si>
    <t>5841</t>
  </si>
  <si>
    <t>SPN-11177</t>
  </si>
  <si>
    <t>OHIO STATE UNIVERSITY/COLUMBUS, OH</t>
  </si>
  <si>
    <t>1960 KENNY ROAD&amp;#xa;COLUMBUS, OH 43210&amp;#xa;United States of America</t>
  </si>
  <si>
    <t>apinvoices@osu.edu</t>
  </si>
  <si>
    <t>RICHARD BRADBURY</t>
  </si>
  <si>
    <t>085ea9d3d99a0114e3cf0a8801115bec</t>
  </si>
  <si>
    <t>65940</t>
  </si>
  <si>
    <t>SPN-11178</t>
  </si>
  <si>
    <t>OHIO WESLEYAN UNIVERSITY/DELAWARE, OH</t>
  </si>
  <si>
    <t>61 S SANDUSKY ST CORNS 316 SARC&amp;#xa;DELAWARE, OH 43015&amp;#xa;United States of America</t>
  </si>
  <si>
    <t>085ea9d3d99a0150a59e1088011162ec</t>
  </si>
  <si>
    <t>59375</t>
  </si>
  <si>
    <t>SPN-11179</t>
  </si>
  <si>
    <t>OKLAHOMA ABLE TECH/STILLWATER, OK</t>
  </si>
  <si>
    <t>1514 W HALL OF FAME&amp;#xa;STILLWATER, OK 74078&amp;#xa;United States of America</t>
  </si>
  <si>
    <t>37e862fc9d3401b644beef4fe401b114</t>
  </si>
  <si>
    <t>22081</t>
  </si>
  <si>
    <t>SPN-13408</t>
  </si>
  <si>
    <t>OKLAHOMA STATE UNIVERSITY/STILLWATER, OK</t>
  </si>
  <si>
    <t>CEAT RESEARCH&amp;#xa;201 ATRC&amp;#xa;STILLWATER, OK 74078&amp;#xa;United States of America</t>
  </si>
  <si>
    <t>mitzi.riggs@okstate.edu</t>
  </si>
  <si>
    <t>085ea9d3d99a01b850891688011169ec</t>
  </si>
  <si>
    <t>31856</t>
  </si>
  <si>
    <t>SPN-11180</t>
  </si>
  <si>
    <t>OLD DOMINION UNIVERSITY RESEARCH FOUNDATION/NORFOLK, VA</t>
  </si>
  <si>
    <t>VIRGINIA SPACE GRANT CONSORTIUM&amp;#xa;600 BUTLER FARM ROAD, SUITE 2200&amp;#xa;HAMPTON, VA 23666&amp;#xa;United States of America</t>
  </si>
  <si>
    <t>SARAH PAULS</t>
  </si>
  <si>
    <t>81dbf1391a06015f97617d62fb00f15f</t>
  </si>
  <si>
    <t>33385</t>
  </si>
  <si>
    <t>SPN-13785</t>
  </si>
  <si>
    <t>OLD DOMINION UNIVERSITY/SUFFOLK, VA</t>
  </si>
  <si>
    <t>600 BUTLER FARM ROAD, SUITE 2200&amp;#xa;HAMPTON, VA 23666&amp;#xa;United States of America</t>
  </si>
  <si>
    <t>085ea9d3d99a014dbcb01d88011173ec</t>
  </si>
  <si>
    <t>60276</t>
  </si>
  <si>
    <t>SPN-11181</t>
  </si>
  <si>
    <t>OLDCASTLE BUILDING PRODUCTS/ATLANTA, GA</t>
  </si>
  <si>
    <t>7000 Central Parkway Suite 800&amp;#xa;Atlanta, GA 30328&amp;#xa;United States of America</t>
  </si>
  <si>
    <t>OI-APinquiries@oldcastle.com</t>
  </si>
  <si>
    <t>OI-APinquiries oldcastle.com</t>
  </si>
  <si>
    <t>085ea9d3d99a01ae071e618a011156ef</t>
  </si>
  <si>
    <t>64517</t>
  </si>
  <si>
    <t>SPN-11182</t>
  </si>
  <si>
    <t>OLYMPIC STUDIO LLC./SANTA MONICA, CA</t>
  </si>
  <si>
    <t>2850 OCEAN PARK BLVD, SUITE 300&amp;#xa;SANTA MONICA, CA 90405-2955&amp;#xa;United States of America</t>
  </si>
  <si>
    <t>085ea9d3d99a0142b678678a01115def</t>
  </si>
  <si>
    <t>68570</t>
  </si>
  <si>
    <t>SPN-11183</t>
  </si>
  <si>
    <t>OMETA LABS LLC./SAN DIEGO, CA</t>
  </si>
  <si>
    <t>4148 CAMINO ISLAY&amp;#xa;SAN DIEGO, CA 92122&amp;#xa;United States of America</t>
  </si>
  <si>
    <t>MINGXU WANG</t>
  </si>
  <si>
    <t>085ea9d3d99a0158e2926e8a011164ef</t>
  </si>
  <si>
    <t>61516</t>
  </si>
  <si>
    <t>SPN-11184</t>
  </si>
  <si>
    <t>OMRON CORPORATION/SHIGA-PREF, JAPAN</t>
  </si>
  <si>
    <t>Kyoto&amp;#xa;619-0283&amp;#xa;Japan</t>
  </si>
  <si>
    <t>18771b80936a016b7ffb77674e01169b</t>
  </si>
  <si>
    <t>71342</t>
  </si>
  <si>
    <t>SPN-13553</t>
  </si>
  <si>
    <t>ON POWER/BOWLING GREEN, FL</t>
  </si>
  <si>
    <t>7676 JEAN BLVD&amp;#xa;FORT MYERS, FL 33967&amp;#xa;United States of America</t>
  </si>
  <si>
    <t>jesch@onpowerusa.com</t>
  </si>
  <si>
    <t>JAMES ESCH</t>
  </si>
  <si>
    <t>02dcf58d46a8018595b3802f9c0198b2</t>
  </si>
  <si>
    <t>72663</t>
  </si>
  <si>
    <t>SPN-13689</t>
  </si>
  <si>
    <t>ONCOLOGY NURSING SOCIETY/PITTSBURG, PA</t>
  </si>
  <si>
    <t>125 Enterprise Drive&amp;#xa;Pittsburgh, PA 15275&amp;#xa;United States of America</t>
  </si>
  <si>
    <t>3b5a0594e34f1000ffd1419a6a220000</t>
  </si>
  <si>
    <t>77245</t>
  </si>
  <si>
    <t>SPN-14562</t>
  </si>
  <si>
    <t>ONE ENERGY ENTERPRISES/FINDLAY, OH</t>
  </si>
  <si>
    <t>12385 Township Rd 215&amp;#xa;Findlay, OH 45840&amp;#xa;United States of America</t>
  </si>
  <si>
    <t>jeremekent@oneenergyllc.com</t>
  </si>
  <si>
    <t>Jereme Kent</t>
  </si>
  <si>
    <t>0d3f178e882310015da3408146c20000</t>
  </si>
  <si>
    <t>77047</t>
  </si>
  <si>
    <t>SPN-14429</t>
  </si>
  <si>
    <t>One Sumter Economic Development Foundation/Americus, GA</t>
  </si>
  <si>
    <t>PO Box 6714&amp;#xa;Americus, GA 31709&amp;#xa;United States of America</t>
  </si>
  <si>
    <t>alicia@onesumter.org</t>
  </si>
  <si>
    <t>Alicia Ledbetter</t>
  </si>
  <si>
    <t>83fe3a07ce8210016203d4b1ade70000</t>
  </si>
  <si>
    <t>77346</t>
  </si>
  <si>
    <t>SPN-14571</t>
  </si>
  <si>
    <t>ONE VALDOSTA-LOWNDES ECONOMIC DEVELOPMENT FOUNDATION/VALDOSTA, GA</t>
  </si>
  <si>
    <t>416 N. Ashley Street&amp;#xa;Valdosta, GA 31601&amp;#xa;United States of America</t>
  </si>
  <si>
    <t>mbbrownlee@valdostachamber.com</t>
  </si>
  <si>
    <t>Mary Beth Brownlee</t>
  </si>
  <si>
    <t>1bc41f7ac2f310019bfbd1bd45f50000</t>
  </si>
  <si>
    <t>75520</t>
  </si>
  <si>
    <t>SPN-14241</t>
  </si>
  <si>
    <t>ONE.FIVE GMBH/HAMBURG, GERMANY</t>
  </si>
  <si>
    <t>REICHSKANZLERSTR.23A;&amp;#xa;22609 HAMBURG&amp;#xa;Germany</t>
  </si>
  <si>
    <t>martin@one-five.com</t>
  </si>
  <si>
    <t>Jack Browne</t>
  </si>
  <si>
    <t>Martin Weber</t>
  </si>
  <si>
    <t>302088e1d01e1000b06d04028b2a0000</t>
  </si>
  <si>
    <t>74644</t>
  </si>
  <si>
    <t>SPN-14173</t>
  </si>
  <si>
    <t>ONECLICK.CHAT/ARLINGTON,VA</t>
  </si>
  <si>
    <t>1111 19TH STREET N&amp;#xa;STE 2805&amp;#xa;ARLINGTON, VA 22209&amp;#xa;United States of America</t>
  </si>
  <si>
    <t>dillon@oneclick.chat</t>
  </si>
  <si>
    <t>DILLON MYERS</t>
  </si>
  <si>
    <t>a8dbad33391b01d1f8e20559000147b6</t>
  </si>
  <si>
    <t>72622</t>
  </si>
  <si>
    <t>SPN-13854</t>
  </si>
  <si>
    <t>ONEDA CORPORATION/COLUMBUS,GA</t>
  </si>
  <si>
    <t>4000 ONEDA DRIVE&amp;#xa;COLUMBUS, GA 31907&amp;#xa;United States of America</t>
  </si>
  <si>
    <t>MICHAEL BROOKS</t>
  </si>
  <si>
    <t>085ea9d3d99a010d5c51778a01116bef</t>
  </si>
  <si>
    <t>68921</t>
  </si>
  <si>
    <t>SPN-11185</t>
  </si>
  <si>
    <t>ONIX NETWORKING CORPORATION/LAKEWOOD, OH</t>
  </si>
  <si>
    <t>18519 DETROIT AVENUE&amp;#xa;LAKEWOOD, OH 44070&amp;#xa;United States of America</t>
  </si>
  <si>
    <t>085ea9d3d99a01554743808a011172ef</t>
  </si>
  <si>
    <t>51708</t>
  </si>
  <si>
    <t>SPN-11186</t>
  </si>
  <si>
    <t>ONS-OPERADOR NACIONAL DO SISTEMA ELECTRRICO/RIO DE JANEIRO,BRAZIL</t>
  </si>
  <si>
    <t>1515 HOLCOMBE BLVD, UNIT 1644&amp;#xa;HOUSTON, TX 77030&amp;#xa;United States of America</t>
  </si>
  <si>
    <t>CLAUDIA DELGADO</t>
  </si>
  <si>
    <t>941fb274468a01d2421a2e766711cda5</t>
  </si>
  <si>
    <t>8000136</t>
  </si>
  <si>
    <t>SPN-13295</t>
  </si>
  <si>
    <t>OPE Laboratories Inc.</t>
  </si>
  <si>
    <t>b70914d446461001e60e5e6f9ab20000</t>
  </si>
  <si>
    <t>76775</t>
  </si>
  <si>
    <t>SPN-14368</t>
  </si>
  <si>
    <t>OPE LLC/MOBILE, AL</t>
  </si>
  <si>
    <t>853 DAUPHIN STREET, SUITE C&amp;#xa;MOBILE, AL 36602&amp;#xa;United States of America</t>
  </si>
  <si>
    <t>Jordanl.smith@opelabs.com</t>
  </si>
  <si>
    <t>JORDAN SMITH</t>
  </si>
  <si>
    <t>cd30e90bd41301019ab0345cba530000</t>
  </si>
  <si>
    <t>75221</t>
  </si>
  <si>
    <t>SPN-14070</t>
  </si>
  <si>
    <t>OPELIKA CHAMBER OF COMMERCE/OPELIKA,AL</t>
  </si>
  <si>
    <t>601 AVE A&amp;#xa;OPELIKA, AL 36801&amp;#xa;United States of America</t>
  </si>
  <si>
    <t>ali@opelikachamber.com</t>
  </si>
  <si>
    <t>ALI RAUCH</t>
  </si>
  <si>
    <t>e3d68dbac21310014c587249c2270000</t>
  </si>
  <si>
    <t>74643</t>
  </si>
  <si>
    <t>SPN-14178</t>
  </si>
  <si>
    <t>OPEN EPHYS/CAMBRIDGE, MA</t>
  </si>
  <si>
    <t>329 GLENDALE AVE. NE&amp;#xa;ATLANTA, GA 30307&amp;#xa;United States of America</t>
  </si>
  <si>
    <t>jpn@open-ephys.org</t>
  </si>
  <si>
    <t>JOHNATHAN NEWMAN</t>
  </si>
  <si>
    <t>941fb274468a017d035733766711d1a5</t>
  </si>
  <si>
    <t>8000137</t>
  </si>
  <si>
    <t>SPN-13296</t>
  </si>
  <si>
    <t>OPEN HAND</t>
  </si>
  <si>
    <t>6d54411a9be510010c2646f8111e0000</t>
  </si>
  <si>
    <t>77104</t>
  </si>
  <si>
    <t>SPN-14473</t>
  </si>
  <si>
    <t>OPEN MIND TECH USA INC/NEEDHAM, MA</t>
  </si>
  <si>
    <t>492 Highland Ave., Unit 3&amp;#xa;Needham, MA 02492&amp;#xa;United States of America</t>
  </si>
  <si>
    <t>Alan.Levine@openmind-tech.com</t>
  </si>
  <si>
    <t>Alan Levine</t>
  </si>
  <si>
    <t>162d7729545f1000ae6cdba108200000</t>
  </si>
  <si>
    <t>69519</t>
  </si>
  <si>
    <t>SPN-14204</t>
  </si>
  <si>
    <t>OPEN PHILANTHROPY PROJECT/SAN FRANCISCO, CA</t>
  </si>
  <si>
    <t>182 Howard Street #225&amp;#xa;San Francisco, CA 94105&amp;#xa;United States of America</t>
  </si>
  <si>
    <t>ai-alignment-rfp@openphilanthropy.org</t>
  </si>
  <si>
    <t>ai-alignment-rfp openphilanthropy.org</t>
  </si>
  <si>
    <t>bde5b4f923110101456544788ba10000</t>
  </si>
  <si>
    <t>74863</t>
  </si>
  <si>
    <t>SPN-14019</t>
  </si>
  <si>
    <t>OPEN TECHNOLOGY FUND/WASHINGTON, DC</t>
  </si>
  <si>
    <t>2101 L STREET NW&amp;#xa;SUITE 800&amp;#xa;WASHINGTON, DC 20037&amp;#xa;United States of America</t>
  </si>
  <si>
    <t>eman@opentech.fund</t>
  </si>
  <si>
    <t>EMAN JARADAT</t>
  </si>
  <si>
    <t>3072e6f75b2001014af4d9ffe0ce0000</t>
  </si>
  <si>
    <t>54872</t>
  </si>
  <si>
    <t>SPN-14040</t>
  </si>
  <si>
    <t>OPENCELL TECHNOLOGIES INC/ATLANTA,GA</t>
  </si>
  <si>
    <t>640 AXMINISTER DRIVE&amp;#xa;FENTON, MO 63026&amp;#xa;United States of America</t>
  </si>
  <si>
    <t>jballard@right-on-site.com</t>
  </si>
  <si>
    <t>JUDY BALLARD</t>
  </si>
  <si>
    <t>8fbddafac65601979a4b96aebb003163</t>
  </si>
  <si>
    <t>72261</t>
  </si>
  <si>
    <t>SPN-13665</t>
  </si>
  <si>
    <t>OPENINNOVATION NETWORK &amp; INTL COOPERATION FOR TECHNOLOGY(QINGDAO)/SHANDONG,CHINA</t>
  </si>
  <si>
    <t>FLOOR 2, NO. 127 LIAONING ROAD SHIBEI DISTRICT&amp;#xa;QINGDAO&amp;#xa;266000 Shandong&amp;#xa;China</t>
  </si>
  <si>
    <t>MUQIAN LI</t>
  </si>
  <si>
    <t>0072103c604a1000c38488f8e9020000</t>
  </si>
  <si>
    <t>70217</t>
  </si>
  <si>
    <t>SPN-14518</t>
  </si>
  <si>
    <t>OPINION DYNAMICS CORPORATION/WALTHAM, MA</t>
  </si>
  <si>
    <t>1000 WINER STREET&amp;#xa;WALTHAM, MA 02451&amp;#xa;United States of America</t>
  </si>
  <si>
    <t>ccuneo@opiniondynamics.com</t>
  </si>
  <si>
    <t>CHRIS CUNEO</t>
  </si>
  <si>
    <t>941fb274468a01cfe27038766711d5a5</t>
  </si>
  <si>
    <t>8000138</t>
  </si>
  <si>
    <t>SPN-13297</t>
  </si>
  <si>
    <t>OPTI MEDICAL SYSTEMS, INC</t>
  </si>
  <si>
    <t>e1dc676968d710019a499fa7fee60000</t>
  </si>
  <si>
    <t>76887</t>
  </si>
  <si>
    <t>SPN-14403</t>
  </si>
  <si>
    <t>Optics11 Life</t>
  </si>
  <si>
    <t>123 South Street&amp;#xa;Boston, MA 02111&amp;#xa;United States of America</t>
  </si>
  <si>
    <t>christopher.boehler@optics11life.com</t>
  </si>
  <si>
    <t>Christopher Boehler</t>
  </si>
  <si>
    <t>085ea9d3d99a01c5ca16898a011179ef</t>
  </si>
  <si>
    <t>66622</t>
  </si>
  <si>
    <t>SPN-11187</t>
  </si>
  <si>
    <t>OPTIS CONSULTANTS INC/SHERBROOKE, CANADA</t>
  </si>
  <si>
    <t>400 RUE MARQUETTE&amp;#xa;SHERBBROOKE, QC J1A-1M4&amp;#xa;Canada</t>
  </si>
  <si>
    <t>FRANCOIS BODUC-TEASDALE</t>
  </si>
  <si>
    <t>085ea9d3d99a0187dbad928a011180ef</t>
  </si>
  <si>
    <t>67294</t>
  </si>
  <si>
    <t>SPN-11188</t>
  </si>
  <si>
    <t>OPTISYS/WEST JORDAN, UT</t>
  </si>
  <si>
    <t>6764 AIRPORT RD&amp;#xa;WEST JORDAN, UT 84084&amp;#xa;United States of America</t>
  </si>
  <si>
    <t>085ea9d3d99a0114118c998a011187ef</t>
  </si>
  <si>
    <t>58435</t>
  </si>
  <si>
    <t>SPN-11189</t>
  </si>
  <si>
    <t>OPTO-KNOWLEDGE SYSTEMS INC/TORRANCE, CA</t>
  </si>
  <si>
    <t>19805 HAMILTON AVENUE&amp;#xa;TORRANCE, CA 90502&amp;#xa;United States of America</t>
  </si>
  <si>
    <t>LINDA PAPERMASTER</t>
  </si>
  <si>
    <t>941fb274468a01bca5feeb71671169a0</t>
  </si>
  <si>
    <t>67299</t>
  </si>
  <si>
    <t>SPN-13112</t>
  </si>
  <si>
    <t>OPTOXENSE INC./SAN RAMON, CA</t>
  </si>
  <si>
    <t>3343 CHARTWELL STREET&amp;#xa;SAN RAMON, CA 94583&amp;#xa;United States of America</t>
  </si>
  <si>
    <t>GEORGE LU</t>
  </si>
  <si>
    <t>941fb274468a015aa7e232706711519e</t>
  </si>
  <si>
    <t>27302</t>
  </si>
  <si>
    <t>SPN-13036</t>
  </si>
  <si>
    <t>OPTUM LABS/CAMBRIDGE,MA</t>
  </si>
  <si>
    <t>11000 Optum Circle&amp;#xa;Eden Prarie, MN 55344&amp;#xa;United States of America</t>
  </si>
  <si>
    <t>beth.erickson@optum.com</t>
  </si>
  <si>
    <t>Michael Ramotowski</t>
  </si>
  <si>
    <t>JIM BLUST</t>
  </si>
  <si>
    <t>085ea9d3d99a01be0441a08a01118eef</t>
  </si>
  <si>
    <t>50989</t>
  </si>
  <si>
    <t>SPN-11190</t>
  </si>
  <si>
    <t>ORACLE AMERICA INC/REDWOOD SHORES, CA</t>
  </si>
  <si>
    <t>500 ORACLE PARKWAY&amp;#xa;REDWOOD SHORES, CA 94065&amp;#xa;United States of America</t>
  </si>
  <si>
    <t>941fb274468a014969853e766711d9a5</t>
  </si>
  <si>
    <t>8000139</t>
  </si>
  <si>
    <t>SPN-13298</t>
  </si>
  <si>
    <t>ORAFOL AMERICAS INC.</t>
  </si>
  <si>
    <t>24a67aa4ef371001e8af0a67e73d0000</t>
  </si>
  <si>
    <t>75005</t>
  </si>
  <si>
    <t>SPN-14130</t>
  </si>
  <si>
    <t>ORBITAL COMPOSITES INC/SAN JOSE,CA</t>
  </si>
  <si>
    <t>1758 ROGERS AVE&amp;#xa;SAN JOSE, CA 95112&amp;#xa;United States of America</t>
  </si>
  <si>
    <t>amolak@orbitalcomposites.com</t>
  </si>
  <si>
    <t>AMOLAK BADESHA</t>
  </si>
  <si>
    <t>941fb274468a01c336dcdd736711c2a2</t>
  </si>
  <si>
    <t>69697</t>
  </si>
  <si>
    <t>SPN-13193</t>
  </si>
  <si>
    <t>ORBITAL MICRO SYSTEMS INC/BOULDER, CO</t>
  </si>
  <si>
    <t>1540 30TH STREET&amp;#xa;BOULDER, CO 80303&amp;#xa;United States of America</t>
  </si>
  <si>
    <t>frank.mcallister@orbitalmicro.com</t>
  </si>
  <si>
    <t>MICHAEL HUROWITZ</t>
  </si>
  <si>
    <t>085ea9d3d99a011f3e52288d01119ef2</t>
  </si>
  <si>
    <t>65794</t>
  </si>
  <si>
    <t>SPN-11191</t>
  </si>
  <si>
    <t>ORBOTECH LTD./YAVNE, ISREAL</t>
  </si>
  <si>
    <t>8110101&amp;#xa;Israel</t>
  </si>
  <si>
    <t>AVI GROSS</t>
  </si>
  <si>
    <t>8bba3360f6da10019b67e1cd75590000</t>
  </si>
  <si>
    <t>5892</t>
  </si>
  <si>
    <t>SPN-14175</t>
  </si>
  <si>
    <t>OREGON HEALTH &amp; SCIENCE UNIVERSITY/PORTLAND, OR</t>
  </si>
  <si>
    <t>2525 SW 1ST AVENUE&amp;#xa;SUITE 220&amp;#xa;PORTLAND, OR 97201&amp;#xa;United States of America</t>
  </si>
  <si>
    <t>spaacctg@ohsu.edu</t>
  </si>
  <si>
    <t>spaacctg ohsu.edu</t>
  </si>
  <si>
    <t>spasub ohsu.edu</t>
  </si>
  <si>
    <t>085ea9d3d99a019197642e8d0111a5f2</t>
  </si>
  <si>
    <t>24062</t>
  </si>
  <si>
    <t>SPN-11192</t>
  </si>
  <si>
    <t>OREGON STATE UNIVERSITY/CORVALLIS, OR</t>
  </si>
  <si>
    <t>OFFICE OF POST AWARD ADMINISTRATION&amp;#xa;PO BOX 1086&amp;#xa;CORVALLIS, OR 97339-1086&amp;#xa;United States of America</t>
  </si>
  <si>
    <t>ROBIN SHEVENELL</t>
  </si>
  <si>
    <t>SANDRA COBB</t>
  </si>
  <si>
    <t>66767abe332f10019d24ed3f5b8e0000</t>
  </si>
  <si>
    <t>76857</t>
  </si>
  <si>
    <t>SPN-14390</t>
  </si>
  <si>
    <t>Orko Technologies</t>
  </si>
  <si>
    <t>1220 Mecaslin St. NW&amp;#xa;Apt. 2637&amp;#xa;Atlanta, GA 30318&amp;#xa;United States of America</t>
  </si>
  <si>
    <t>pratiknimbalkar5@gmail.com</t>
  </si>
  <si>
    <t>Pratik Nimbalkar</t>
  </si>
  <si>
    <t>e8dc0d9e2f8e010ad483b68bd71d74dc</t>
  </si>
  <si>
    <t>70924</t>
  </si>
  <si>
    <t>SPN-13483</t>
  </si>
  <si>
    <t>ORLANDO UTILITY COMMISSION/ORLANDO, FL</t>
  </si>
  <si>
    <t>6025 PERSHING AVE&amp;#xa;ORLANDO, FL 32822&amp;#xa;United States of America</t>
  </si>
  <si>
    <t>dricotta@ouc.com</t>
  </si>
  <si>
    <t>DON RICOTTA</t>
  </si>
  <si>
    <t>3d0b18512ae310014f7049bfb02e0000</t>
  </si>
  <si>
    <t>77186</t>
  </si>
  <si>
    <t>SPN-14525</t>
  </si>
  <si>
    <t>ORTHOPRESERVE LLC/ATLANTA, GA</t>
  </si>
  <si>
    <t>617 John Wesley Dobbs Ave NE Unit C&amp;#xa;Atlanta, GA 30312&amp;#xa;United States of America</t>
  </si>
  <si>
    <t>jschwartz@orthopreserve.com</t>
  </si>
  <si>
    <t>Jonathan Schwartz</t>
  </si>
  <si>
    <t>6018bb24a05201e715ad4a3efe00c7a0</t>
  </si>
  <si>
    <t>49008</t>
  </si>
  <si>
    <t>SPN-13925</t>
  </si>
  <si>
    <t>ORTHOTIC AND PROSTHETIC EDU AND RES FDN (OPERF)/ WASHINGTON, DC</t>
  </si>
  <si>
    <t>8116 Arlington Blvd, PMB213&amp;#xa;Falls Church, VA 22042&amp;#xa;United States of America</t>
  </si>
  <si>
    <t>941fb274468a012036f72675671161a4</t>
  </si>
  <si>
    <t>70441</t>
  </si>
  <si>
    <t>SPN-13250</t>
  </si>
  <si>
    <t>ORTING SCHOOL DISTRICT/ORTING, WA</t>
  </si>
  <si>
    <t>e80e6cb222dd1001fab0d978dc160000</t>
  </si>
  <si>
    <t>77067</t>
  </si>
  <si>
    <t>SPN-14437</t>
  </si>
  <si>
    <t>OSAKA GAS CO/OSAKA, JAPAN</t>
  </si>
  <si>
    <t>Osaka&amp;#xa;554-0051&amp;#xa;Japan</t>
  </si>
  <si>
    <t>r-takioka@osakagas.co.jp</t>
  </si>
  <si>
    <t>Ryosuke Takioka</t>
  </si>
  <si>
    <t>085ea9d3d99a013cfcceb4a801113c19</t>
  </si>
  <si>
    <t>68697</t>
  </si>
  <si>
    <t>SPN-00039</t>
  </si>
  <si>
    <t>OSAKA INSTITUTE OF TECHNOLOGY/OSAKA,JAPAN</t>
  </si>
  <si>
    <t>085ea9d3d99a0117accb388d0111aff2</t>
  </si>
  <si>
    <t>67603</t>
  </si>
  <si>
    <t>SPN-11193</t>
  </si>
  <si>
    <t>OSAZDA ENERGY LLC./ALBUQUERQUE, NM</t>
  </si>
  <si>
    <t>1451 INNOVATION PARKWAY SE&amp;#xa;SUITE 600&amp;#xa;ALBUQUERQUE, NM 87123&amp;#xa;United States of America</t>
  </si>
  <si>
    <t>JOHN CHAVEZ</t>
  </si>
  <si>
    <t>6d365d062c4d0100affbb99126680000</t>
  </si>
  <si>
    <t>75078</t>
  </si>
  <si>
    <t>SPN-14083</t>
  </si>
  <si>
    <t>OSSUR ICELAND EHF/REYKJAVIK, ICELAND</t>
  </si>
  <si>
    <t>GRJTHLS 1-5,&amp;#xa;R&amp;D CENTER FOR NEW TECHNOLOGIES&amp;#xa;110 REYKJAVK&amp;#xa;Iceland</t>
  </si>
  <si>
    <t>tlatinovic@ossur.com</t>
  </si>
  <si>
    <t>David Langlois</t>
  </si>
  <si>
    <t>TATJANA LATINOVIC</t>
  </si>
  <si>
    <t>0d3f178e882310015e3af5060b2b0000</t>
  </si>
  <si>
    <t>77051</t>
  </si>
  <si>
    <t>SPN-14431</t>
  </si>
  <si>
    <t>OTSUKA CHEMICAL AMERICAGRIFFIN, GA</t>
  </si>
  <si>
    <t>100 The Lakes Parkway&amp;#xa;Griffin, GA 30224&amp;#xa;United States of America</t>
  </si>
  <si>
    <t>shogo.kamada@otsukachemical.com</t>
  </si>
  <si>
    <t>Shogo Kamada</t>
  </si>
  <si>
    <t>085ea9d3d99a01837716408d0111b6f2</t>
  </si>
  <si>
    <t>67718</t>
  </si>
  <si>
    <t>SPN-11194</t>
  </si>
  <si>
    <t>OTTERBEIN UNIVERSITY/WESTERVILLE, OH</t>
  </si>
  <si>
    <t>1 SOUTH GROVE STREET&amp;#xa;WESTERVILLE, OH 43081&amp;#xa;United States of America</t>
  </si>
  <si>
    <t>6d54411a9be5100194cdee2de1b50000</t>
  </si>
  <si>
    <t>77148</t>
  </si>
  <si>
    <t>SPN-14477</t>
  </si>
  <si>
    <t>OUT OF HAND THEATER/ATLANTA, GA</t>
  </si>
  <si>
    <t>764 MEMORIAL DRIVE, SE&amp;#xa;SUITE 103&amp;#xa;ATLANTA, GA 30316&amp;#xa;United States of America</t>
  </si>
  <si>
    <t>THOMAS@OUTOFHANDTHEATER.COM</t>
  </si>
  <si>
    <t>69bfc98d9c37018f5763e046b6005b75</t>
  </si>
  <si>
    <t>74779</t>
  </si>
  <si>
    <t>SPN-13983</t>
  </si>
  <si>
    <t>OUTERMOST TECHNOLOGY LLC/SANTA CLARA,CA</t>
  </si>
  <si>
    <t>2975 SCOTT BLVD., STE 115&amp;#xa;SANTA CLARA, CA 95054&amp;#xa;United States of America</t>
  </si>
  <si>
    <t>sang.lee@outermost-tech.com</t>
  </si>
  <si>
    <t>SANG M. LEE</t>
  </si>
  <si>
    <t>085ea9d3d99a01ffed294c8d0111bdf2</t>
  </si>
  <si>
    <t>66519</t>
  </si>
  <si>
    <t>SPN-11195</t>
  </si>
  <si>
    <t>OUTOKUMPU STAINLESS USA LLC./CALVERT, AL</t>
  </si>
  <si>
    <t>1 TECHNOLOGY COURT&amp;#xa;MONTGOMERY, AL 36116-3200&amp;#xa;United States of America</t>
  </si>
  <si>
    <t>5e02f2917272100100d4d3e44ad10000</t>
  </si>
  <si>
    <t>76360</t>
  </si>
  <si>
    <t>SPN-14292</t>
  </si>
  <si>
    <t>OXOS MEDICAL INC/ATLANTA, GA</t>
  </si>
  <si>
    <t>1230 PEACHTREE STREET NE, STE 300&amp;#xa;ATLANTA, GA 30309&amp;#xa;United States of America</t>
  </si>
  <si>
    <t>evan.ruff@oxos.com</t>
  </si>
  <si>
    <t>Accounts Payables</t>
  </si>
  <si>
    <t>EVAN RUFF</t>
  </si>
  <si>
    <t>6018bb24a052019e25dcde3db100f541</t>
  </si>
  <si>
    <t>73688</t>
  </si>
  <si>
    <t>SPN-13924</t>
  </si>
  <si>
    <t>P &amp; TECH / KOREA</t>
  </si>
  <si>
    <t>luxm0890@korea.ac.kr</t>
  </si>
  <si>
    <t>SenungHyeon Oh</t>
  </si>
  <si>
    <t>085ea9d3d99a011658df568d0111c4f2</t>
  </si>
  <si>
    <t>65793</t>
  </si>
  <si>
    <t>SPN-11196</t>
  </si>
  <si>
    <t>PACIFIC DEFENSE SOLUTIONS/KIHEI, HI</t>
  </si>
  <si>
    <t>535 LIPAO PARKWAY, #101&amp;#xa;INTERGRITY APPLICATION INCORPORATED&amp;#xa;KIHEI, HI 96853&amp;#xa;United States of America</t>
  </si>
  <si>
    <t>085ea9d3d99a0127bb8f5f8d0111cbf2</t>
  </si>
  <si>
    <t>4459</t>
  </si>
  <si>
    <t>SPN-11197</t>
  </si>
  <si>
    <t>PACIFIC GAS &amp; ELECTRIC CO/</t>
  </si>
  <si>
    <t>245 MARKET STREET RM 943B&amp;#xa;SAN FRANCISCO, CA 94105&amp;#xa;United States of America</t>
  </si>
  <si>
    <t>085ea9d3d99a01e9ae68828d0111d2f2</t>
  </si>
  <si>
    <t>4869</t>
  </si>
  <si>
    <t>SPN-11198</t>
  </si>
  <si>
    <t>PACIFIC NW NATL LAB/BATTELLE MEMORIAL INST</t>
  </si>
  <si>
    <t>902 BATTELLE BLVD&amp;#xa;PO BOX 999; MSIN K9-01&amp;#xa;RICHLAND, WA 99352&amp;#xa;United States of America</t>
  </si>
  <si>
    <t>jdonaldcochran@yahoo.com</t>
  </si>
  <si>
    <t>085ea9d3d99a01a4e4d5938d0111dcf2</t>
  </si>
  <si>
    <t>58575</t>
  </si>
  <si>
    <t>SPN-11199</t>
  </si>
  <si>
    <t>PACIFIC SCIENCE AND ENGINEERING/SAN DIEGO, CA</t>
  </si>
  <si>
    <t>9180 BROWN DEER ROAD&amp;#xa;SAN DIEGO, CA 92121&amp;#xa;United States of America</t>
  </si>
  <si>
    <t>JANET FOX</t>
  </si>
  <si>
    <t>085ea9d3d99a015cea3f419001112df6</t>
  </si>
  <si>
    <t>36489</t>
  </si>
  <si>
    <t>SPN-11200</t>
  </si>
  <si>
    <t>PACIFICORP</t>
  </si>
  <si>
    <t>825 NE MULTNOMAH BLVD SUITE 1600&amp;#xa;PORTLAND, OR 97232&amp;#xa;United States of America</t>
  </si>
  <si>
    <t>BRETT ALLSUP</t>
  </si>
  <si>
    <t>085ea9d3d99a01ad512e4790011134f6</t>
  </si>
  <si>
    <t>67100</t>
  </si>
  <si>
    <t>SPN-11201</t>
  </si>
  <si>
    <t>PACTECH - PACKAGING TECHNOLOGIES GMBH/NAUEN, GERMANY</t>
  </si>
  <si>
    <t>328 MARTIN AVE&amp;#xa;SANTA CLARA, CA 95050&amp;#xa;United States of America</t>
  </si>
  <si>
    <t>085ea9d3d99a01e0f25b27770111a2d3</t>
  </si>
  <si>
    <t>8000041</t>
  </si>
  <si>
    <t>SPN-00099</t>
  </si>
  <si>
    <t>PAI INDUSTRIES, INC.</t>
  </si>
  <si>
    <t>950 NORTHBROOK PARKWAY&amp;#xa;SUWANEE, GA 30024&amp;#xa;United States of America</t>
  </si>
  <si>
    <t>364af412071a100101a28d1e82510000</t>
  </si>
  <si>
    <t>77340</t>
  </si>
  <si>
    <t>SPN-14559</t>
  </si>
  <si>
    <t>PALATE THERAPEUTICS/ATLANTA, GA</t>
  </si>
  <si>
    <t>58 Edgewood Ave, Lab 143&amp;#xa;Atlanta, GA 30303&amp;#xa;United States of America</t>
  </si>
  <si>
    <t>dfrancis@palatetx.com</t>
  </si>
  <si>
    <t>David Francis</t>
  </si>
  <si>
    <t>a2ff3370025f10011830c4ef6a9c0000</t>
  </si>
  <si>
    <t>48508</t>
  </si>
  <si>
    <t>SPN-14493</t>
  </si>
  <si>
    <t>PALL CORPORATION/PENSACOLA, FL</t>
  </si>
  <si>
    <t>Jason_bowden@pall.com</t>
  </si>
  <si>
    <t>Jason Bowden</t>
  </si>
  <si>
    <t>941fb274468a01a6d05a49766711e4a5</t>
  </si>
  <si>
    <t>8000140</t>
  </si>
  <si>
    <t>SPN-13299</t>
  </si>
  <si>
    <t>PALL LIFE SCIENCE</t>
  </si>
  <si>
    <t>941fb274468a01cae1f1f671671171a0</t>
  </si>
  <si>
    <t>67614</t>
  </si>
  <si>
    <t>SPN-13114</t>
  </si>
  <si>
    <t>PALO ALTO VETERANS INSTITUTE FOR RESEARCH/PALO ALTO, CA</t>
  </si>
  <si>
    <t>3801 MIRANDA AVE&amp;#xa;PO BOX V-38&amp;#xa;PALO ALTO, CA 94304-0038&amp;#xa;United States of America</t>
  </si>
  <si>
    <t>payable@pavir.org</t>
  </si>
  <si>
    <t>LILY IBRAGIMOV</t>
  </si>
  <si>
    <t>085ea9d3d99a014aec7f4d9001113bf6</t>
  </si>
  <si>
    <t>56413</t>
  </si>
  <si>
    <t>SPN-11202</t>
  </si>
  <si>
    <t>PANAMA LOGISTICS INNOVATION &amp; RESEARCH CENTER/BELLA VISTA, PANAMA</t>
  </si>
  <si>
    <t>PH MARBELLA OFFICE PLAZA, OFFICE 5B&amp;#xa;AQUILINO DE LA GUARDIA AVE&amp;#xa;BELLA VISTA&amp;#xa;Panam&amp;#xa;Panama</t>
  </si>
  <si>
    <t>085ea9d3d99a01db512b5390011142f6</t>
  </si>
  <si>
    <t>67283</t>
  </si>
  <si>
    <t>SPN-11203</t>
  </si>
  <si>
    <t>PANASONIC INDUSTRIAL DEVICES COMPANY OF AMERICA/NEWARK, NJ</t>
  </si>
  <si>
    <t>10900 NORTH TANTAU AVE, SUITE 200&amp;#xa;CUPERTINO, CA 95014&amp;#xa;United States of America</t>
  </si>
  <si>
    <t>085ea9d3d99a01ca465c5990011149f6</t>
  </si>
  <si>
    <t>66938</t>
  </si>
  <si>
    <t>SPN-11204</t>
  </si>
  <si>
    <t>PANXOME/GAINESVILLE, GA</t>
  </si>
  <si>
    <t>9720 LEE CIRCLE&amp;#xa;GAINESVILLE, GA 30506&amp;#xa;United States of America</t>
  </si>
  <si>
    <t>085ea9d3d99a019066b95f90011150f6</t>
  </si>
  <si>
    <t>66898</t>
  </si>
  <si>
    <t>SPN-11205</t>
  </si>
  <si>
    <t>PARALLAX SECOND LTD./HERZLIYA, ISRAEL</t>
  </si>
  <si>
    <t>4672501&amp;#xa;Israel</t>
  </si>
  <si>
    <t>941fb274468a01ac26c2b673671180a2</t>
  </si>
  <si>
    <t>69661</t>
  </si>
  <si>
    <t>SPN-13186</t>
  </si>
  <si>
    <t>PARENT TO PARENT OF GEORGIA (P2P)/ ATLANTA, GA</t>
  </si>
  <si>
    <t>085ea9d3d99a01e351336590011157f6</t>
  </si>
  <si>
    <t>28861</t>
  </si>
  <si>
    <t>SPN-11206</t>
  </si>
  <si>
    <t>PARKINSONS DISEASE FOUNDATION INC/NEW YORK, NY</t>
  </si>
  <si>
    <t>1359 BROADWAY&amp;#xa;SUITE 1509&amp;#xa;NEW YORK, NY 10018&amp;#xa;United States of America</t>
  </si>
  <si>
    <t>BETH VERNALEO</t>
  </si>
  <si>
    <t>085ea9d3d99a01df82546b9001115ef6</t>
  </si>
  <si>
    <t>66747</t>
  </si>
  <si>
    <t>SPN-11207</t>
  </si>
  <si>
    <t>PARSONS BRINCKERHOFF/ATLANTA,GA</t>
  </si>
  <si>
    <t>3340 PEACHTREE ROAD NE&amp;#xa;SUITE 2400, TOWER PLACE 100&amp;#xa;ATLANTA, GA 30326&amp;#xa;United States of America</t>
  </si>
  <si>
    <t>CLAUDIA BILOTTO</t>
  </si>
  <si>
    <t>085ea9d3d99a017fa0e07090011165f6</t>
  </si>
  <si>
    <t>65505</t>
  </si>
  <si>
    <t>SPN-11208</t>
  </si>
  <si>
    <t>PARSONS BRINCKERHOFF/WASHINGTON, DC</t>
  </si>
  <si>
    <t>1 EAST PRATT ST, SUITE 300&amp;#xa;BALTIMORE, MD 21202&amp;#xa;United States of America</t>
  </si>
  <si>
    <t>AUDREY MARTINEZ</t>
  </si>
  <si>
    <t>085ea9d3d99a015a9586779001116cf6</t>
  </si>
  <si>
    <t>44957</t>
  </si>
  <si>
    <t>SPN-11209</t>
  </si>
  <si>
    <t>PARTNER UNIVERSITY FUND/WASHINGTON,DC</t>
  </si>
  <si>
    <t>4101 RESERVOIR ROAD&amp;#xa;WASHINGTON, DC 20007&amp;#xa;United States of America</t>
  </si>
  <si>
    <t>11a1ada1ea5c0100b072dab0a8e20000</t>
  </si>
  <si>
    <t>75019</t>
  </si>
  <si>
    <t>SPN-14084</t>
  </si>
  <si>
    <t>PARTWORKS/ATLANTA, GA</t>
  </si>
  <si>
    <t>2859 PACES FERRY ROAD SE&amp;#xa;ATLANTA, GA 30339&amp;#xa;United States of America</t>
  </si>
  <si>
    <t>sdgeller@partworks.com</t>
  </si>
  <si>
    <t>SCOTT GELLER</t>
  </si>
  <si>
    <t>941fb274468a01dbe8e53b736711e1a1</t>
  </si>
  <si>
    <t>69479</t>
  </si>
  <si>
    <t>SPN-13167</t>
  </si>
  <si>
    <t>PASCO-HERNANDO STATE COLLEGE/NEW PORT RICHEY, FL</t>
  </si>
  <si>
    <t>941fb274468a01969ae7bc746711bea3</t>
  </si>
  <si>
    <t>70179</t>
  </si>
  <si>
    <t>SPN-13232</t>
  </si>
  <si>
    <t>PATTAN AIM CENTER/HARRISBURG PA</t>
  </si>
  <si>
    <t>085ea9d3d99a01aa076c7d90011173f6</t>
  </si>
  <si>
    <t>68053</t>
  </si>
  <si>
    <t>SPN-11210</t>
  </si>
  <si>
    <t>PAUL D. CAMP COMMUNITY COLLEGE/FRANKLIN, VA</t>
  </si>
  <si>
    <t>100 N COLLEGE DRIVE&amp;#xa;FRANKLIN, VA 23851&amp;#xa;United States of America</t>
  </si>
  <si>
    <t>8bba3360f6da1001eb6389e2979b0000</t>
  </si>
  <si>
    <t>74591</t>
  </si>
  <si>
    <t>SPN-14176</t>
  </si>
  <si>
    <t>PAUL F. AND FRANCA G. OREFFICE FOUNDATION/MIDLAND, MI</t>
  </si>
  <si>
    <t>35 JESSE HILL JR DR SE&amp;#xa;ATLANTA, GA 30303&amp;#xa;United States of America</t>
  </si>
  <si>
    <t>Melinda.Mathis@choa.org</t>
  </si>
  <si>
    <t>MELINDA MATHIS</t>
  </si>
  <si>
    <t>2b526142ea0201893385bc8b4e370fc0</t>
  </si>
  <si>
    <t>71283</t>
  </si>
  <si>
    <t>SPN-13575</t>
  </si>
  <si>
    <t>PAVEMENT ANALYTICS/TALLAHASSEE,FL</t>
  </si>
  <si>
    <t>1140 AZALEA DRIVE&amp;#xa;TALLAHASSEE, FL 32301-4649&amp;#xa;United States of America</t>
  </si>
  <si>
    <t>wcunagin@pavementanalytics.com</t>
  </si>
  <si>
    <t>WILEY CUNAGIN</t>
  </si>
  <si>
    <t>d561cca704960100fe0526f415af0000</t>
  </si>
  <si>
    <t>74126</t>
  </si>
  <si>
    <t>SPN-14024</t>
  </si>
  <si>
    <t>PAYPAL/SCOTTSDALE,AZ</t>
  </si>
  <si>
    <t>2211 NORTH FIRST STREET&amp;#xa;SAN JOSE, CA 95131&amp;#xa;United States of America</t>
  </si>
  <si>
    <t>legalnotices@paypal.com</t>
  </si>
  <si>
    <t>085ea9d3d99a01c2f8cc2c770111a9d3</t>
  </si>
  <si>
    <t>70665</t>
  </si>
  <si>
    <t>SPN-00100</t>
  </si>
  <si>
    <t>PCB PIEZOTRONICS, INC.</t>
  </si>
  <si>
    <t>4530 UNION BAY PLACE NE&amp;#xa;#212&amp;#xa;SEATTLE, WA 98105&amp;#xa;United States of America</t>
  </si>
  <si>
    <t>accountspayable@pcb.com</t>
  </si>
  <si>
    <t>941fb274468a01657def4e76671101a6</t>
  </si>
  <si>
    <t>8000141</t>
  </si>
  <si>
    <t>SPN-13300</t>
  </si>
  <si>
    <t>PDES CONSORTIUM-IEN</t>
  </si>
  <si>
    <t>03133dbe8ca21000af35c4f9b3c70000</t>
  </si>
  <si>
    <t>76573</t>
  </si>
  <si>
    <t>SPN-14336</t>
  </si>
  <si>
    <t>PEACH COUNTY DEVELOPMENT AUTHORITY/FORT VALLEY, GA</t>
  </si>
  <si>
    <t>425 JAMES E KHOURY DRIVE UNIT B&amp;#xa;FORT VALLEY, GA 31030&amp;#xa;United States of America</t>
  </si>
  <si>
    <t>bufordwalker3@gmail.com</t>
  </si>
  <si>
    <t>B. J. WALKER</t>
  </si>
  <si>
    <t>085ea9d3d99a0144ac3f7692011187f8</t>
  </si>
  <si>
    <t>5378</t>
  </si>
  <si>
    <t>SPN-11211</t>
  </si>
  <si>
    <t>PEACH STATE LABS/ROME, GA</t>
  </si>
  <si>
    <t>PO BOX 1087&amp;#xa;180 BURLINGTON ROAD&amp;#xa;ROME, GA 30162&amp;#xa;United States of America</t>
  </si>
  <si>
    <t>085ea9d3d99a015373fd7a8b02114f22</t>
  </si>
  <si>
    <t>34288</t>
  </si>
  <si>
    <t>SPN-11212</t>
  </si>
  <si>
    <t>PEACOCK COMMUNICATIONS INC/POWDER SPRINGS, GA</t>
  </si>
  <si>
    <t>9655 PERKINS ROAD, SUITE C-120&amp;#xa;BATON ROUGE, LA 70810&amp;#xa;United States of America</t>
  </si>
  <si>
    <t>085ea9d3d99a0199edb47f9201118ef8</t>
  </si>
  <si>
    <t>63876</t>
  </si>
  <si>
    <t>SPN-11213</t>
  </si>
  <si>
    <t>PEARSON EDUCATION/BOSTON, MA</t>
  </si>
  <si>
    <t>75 ARLINGTON STREET&amp;#xa;BOSTON, MA 02116&amp;#xa;United States of America</t>
  </si>
  <si>
    <t>085ea9d3d99a01e121fa8692011195f8</t>
  </si>
  <si>
    <t>64216</t>
  </si>
  <si>
    <t>SPN-11214</t>
  </si>
  <si>
    <t>PEARSON EDUCATION/SAN FRANCISCO, CA</t>
  </si>
  <si>
    <t>11921 N MOPAC EXPRESSWAY, SUITE 340&amp;#xa;AUSTIN, TX 78759&amp;#xa;United States of America</t>
  </si>
  <si>
    <t>ROBIN HEYDEN</t>
  </si>
  <si>
    <t>085ea9d3d99a01d603609a8b02115b22</t>
  </si>
  <si>
    <t>33569</t>
  </si>
  <si>
    <t>SPN-11215</t>
  </si>
  <si>
    <t>PEAT INTERNATIONAL INC/NORTHBROOK, IL</t>
  </si>
  <si>
    <t>555 STOKIE BLVD # 350&amp;#xa;NORTHBROOK, IL 60062&amp;#xa;United States of America</t>
  </si>
  <si>
    <t>be9e0f2bd81d10014d889ef26eda0000</t>
  </si>
  <si>
    <t>76111</t>
  </si>
  <si>
    <t>SPN-14372</t>
  </si>
  <si>
    <t>PECAN STREET INC/AUSTIN, TX</t>
  </si>
  <si>
    <t>3924 BERKMAN DR.&amp;#xa;AUSTIN, TX 78723&amp;#xa;United States of America</t>
  </si>
  <si>
    <t>ffadelu@pecanstreet.org</t>
  </si>
  <si>
    <t>FISAYO FADELU</t>
  </si>
  <si>
    <t>085ea9d3d99a0103e8c8919201119ff8</t>
  </si>
  <si>
    <t>53670</t>
  </si>
  <si>
    <t>SPN-11216</t>
  </si>
  <si>
    <t>PEDERNALES ELECTRIC / JOHNSON CITY, TX</t>
  </si>
  <si>
    <t>PO BOX 1&amp;#xa;JOHNSON CITY, TX 78836&amp;#xa;United States of America</t>
  </si>
  <si>
    <t>8319b20b7ceb0100f92d700c07a50000</t>
  </si>
  <si>
    <t>50768</t>
  </si>
  <si>
    <t>SPN-14066</t>
  </si>
  <si>
    <t>PEKING UNIVERSITY/BEIJING,CHINA</t>
  </si>
  <si>
    <t>NO. 60 YANNAN YUAN&amp;#xa;PEKING UNIVERSITY; COLLEGE OF ENGINEERIN&amp;#xa;BEIJING&amp;#xa;100871 Beijing&amp;#xa;China</t>
  </si>
  <si>
    <t>jlluo@coe.pku.edu.cn</t>
  </si>
  <si>
    <t>JIALEI LUO</t>
  </si>
  <si>
    <t>085ea9d3d99a0176faf197920111a9f8</t>
  </si>
  <si>
    <t>60236</t>
  </si>
  <si>
    <t>SPN-11217</t>
  </si>
  <si>
    <t>PELLISSIPPI STATE COMMUNITY COLLEGE/KNOXVILLE, TN</t>
  </si>
  <si>
    <t>10915 HARDIN VALLEY RD&amp;#xa;KNOXVILLE, TN 37932&amp;#xa;United States of America</t>
  </si>
  <si>
    <t>941fb274468a010fad4de671671165a0</t>
  </si>
  <si>
    <t>67260</t>
  </si>
  <si>
    <t>SPN-13111</t>
  </si>
  <si>
    <t>PENDAR TECHNOLOGY/CAMBRIDGE, MA</t>
  </si>
  <si>
    <t>f9a1b7fa459b1000afa4577913590000</t>
  </si>
  <si>
    <t>76333</t>
  </si>
  <si>
    <t>SPN-14376</t>
  </si>
  <si>
    <t>PENGUIN COMPUTING/FREMONT,CA</t>
  </si>
  <si>
    <t>mgordon@penguincomputing.com</t>
  </si>
  <si>
    <t>MICHAEL GORDON</t>
  </si>
  <si>
    <t>7bffae3e3a9c01328ccc63a84d011bbc</t>
  </si>
  <si>
    <t>57677</t>
  </si>
  <si>
    <t>SPN-13649</t>
  </si>
  <si>
    <t>PENN STATE HARRISBURG/MIDDLETOWN,PA</t>
  </si>
  <si>
    <t>243 CHAMBERS BLDG&amp;#xa;UNIVERSITY PARK, PA 16802&amp;#xa;United States of America</t>
  </si>
  <si>
    <t>ROSE BOMBOY</t>
  </si>
  <si>
    <t>085ea9d3d99a015599e5a3920111b0f8</t>
  </si>
  <si>
    <t>5784</t>
  </si>
  <si>
    <t>SPN-11218</t>
  </si>
  <si>
    <t>PENNSYLVANIA STATE UNIV/UNIV PARK, PA</t>
  </si>
  <si>
    <t>College of Engineering&amp;#xa;116 W. College Avenue, 2nd Floor&amp;#xa;University Park, PA 16802&amp;#xa;United States of America</t>
  </si>
  <si>
    <t>osvpr-subawards@psu.edu</t>
  </si>
  <si>
    <t>GREG DAVIDSON</t>
  </si>
  <si>
    <t>COESUBINVOICES .</t>
  </si>
  <si>
    <t>085ea9d3d99a01ffecf6ac920111def8</t>
  </si>
  <si>
    <t>67460</t>
  </si>
  <si>
    <t>SPN-11219</t>
  </si>
  <si>
    <t>PEOPLE PRODIGY/REDWOOD CITY, CA</t>
  </si>
  <si>
    <t>601 ALLERTON ST&amp;#xa;STE 110&amp;#xa;REDWOOD CITY, CA 94063&amp;#xa;United States of America</t>
  </si>
  <si>
    <t>OLIVER BRDICZKA</t>
  </si>
  <si>
    <t>085ea9d3d99a0108c6f6b3920111e5f8</t>
  </si>
  <si>
    <t>30888</t>
  </si>
  <si>
    <t>SPN-11220</t>
  </si>
  <si>
    <t>PEPCO/WASHINGTON, DC</t>
  </si>
  <si>
    <t>3400 BENNING ROAD&amp;#xa;NE WASHINGTON, DC 20019&amp;#xa;United States of America</t>
  </si>
  <si>
    <t>TAS TAOUSAKIS</t>
  </si>
  <si>
    <t>f89dc564e27b0101eabab94259f60000</t>
  </si>
  <si>
    <t>75003</t>
  </si>
  <si>
    <t>SPN-14004</t>
  </si>
  <si>
    <t>PEPPERDINE UNIVERSITY/MALIBU, CA</t>
  </si>
  <si>
    <t>24255 PACIFIC COAST HIGHWAY&amp;#xa;MALIBU, CA 90263&amp;#xa;United States of America</t>
  </si>
  <si>
    <t>085ea9d3d99a01fddf5bba920111eff8</t>
  </si>
  <si>
    <t>65610</t>
  </si>
  <si>
    <t>SPN-11221</t>
  </si>
  <si>
    <t>PEPSICO (ATLANTA GATORADE)/ATLANTA, GA</t>
  </si>
  <si>
    <t>PO BOX 660740&amp;#xa;DALLAS, TX 75266-0740&amp;#xa;United States of America</t>
  </si>
  <si>
    <t>085ea9d3d99a01f0a344c0920111f9f8</t>
  </si>
  <si>
    <t>43968</t>
  </si>
  <si>
    <t>SPN-11222</t>
  </si>
  <si>
    <t>PERCEPTION PARTNERS/ ATLANTA, GA</t>
  </si>
  <si>
    <t>768 MARIETTA STREET NW&amp;#xa;SUITE 102&amp;#xa;ATLANTA, GA 30318&amp;#xa;United States of America</t>
  </si>
  <si>
    <t>065bd5039f18014427417714fd00c83a</t>
  </si>
  <si>
    <t>72983</t>
  </si>
  <si>
    <t>SPN-13723</t>
  </si>
  <si>
    <t>PERFORMING ARTS READINESS/ATLANTA, GA</t>
  </si>
  <si>
    <t>1438 WEST PEACHTREE STREET NW&amp;#xa;SUITE 200&amp;#xa;ATLANTA, GA 30309&amp;#xa;United States of America</t>
  </si>
  <si>
    <t>LASHELLE CORKER</t>
  </si>
  <si>
    <t>aa85b153a4dd01e13a4c0f160b30aa7f</t>
  </si>
  <si>
    <t>4465</t>
  </si>
  <si>
    <t>SPN-13386</t>
  </si>
  <si>
    <t>PERKIN-ELMER CORP/</t>
  </si>
  <si>
    <t>250 INDUSTRY DRIVE&amp;#xa;SUITE 400&amp;#xa;PITTSBURGH, PA 15275&amp;#xa;United States of America</t>
  </si>
  <si>
    <t>085ea9d3d99a01fce114ed8b02116c22</t>
  </si>
  <si>
    <t>43708</t>
  </si>
  <si>
    <t>SPN-11223</t>
  </si>
  <si>
    <t>PERKINS AND WILL ARCHITECTS/ATLANTA, GA</t>
  </si>
  <si>
    <t>215 PARK AVENUE SOUTH, 4TH FLOOR&amp;#xa;NEW YORK, NY 10003&amp;#xa;United States of America</t>
  </si>
  <si>
    <t>JANICE BARNES</t>
  </si>
  <si>
    <t>DAVID GREEN</t>
  </si>
  <si>
    <t>085ea9d3d99a01c666f2c892011100f9</t>
  </si>
  <si>
    <t>66356</t>
  </si>
  <si>
    <t>SPN-11224</t>
  </si>
  <si>
    <t>PEROXYCHEM LLC/TONAWANDA, NY</t>
  </si>
  <si>
    <t>78 SAWYER AVE&amp;#xa;TONAWANDA, NY 14150&amp;#xa;United States of America</t>
  </si>
  <si>
    <t>085ea9d3d99a01093348ce92011107f9</t>
  </si>
  <si>
    <t>67612</t>
  </si>
  <si>
    <t>SPN-11225</t>
  </si>
  <si>
    <t>PEROXYGEN SYSTEMS INC/KNOXVILLE,TN</t>
  </si>
  <si>
    <t>11020 SOLWAY SCHOOL RD&amp;#xa;#108&amp;#xa;KNOXVILLE, TN 37931&amp;#xa;United States of America</t>
  </si>
  <si>
    <t>MING QI</t>
  </si>
  <si>
    <t>941fb274468a01a85578627067119a9e</t>
  </si>
  <si>
    <t>31921</t>
  </si>
  <si>
    <t>SPN-13044</t>
  </si>
  <si>
    <t>PFIZER INCORPORATED/GROTON, CT</t>
  </si>
  <si>
    <t>085ea9d3d99a016eac02d69201110ef9</t>
  </si>
  <si>
    <t>4527</t>
  </si>
  <si>
    <t>SPN-11226</t>
  </si>
  <si>
    <t>PFIZER INCORPORATED/NEW YORK, NY</t>
  </si>
  <si>
    <t>10777 SCIENCE CENTER DRIVE (CB2)&amp;#xa;SAN DIEGO, CA 92121&amp;#xa;United States of America</t>
  </si>
  <si>
    <t>MARJAN JAVID</t>
  </si>
  <si>
    <t>b5c3668c248e10015d559a0d2d9a0000</t>
  </si>
  <si>
    <t>76926</t>
  </si>
  <si>
    <t>SPN-14452</t>
  </si>
  <si>
    <t>Phase AM</t>
  </si>
  <si>
    <t>11148 Treynorth Dr STE A&amp;#xa;Cornelius, NC 28031&amp;#xa;United States of America</t>
  </si>
  <si>
    <t>Jeff@phase.am</t>
  </si>
  <si>
    <t>Jeff Schultz</t>
  </si>
  <si>
    <t>f464aa822d290101e8ef267560300000</t>
  </si>
  <si>
    <t>4466</t>
  </si>
  <si>
    <t>SPN-14095</t>
  </si>
  <si>
    <t>PHASE IV INC/</t>
  </si>
  <si>
    <t>129 SIERRA STREET&amp;#xa;EL SEGUNDO, CA 90245&amp;#xa;United States of America</t>
  </si>
  <si>
    <t>jason@phasefour.io</t>
  </si>
  <si>
    <t>JASON WALLACE</t>
  </si>
  <si>
    <t>085ea9d3d99a01cf02e1db92011121f9</t>
  </si>
  <si>
    <t>68863</t>
  </si>
  <si>
    <t>SPN-11227</t>
  </si>
  <si>
    <t>PHI 4 TECHNOLOGIES/MADRID, SPAIN</t>
  </si>
  <si>
    <t>CALLE SOR ANGELA DE LA CRUZ, 10 2D&amp;#xa;28020 MADRID&amp;#xa;Spain</t>
  </si>
  <si>
    <t>b70914d446461001e5909f7f826c0000</t>
  </si>
  <si>
    <t>76774</t>
  </si>
  <si>
    <t>SPN-14367</t>
  </si>
  <si>
    <t>PHILIPS FABRICATION LLC/ATLANTA, GA</t>
  </si>
  <si>
    <t>63 MAGNUM ST SW UNIT 3&amp;#xa;ATLANTA, GA 30313&amp;#xa;United States of America</t>
  </si>
  <si>
    <t>thetrendliveson@gmail.com</t>
  </si>
  <si>
    <t>PHILIP ANSCHUTZ</t>
  </si>
  <si>
    <t>085ea9d3d99a0190d181e192011128f9</t>
  </si>
  <si>
    <t>60093</t>
  </si>
  <si>
    <t>SPN-11228</t>
  </si>
  <si>
    <t>PHILIPS HEALTHCARE/ ANDOVER, MA</t>
  </si>
  <si>
    <t>3000 MINUTEMAN ROAD&amp;#xa;ANDOVER, MA 01810&amp;#xa;United States of America</t>
  </si>
  <si>
    <t>SRIRAMA S. VENKATARAMAN</t>
  </si>
  <si>
    <t>085ea9d3d99a011a1953e89201112ff9</t>
  </si>
  <si>
    <t>57575</t>
  </si>
  <si>
    <t>SPN-11229</t>
  </si>
  <si>
    <t>PHILLIPS 66 CO/BARTLESVILLE, OK</t>
  </si>
  <si>
    <t>2331 CityWest Boulevard&amp;#xa;HOUSTON, TX 77042&amp;#xa;United States of America</t>
  </si>
  <si>
    <t>RSCLegalPSXFinancialServices@p66.com</t>
  </si>
  <si>
    <t>David B Ingram</t>
  </si>
  <si>
    <t>085ea9d3d99a01902217ef9201113cf9</t>
  </si>
  <si>
    <t>29461</t>
  </si>
  <si>
    <t>SPN-11230</t>
  </si>
  <si>
    <t>PHOSPHORTECH CORPORATION/MABLETON, GA</t>
  </si>
  <si>
    <t>PHOSPHORTECH CORPORATION&amp;#xa;3645 KENNESAW NORTH INDUSTRIAL PARKWAY&amp;#xa;KENNESAW, GA 30144&amp;#xa;United States of America</t>
  </si>
  <si>
    <t>HISHAM MENKARA</t>
  </si>
  <si>
    <t>6018bb24a052011809277f64e901fbce</t>
  </si>
  <si>
    <t>73103</t>
  </si>
  <si>
    <t>SPN-13930</t>
  </si>
  <si>
    <t>PHOTODIGM INC/RICHARDSON, TX</t>
  </si>
  <si>
    <t>1155 E Collins Blvd #200&amp;#xa;Richardson, TX 75081&amp;#xa;United States of America</t>
  </si>
  <si>
    <t>48a82ffdaad901b53ab99aed9b01985d</t>
  </si>
  <si>
    <t>72584</t>
  </si>
  <si>
    <t>SPN-13715</t>
  </si>
  <si>
    <t>PHOTON SCIENCES INC/ALLEN, TX</t>
  </si>
  <si>
    <t>4520 SAVINO DR.&amp;#xa;PLANO, TX 75093-7036&amp;#xa;United States of America</t>
  </si>
  <si>
    <t>PRITHA KHURANA</t>
  </si>
  <si>
    <t>085ea9d3d99a018e2b64f592011149f9</t>
  </si>
  <si>
    <t>66177</t>
  </si>
  <si>
    <t>SPN-11231</t>
  </si>
  <si>
    <t>PHOTOSOUND TECHNOLOGIES INC./HOUSTON, TX</t>
  </si>
  <si>
    <t>PHOTOSOUND TECHNOLOGIES, INC&amp;#xa;9511 TOWN PARK DRIVE&amp;#xa;HOUSTON, TX 77036&amp;#xa;United States of America</t>
  </si>
  <si>
    <t>Ella Mahon</t>
  </si>
  <si>
    <t>30e4d668dd8d1001a503f3a34fee0000</t>
  </si>
  <si>
    <t>77234</t>
  </si>
  <si>
    <t>SPN-14499</t>
  </si>
  <si>
    <t>PHYLL GOOD ENTERTAINMENT LLC/KENNESAW, GA</t>
  </si>
  <si>
    <t>4044 GEORGE BUSBEE PKWY, NW&amp;#xa;5204&amp;#xa;KENNESAW, GA 30144&amp;#xa;United States of America</t>
  </si>
  <si>
    <t>PORTIA@PHYLLGOODENT.COM</t>
  </si>
  <si>
    <t>PORTIA COSBY</t>
  </si>
  <si>
    <t>085ea9d3d99a01d73124fb92011150f9</t>
  </si>
  <si>
    <t>66899</t>
  </si>
  <si>
    <t>SPN-11232</t>
  </si>
  <si>
    <t>PHYSICAL OPTICS CORPORATION/TORRANCE, CA</t>
  </si>
  <si>
    <t>1845 W 205TH ST&amp;#xa;TORRANCE, CA 90501&amp;#xa;United States of America</t>
  </si>
  <si>
    <t>085ea9d3d99a0149fed40193011157f9</t>
  </si>
  <si>
    <t>4524</t>
  </si>
  <si>
    <t>SPN-11233</t>
  </si>
  <si>
    <t>PHYSICAL SCIENCES INC/ANDOVER, MA</t>
  </si>
  <si>
    <t>20 NEW ENGLAND BUSINESS CENTER&amp;#xa;ANDOVER, MA 01810&amp;#xa;United States of America</t>
  </si>
  <si>
    <t>mtieman@psicorp.com</t>
  </si>
  <si>
    <t>GABRIELLA WICKS</t>
  </si>
  <si>
    <t>085ea9d3d99a015502c7079301115ef9</t>
  </si>
  <si>
    <t>64677</t>
  </si>
  <si>
    <t>SPN-11234</t>
  </si>
  <si>
    <t>PICASOLAR INC./FAYETTEVILLE, AR</t>
  </si>
  <si>
    <t>700 RESEARCH CENTER BLVD&amp;#xa;FAYETTEVILLE, AR 72701&amp;#xa;United States of America</t>
  </si>
  <si>
    <t>DOUGLAS HUTCHINS</t>
  </si>
  <si>
    <t>085ea9d3d99a0116bd2f0d93011165f9</t>
  </si>
  <si>
    <t>67349</t>
  </si>
  <si>
    <t>SPN-11235</t>
  </si>
  <si>
    <t>PIEDMONT COLLEGE/DEMOREST, GA</t>
  </si>
  <si>
    <t>1021 CENTRAL AVENUE&amp;#xa;DEMOREST, GA 30535&amp;#xa;United States of America</t>
  </si>
  <si>
    <t>ed2763d22c6310019b8f39bf6cb30000</t>
  </si>
  <si>
    <t>76174</t>
  </si>
  <si>
    <t>SPN-14253</t>
  </si>
  <si>
    <t>PIEDMONT REGIONAL LIBRARY/JEFFERSON GA</t>
  </si>
  <si>
    <t>990 WASHINGTON STREET&amp;#xa;JEFFERSON, GA 30030&amp;#xa;United States of America</t>
  </si>
  <si>
    <t>LIBRARY@PRLIB.ORG</t>
  </si>
  <si>
    <t>GEORGE TUTTLE</t>
  </si>
  <si>
    <t>085ea9d3d99a015107da129301116cf9</t>
  </si>
  <si>
    <t>67288</t>
  </si>
  <si>
    <t>SPN-11236</t>
  </si>
  <si>
    <t>PIEDMONT TECHNICAL COLLEGE/GREENWOOD, SC</t>
  </si>
  <si>
    <t>PO BOX 1467&amp;#xa;GREENWOOD, SC 29648&amp;#xa;United States of America</t>
  </si>
  <si>
    <t>023aad2791e01001ec6eadeae0100000</t>
  </si>
  <si>
    <t>76750</t>
  </si>
  <si>
    <t>SPN-14356</t>
  </si>
  <si>
    <t>PIEZO THERAPEUTICS/ATLANTA, GA</t>
  </si>
  <si>
    <t>58 EDGEWOOD AVE NE 1ST FLOOR COLLABTECH&amp;#xa;LAB #125&amp;#xa;ATLANTA, GA 30303&amp;#xa;United States of America</t>
  </si>
  <si>
    <t>gaurav.byagathvalli@piezotx.com</t>
  </si>
  <si>
    <t>GAURAV BYAGATHVALLI</t>
  </si>
  <si>
    <t>5e32c888a47010014dff4757ed8d0000</t>
  </si>
  <si>
    <t>76173</t>
  </si>
  <si>
    <t>SPN-14251</t>
  </si>
  <si>
    <t>PIKE ELECTRIC/BOYNTON, FL</t>
  </si>
  <si>
    <t>1200 W INDUSTRIAL AVE&amp;#xa;BOYNTON BEACH, FL 33426&amp;#xa;United States of America</t>
  </si>
  <si>
    <t>marthurs@pike.com</t>
  </si>
  <si>
    <t>MATT ARTHURS</t>
  </si>
  <si>
    <t>6651435fdbc70100af13d67558f30000</t>
  </si>
  <si>
    <t>75142</t>
  </si>
  <si>
    <t>SPN-14055</t>
  </si>
  <si>
    <t>PIKE ELECTRIC/MONROE,GA</t>
  </si>
  <si>
    <t>2479 HWY 11 NW&amp;#xa;MONROE, GA 30656&amp;#xa;United States of America</t>
  </si>
  <si>
    <t>jpeters@pike.com</t>
  </si>
  <si>
    <t>JIM PETERS</t>
  </si>
  <si>
    <t>beee9273e96901406a6c681ea522f757</t>
  </si>
  <si>
    <t>70099</t>
  </si>
  <si>
    <t>SPN-13354</t>
  </si>
  <si>
    <t>PIKE ELECTRIC/MT. AIRY, NC</t>
  </si>
  <si>
    <t>mbrock@pike.com</t>
  </si>
  <si>
    <t>MICHAEL BROCK</t>
  </si>
  <si>
    <t>085ea9d3d99a014531c61893011173f9</t>
  </si>
  <si>
    <t>61517</t>
  </si>
  <si>
    <t>SPN-11237</t>
  </si>
  <si>
    <t>PIMA COMMUNITY COLLEGE/TUCSON, AZ</t>
  </si>
  <si>
    <t>2c8384ae33a701fa39b66df2fb00a4a1</t>
  </si>
  <si>
    <t>71182</t>
  </si>
  <si>
    <t>SPN-13511</t>
  </si>
  <si>
    <t>PIMA MEDICAL INSTITUTE/MESA,AZ</t>
  </si>
  <si>
    <t>2160 S. POWER ROAD&amp;#xa;MESA, AZ 85209&amp;#xa;United States of America</t>
  </si>
  <si>
    <t>085ea9d3d99a01081e271e9301117af9</t>
  </si>
  <si>
    <t>66836</t>
  </si>
  <si>
    <t>SPN-11238</t>
  </si>
  <si>
    <t>PIRELLI TIRES/ROME, GA</t>
  </si>
  <si>
    <t>100 PIRELLI DR SE&amp;#xa;ROME, GA 30161&amp;#xa;United States of America</t>
  </si>
  <si>
    <t>8bba3360f6da1001ebb921490ecd0000</t>
  </si>
  <si>
    <t>75823</t>
  </si>
  <si>
    <t>SPN-14177</t>
  </si>
  <si>
    <t>PLAE/CANTON,GA</t>
  </si>
  <si>
    <t>190 ETOWAH INDUSTRIAL COURT&amp;#xa;CANTON, GA 30114&amp;#xa;United States of America</t>
  </si>
  <si>
    <t>scott.holloway@plae.us</t>
  </si>
  <si>
    <t>SCOTT HOLLOWAY</t>
  </si>
  <si>
    <t>abc0bdb8cca501c19c6bb2d29b01de2b</t>
  </si>
  <si>
    <t>54470</t>
  </si>
  <si>
    <t>SPN-13565</t>
  </si>
  <si>
    <t>PLASMA PROCESSES INC/ HUNTSVILLE, AL</t>
  </si>
  <si>
    <t>4914 MOORES MILL ROAD&amp;#xa;HUNTSVILLE, AL 35811&amp;#xa;United States of America</t>
  </si>
  <si>
    <t>Billing accountspayable@plasmapros.com</t>
  </si>
  <si>
    <t>MARGIE MCCARTY</t>
  </si>
  <si>
    <t>085ea9d3d99a01147bac2393011181f9</t>
  </si>
  <si>
    <t>54631</t>
  </si>
  <si>
    <t>SPN-11239</t>
  </si>
  <si>
    <t>PLEXTRONICS INC/PITTSBURG,PA</t>
  </si>
  <si>
    <t>2180 WILLIAM PITT WAY&amp;#xa;PITTSBURGH, PA 15238&amp;#xa;United States of America</t>
  </si>
  <si>
    <t>SHAWN WILLIAMS</t>
  </si>
  <si>
    <t>6e648c56f2eb01220a37616add11e05d</t>
  </si>
  <si>
    <t>70858</t>
  </si>
  <si>
    <t>SPN-13447</t>
  </si>
  <si>
    <t>PLOTMASTER SYSTEMS LTD/WRIGHTSVILLE, GA</t>
  </si>
  <si>
    <t>111 INDUSTRIAL BLVD.&amp;#xa;WRIGHTSVILLE, GA 31096&amp;#xa;United States of America</t>
  </si>
  <si>
    <t>blaineburley@bellsouth.net</t>
  </si>
  <si>
    <t>BLAINE BURLEY</t>
  </si>
  <si>
    <t>085ea9d3d99a010025192993011188f9</t>
  </si>
  <si>
    <t>60273</t>
  </si>
  <si>
    <t>SPN-11240</t>
  </si>
  <si>
    <t>PNC FOUNDATION GREATER GEORGIA/ATLANTA, GA</t>
  </si>
  <si>
    <t>1075 PEACHTREE STREET, NE&amp;#xa;SUITE 1800&amp;#xa;ATLANT, GA 30309&amp;#xa;United States of America</t>
  </si>
  <si>
    <t>b5c3668c248e1000b0b01c0502be0000</t>
  </si>
  <si>
    <t>43549</t>
  </si>
  <si>
    <t>SPN-14449</t>
  </si>
  <si>
    <t>POHANG UNIV OF SCIENCE AND TECHNOLOGY/POHANG, KOREA</t>
  </si>
  <si>
    <t>77, Cheongam-ro&amp;#xa;Nam-gu&amp;#xa;37673 Pohang-si Gyeongsangbuk-do&amp;#xa;Korea, Republic of</t>
  </si>
  <si>
    <t>hrjeon22@postech.ac.kr</t>
  </si>
  <si>
    <t>Hyo Rim Jeon</t>
  </si>
  <si>
    <t>085ea9d3d99a0104e8a92e9301118ff9</t>
  </si>
  <si>
    <t>66639</t>
  </si>
  <si>
    <t>SPN-11241</t>
  </si>
  <si>
    <t>POINT PARK UNIVERSITY/PITTSBURGH, PA</t>
  </si>
  <si>
    <t>CENTER FOR STUDENT SUCCESS&amp;#xa;201 WOOD STREET&amp;#xa;PITTSBURGH, PA 15222&amp;#xa;United States of America</t>
  </si>
  <si>
    <t>085ea9d3d99a01b75c2d3493011196f9</t>
  </si>
  <si>
    <t>57401</t>
  </si>
  <si>
    <t>SPN-11242</t>
  </si>
  <si>
    <t>POINT UNIVERSITY/WEST POINT,GA</t>
  </si>
  <si>
    <t>507 WEST 10TH STREET&amp;#xa;WEST POINT, GA 31833&amp;#xa;United States of America</t>
  </si>
  <si>
    <t>085ea9d3d99a012c60c8399301119df9</t>
  </si>
  <si>
    <t>57439</t>
  </si>
  <si>
    <t>SPN-11243</t>
  </si>
  <si>
    <t>POLK STATE COLLEGE/WINTER HAVEN, FL</t>
  </si>
  <si>
    <t>999 AVENUE H, NE&amp;#xa;WINTER HAVEN, FL 33881&amp;#xa;United States of America</t>
  </si>
  <si>
    <t>085ea9d3d99a01399b0d3f930111a4f9</t>
  </si>
  <si>
    <t>68446</t>
  </si>
  <si>
    <t>SPN-11244</t>
  </si>
  <si>
    <t>POLY TECHNICAL SOLUTIONS/HONG KONG, CHINA</t>
  </si>
  <si>
    <t>180 FAIRWAY DR&amp;#xa;NEWNAN, GA 30265&amp;#xa;United States of America</t>
  </si>
  <si>
    <t>014fa4db6cbe1001eb841b9587a60000</t>
  </si>
  <si>
    <t>75159</t>
  </si>
  <si>
    <t>SPN-14355</t>
  </si>
  <si>
    <t>POLYMER SOLUTION INC/ATLANTA, GA</t>
  </si>
  <si>
    <t>1820 THE EXCHANGE SUITE 550&amp;#xa;ATLANTA, GA 30339&amp;#xa;United States of America</t>
  </si>
  <si>
    <t>admin@polymersol.com</t>
  </si>
  <si>
    <t>PAUL KOHL</t>
  </si>
  <si>
    <t>085ea9d3d99a01727fee44930111abf9</t>
  </si>
  <si>
    <t>46648</t>
  </si>
  <si>
    <t>SPN-11245</t>
  </si>
  <si>
    <t>POLY-ORTH INTERNATIONAL/SHARON, MA</t>
  </si>
  <si>
    <t>26 MALLARD DRIVE&amp;#xa;SHARON, MA 02067&amp;#xa;United States of America</t>
  </si>
  <si>
    <t>MARK PITKIN</t>
  </si>
  <si>
    <t>94cfedd0964301696e6270616b335674</t>
  </si>
  <si>
    <t>70682</t>
  </si>
  <si>
    <t>SPN-13392</t>
  </si>
  <si>
    <t>POLYTECHNIC UNIVERSITY OF PUERTO RICO/SAN JUAN, PUERTO RICO</t>
  </si>
  <si>
    <t>FEDERAL AND STATE FUNDS ADMINISTRATION&amp;#xa;PO BOX 192017&amp;#xa;SAN JUAN, PR 00919-2017&amp;#xa;United States of America</t>
  </si>
  <si>
    <t>OLGA CANCEL</t>
  </si>
  <si>
    <t>941fb274468a0198ed8d5476671129a6</t>
  </si>
  <si>
    <t>8000142</t>
  </si>
  <si>
    <t>SPN-13301</t>
  </si>
  <si>
    <t>POLYWAD, INC</t>
  </si>
  <si>
    <t>085ea9d3d99a013228754a930111b2f9</t>
  </si>
  <si>
    <t>67617</t>
  </si>
  <si>
    <t>SPN-11246</t>
  </si>
  <si>
    <t>PONTIFICIA UNIVERIDAD CATOLICA DE CHILE/SANTIAGO,CHILE</t>
  </si>
  <si>
    <t>UNIVERSIDAD CATOLICA DE CHILE AVENIDA VICUNA MACKENNA 4860&amp;#xa;7820436 MACU&amp;#xa;Region Metropolitana de Santiago&amp;#xa;Chile</t>
  </si>
  <si>
    <t>CARMEN HARAMBOUR</t>
  </si>
  <si>
    <t>085ea9d3d99a0197184150930111b9f9</t>
  </si>
  <si>
    <t>67738</t>
  </si>
  <si>
    <t>SPN-11247</t>
  </si>
  <si>
    <t>PONTIFICIA UNIVERSIDAD CATOLICA DE VALPARAISO/VALPARAISO, CHILE</t>
  </si>
  <si>
    <t>BRASIL 2950&amp;#xa;VALPARASIO&amp;#xa;Chile</t>
  </si>
  <si>
    <t>085ea9d3d99a011c36e163a80111d918</t>
  </si>
  <si>
    <t>33035</t>
  </si>
  <si>
    <t>SPN-00024</t>
  </si>
  <si>
    <t>POREX CORPORATION/FAIRBURN, GEORGIA</t>
  </si>
  <si>
    <t>POREX CORPORATION&amp;#xa;500 BOHANNON ROAD&amp;#xa;FAIRBURN, GA 30213&amp;#xa;United States of America</t>
  </si>
  <si>
    <t>085ea9d3d99a01a7dfb155930111c0f9</t>
  </si>
  <si>
    <t>67941</t>
  </si>
  <si>
    <t>SPN-11248</t>
  </si>
  <si>
    <t>PORTMAN FINANCIAL INC./ATLANTA, GA</t>
  </si>
  <si>
    <t>303 PEACHTREE CENTER AVE NE,&amp;#xa;SUITE 575&amp;#xa;ATLANTA, GA 30303&amp;#xa;United States of America</t>
  </si>
  <si>
    <t>085ea9d3d99a0175c5b75c930111c7f9</t>
  </si>
  <si>
    <t>53051</t>
  </si>
  <si>
    <t>SPN-11249</t>
  </si>
  <si>
    <t>POSCO/POHANG,KOREA</t>
  </si>
  <si>
    <t>6261 DONGHAEAN-RO&amp;#xa;P.O BOX 36&amp;#xa;NAM-GU&amp;#xa;790-300 POHANG Gyeongsangbuk-do&amp;#xa;Korea, Republic of</t>
  </si>
  <si>
    <t>jungck89@posco.com</t>
  </si>
  <si>
    <t>CHUL-KYU JEONG</t>
  </si>
  <si>
    <t>941fb274468a016959d07272671122a1</t>
  </si>
  <si>
    <t>68979</t>
  </si>
  <si>
    <t>SPN-13136</t>
  </si>
  <si>
    <t>POWDER SPRINGS DOWNTOWN DEVELOPMENT AUTHORITY/POWDER SPRINGS, GA</t>
  </si>
  <si>
    <t>941fb274468a011096055a76671136a6</t>
  </si>
  <si>
    <t>8000143</t>
  </si>
  <si>
    <t>SPN-13302</t>
  </si>
  <si>
    <t>POWER DELIVERY FOR ELECTRONIC SYSTEMS GENERAL FUND</t>
  </si>
  <si>
    <t>55030ddbc5860101e8d4968c0b000000</t>
  </si>
  <si>
    <t>75427</t>
  </si>
  <si>
    <t>SPN-14125</t>
  </si>
  <si>
    <t>POWER GRID SERVICES/HARTSELLE, AL</t>
  </si>
  <si>
    <t>2350 HWY 31 NW&amp;#xa;HARTSELLE, AL 35640&amp;#xa;United States of America</t>
  </si>
  <si>
    <t>mbyrd@powergridservices.com</t>
  </si>
  <si>
    <t>MICHAEL BYRD</t>
  </si>
  <si>
    <t>d0dab9584e2601a32c56dcf8f90014e9</t>
  </si>
  <si>
    <t>70840</t>
  </si>
  <si>
    <t>SPN-13875</t>
  </si>
  <si>
    <t>POWER SOLUTION CONSULTING LTD/HONG KONG</t>
  </si>
  <si>
    <t>SUITE 1903-04, HONG KONG TRADE CENTRE&amp;#xa;161 DES VOEUX ROAD&amp;#xa;CENTRAL&amp;#xa;Hong Kong</t>
  </si>
  <si>
    <t>WILLIAM LEE</t>
  </si>
  <si>
    <t>085ea9d3d99a0158ca0563930111d1f9</t>
  </si>
  <si>
    <t>67644</t>
  </si>
  <si>
    <t>SPN-11250</t>
  </si>
  <si>
    <t>POWER SOURCE MANUFACTURERS ASSOCIATION/MENDHAM, NJ</t>
  </si>
  <si>
    <t>PO BOX 418&amp;#xa;MENDHAM, NJ 07945-0418&amp;#xa;United States of America</t>
  </si>
  <si>
    <t>JOE HORZEPA</t>
  </si>
  <si>
    <t>085ea9d3d99a01ef9afea87701113fd4</t>
  </si>
  <si>
    <t>8000053</t>
  </si>
  <si>
    <t>SPN-00111</t>
  </si>
  <si>
    <t>POWER TO PASS</t>
  </si>
  <si>
    <t>1250 FIFTH AVE.&amp;#xa;BELMONT, CA 94002&amp;#xa;United States of America</t>
  </si>
  <si>
    <t>085ea9d3d99a01d41fac68930111d8f9</t>
  </si>
  <si>
    <t>67097</t>
  </si>
  <si>
    <t>SPN-11251</t>
  </si>
  <si>
    <t>POWERAMERICA INSTITUTE/RALEIGH, NC</t>
  </si>
  <si>
    <t>930 MAIN CAMPUS DRIVE, SUITE 200&amp;#xa;RALEIGH, NC 27606&amp;#xa;United States of America</t>
  </si>
  <si>
    <t>941fb274468a01a18e69607667113aa6</t>
  </si>
  <si>
    <t>8000144</t>
  </si>
  <si>
    <t>SPN-13303</t>
  </si>
  <si>
    <t>POWERSOUTH ENERGY COOPERATIVE</t>
  </si>
  <si>
    <t>P.O. Box 550&amp;#xa;Andalusia, AL 36420&amp;#xa;United States of America</t>
  </si>
  <si>
    <t>MAX SMITH</t>
  </si>
  <si>
    <t>6d6042a60fe101627968c67fb90049a2</t>
  </si>
  <si>
    <t>70200</t>
  </si>
  <si>
    <t>SPN-13851</t>
  </si>
  <si>
    <t>POWERSOUTH ENERGY/ANDALUSIA, AL</t>
  </si>
  <si>
    <t>PO BOX 550&amp;#xa;ANDALUSIA, AL 36420&amp;#xa;United States of America</t>
  </si>
  <si>
    <t>David.Murphy@powersouth.com</t>
  </si>
  <si>
    <t>DAVID MURPHY</t>
  </si>
  <si>
    <t>085ea9d3d99a01393ddb6e930111dff9</t>
  </si>
  <si>
    <t>50829</t>
  </si>
  <si>
    <t>SPN-11252</t>
  </si>
  <si>
    <t>PPL ELECTRIC UTILITIES/ALLENTOWN,PA</t>
  </si>
  <si>
    <t>2 N 9TH STREET (GENN4)&amp;#xa;ALLENTOWN, PA 18101&amp;#xa;United States of America</t>
  </si>
  <si>
    <t>6b8e1c727406011f31394ec7ae00a21d</t>
  </si>
  <si>
    <t>35188</t>
  </si>
  <si>
    <t>SPN-13559</t>
  </si>
  <si>
    <t>PRAIRIE VIEW A&amp;M UNIVERSITY/PRAIRIE VIEW, TEXAS</t>
  </si>
  <si>
    <t>P.O.BOX 519 M/S 1230&amp;#xa;PRAIRIE VIEW, TX 77446-0519&amp;#xa;United States of America</t>
  </si>
  <si>
    <t>subpay@pvamu.edu</t>
  </si>
  <si>
    <t>srssubawards tamu.edu</t>
  </si>
  <si>
    <t>085ea9d3d99a01c8656576930111e6f9</t>
  </si>
  <si>
    <t>4478</t>
  </si>
  <si>
    <t>SPN-11253</t>
  </si>
  <si>
    <t>PRATT &amp; WHITNEY AIRCRAFT/</t>
  </si>
  <si>
    <t>PO BOX 1019&amp;#xa;TROY, MI 48099&amp;#xa;United States of America</t>
  </si>
  <si>
    <t>AEROJET ROCKETDYNE</t>
  </si>
  <si>
    <t>085ea9d3d99a0179c90a7d930111f3f9</t>
  </si>
  <si>
    <t>4521</t>
  </si>
  <si>
    <t>SPN-11254</t>
  </si>
  <si>
    <t>PRAXAIR/TONAWANDA, NY</t>
  </si>
  <si>
    <t>PO BOX 44&amp;#xa;TONAWANDA, NY 14151-0044&amp;#xa;United States of America</t>
  </si>
  <si>
    <t>MAUREEN SFERRA</t>
  </si>
  <si>
    <t>84eed3718c9f10019b27ead7fa9e0000</t>
  </si>
  <si>
    <t>76852</t>
  </si>
  <si>
    <t>SPN-14398</t>
  </si>
  <si>
    <t>PRAXIS GENOMICS LLC/ATLANTA,GA</t>
  </si>
  <si>
    <t>6115 Peachtree Dunwoody Rd Suite 220&amp;#xa;Atlanta, GA 30328&amp;#xa;United States of America</t>
  </si>
  <si>
    <t>plnagy@praxisgenomics.com</t>
  </si>
  <si>
    <t>Peter Nagy</t>
  </si>
  <si>
    <t>085ea9d3d99a0174b85582930111faf9</t>
  </si>
  <si>
    <t>12219</t>
  </si>
  <si>
    <t>SPN-11255</t>
  </si>
  <si>
    <t>PRECAST/PRESTRESSED CONCRETE INSTITUTE/CHICAGO, IL</t>
  </si>
  <si>
    <t>200 WEST ADAMS STREET, SUITE 2100&amp;#xa;CHICAGO, IL 60606&amp;#xa;United States of America</t>
  </si>
  <si>
    <t>1bda3f9fb5a7011eb775a87bf700009b</t>
  </si>
  <si>
    <t>71119</t>
  </si>
  <si>
    <t>SPN-13521</t>
  </si>
  <si>
    <t>PRECISION COMFORT/RINGGOLD,GA</t>
  </si>
  <si>
    <t>104 SOUTHWAY LANE&amp;#xa;RINGGOLD, GA 30736&amp;#xa;United States of America</t>
  </si>
  <si>
    <t>dleverett@precisioncomfortusa.com</t>
  </si>
  <si>
    <t>DAVID LEVERETT</t>
  </si>
  <si>
    <t>1e80729f82761000ff2befef2a8f0000</t>
  </si>
  <si>
    <t>76517</t>
  </si>
  <si>
    <t>SPN-14326</t>
  </si>
  <si>
    <t>PREMIER ENGINEERING LLC/CUMMING, GA</t>
  </si>
  <si>
    <t>1675 REDI RD #400&amp;#xa;CUMMING, GA 30040&amp;#xa;United States of America</t>
  </si>
  <si>
    <t>tim@premierengineering.com</t>
  </si>
  <si>
    <t>TIM KRAMER</t>
  </si>
  <si>
    <t>941fb274468a01917239667667113ea6</t>
  </si>
  <si>
    <t>8000145</t>
  </si>
  <si>
    <t>SPN-13304</t>
  </si>
  <si>
    <t>Premier Medical Corporation</t>
  </si>
  <si>
    <t>941fb274468a0167fb2150706711889e</t>
  </si>
  <si>
    <t>31150</t>
  </si>
  <si>
    <t>SPN-13041</t>
  </si>
  <si>
    <t>PREVENT CANCER FOUNDATION/ALEXANDRIA, VA</t>
  </si>
  <si>
    <t>085ea9d3d99a014d00ae8793011101fa</t>
  </si>
  <si>
    <t>67356</t>
  </si>
  <si>
    <t>SPN-11256</t>
  </si>
  <si>
    <t>PRIDE MOBILITY PRODUCTS CORP/EXETER, PA</t>
  </si>
  <si>
    <t>182 SUSQUEHANNA AVE&amp;#xa;EXETER, PA 18643&amp;#xa;United States of America</t>
  </si>
  <si>
    <t>BRIAN WOSS</t>
  </si>
  <si>
    <t>085ea9d3d99a010dc6548d93011108fa</t>
  </si>
  <si>
    <t>53310</t>
  </si>
  <si>
    <t>SPN-11257</t>
  </si>
  <si>
    <t>PRIMORIGEN BIOSCIENCES / MADISON, WI</t>
  </si>
  <si>
    <t>510 CHARMANY DRIVE&amp;#xa;MADISON, WI 53719&amp;#xa;United States of America</t>
  </si>
  <si>
    <t>MICHELLE SNEED</t>
  </si>
  <si>
    <t>b147c533b132015cc42a7ecdfc00ab48</t>
  </si>
  <si>
    <t>71579</t>
  </si>
  <si>
    <t>SPN-13793</t>
  </si>
  <si>
    <t>PRINCE SATTAM BIN ABDULAZIZ UNIVERSITY/AL-KHARJ,SAUDI ARABIA</t>
  </si>
  <si>
    <t>P.O. BOX 655&amp;#xa;ALKHARJ 11942&amp;#xa;Saudi Arabia</t>
  </si>
  <si>
    <t>HOSSAM NABWEY</t>
  </si>
  <si>
    <t>83f8a898ab3d10014e4ea4f385b90000</t>
  </si>
  <si>
    <t>77057</t>
  </si>
  <si>
    <t>SPN-14426</t>
  </si>
  <si>
    <t>PRINCETON UNIVERSITY NORTHEAST I-CORPS HUB</t>
  </si>
  <si>
    <t>34 CHAMBERS STREET&amp;#xa;STE 213&amp;#xa;PRINCETON, NJ 08542&amp;#xa;United States of America</t>
  </si>
  <si>
    <t>VCALU@PRINCETON.EDU</t>
  </si>
  <si>
    <t>VANESSA CALU</t>
  </si>
  <si>
    <t>085ea9d3d99a01bc169e959301110ffa</t>
  </si>
  <si>
    <t>5849</t>
  </si>
  <si>
    <t>SPN-11258</t>
  </si>
  <si>
    <t>PRINCETON UNIVERSITY/PLAINSBORO, NJ</t>
  </si>
  <si>
    <t>OFFICE OF RESEARCH &amp; PROJECT ADMINISTRATION&amp;#xa;4 NEW SOUTH BLDG, PO BOX 36&amp;#xa;PRINCETON, NJ 08544-2020&amp;#xa;United States of America</t>
  </si>
  <si>
    <t>Billing invoices@princeton.edu</t>
  </si>
  <si>
    <t>085ea9d3d99a014184149c93011122fa</t>
  </si>
  <si>
    <t>68602</t>
  </si>
  <si>
    <t>SPN-11259</t>
  </si>
  <si>
    <t>PROCESSMINER/ATLANTA,GA</t>
  </si>
  <si>
    <t>715 PEACHTREE STREET NE&amp;#xa;SUITE 100 &amp; 200&amp;#xa;ATLANTA, GA 30308&amp;#xa;United States of America</t>
  </si>
  <si>
    <t>085ea9d3d99a01375e1fa593011129fa</t>
  </si>
  <si>
    <t>4481</t>
  </si>
  <si>
    <t>SPN-11260</t>
  </si>
  <si>
    <t>PROCTER &amp; GAMBLE CO</t>
  </si>
  <si>
    <t>P&amp;G GLOBAL BUSINESS DEVELOPMENT&amp;#xa;2 P&amp;G PLAZA&amp;#xa;CINCINNATI, OH 45202&amp;#xa;United States of America</t>
  </si>
  <si>
    <t>ce66eae356191001e9ca5fcceaca0000</t>
  </si>
  <si>
    <t>61893</t>
  </si>
  <si>
    <t>SPN-14260</t>
  </si>
  <si>
    <t>PROFESSIONAL AND ORGANIZATIONAL DEV NETWORK/NEDERLAND,CO</t>
  </si>
  <si>
    <t>gayewebb@podnetwork.org</t>
  </si>
  <si>
    <t>Gaye Webb</t>
  </si>
  <si>
    <t>9a027260b92710014fd12f5c8d340000</t>
  </si>
  <si>
    <t>75198</t>
  </si>
  <si>
    <t>SPN-14131</t>
  </si>
  <si>
    <t>PROFESSIONAL SCIENTIFIC ASSOCIATES INC (PSA)/HERNDON,VA</t>
  </si>
  <si>
    <t>13873 Park Center Rd #301B&amp;#xa;Herndon, VA 20171&amp;#xa;United States of America</t>
  </si>
  <si>
    <t>jgonzalez@explorepsa.com</t>
  </si>
  <si>
    <t>Jeannette Gonzalez</t>
  </si>
  <si>
    <t>085ea9d3d99a019643bdab93011142fa</t>
  </si>
  <si>
    <t>49769</t>
  </si>
  <si>
    <t>SPN-11261</t>
  </si>
  <si>
    <t>PROJECT PERFORMANCE COMPANY LLC/MCLEAN, VA</t>
  </si>
  <si>
    <t>1760 OLD MEADOW RD&amp;#xa;1ST FLOOR&amp;#xa;MCLEAN, VA 22102&amp;#xa;United States of America</t>
  </si>
  <si>
    <t>085ea9d3d99a01dff215b193011149fa</t>
  </si>
  <si>
    <t>65719</t>
  </si>
  <si>
    <t>SPN-11262</t>
  </si>
  <si>
    <t>PROJECTGRAD USA/HOUSTON, TX</t>
  </si>
  <si>
    <t>2855 MANGUM RD&amp;#xa;STE A522&amp;#xa;HOUSTON, TX 77092&amp;#xa;United States of America</t>
  </si>
  <si>
    <t>085ea9d3d99a01b44742b793011150fa</t>
  </si>
  <si>
    <t>56033</t>
  </si>
  <si>
    <t>SPN-11263</t>
  </si>
  <si>
    <t>PROLEC GE/APODACA, MEXICO</t>
  </si>
  <si>
    <t>PROLEC SA DE CV S DE RL DE CV BLVD CARLOS SALINAS DE GORTARI&amp;#xa;KM 925&amp;#xa;N.L.&amp;#xa;66600 APODACA&amp;#xa;Mexico</t>
  </si>
  <si>
    <t>VERONICA FUENTES</t>
  </si>
  <si>
    <t>e587390f4d6c1000ff1718356f870000</t>
  </si>
  <si>
    <t>77015</t>
  </si>
  <si>
    <t>SPN-14482</t>
  </si>
  <si>
    <t>PROOV/ERIE, CO</t>
  </si>
  <si>
    <t>amy@mfbfertility.com</t>
  </si>
  <si>
    <t>Amy Beckley</t>
  </si>
  <si>
    <t>5a53981539861001ec9be380b0a90000</t>
  </si>
  <si>
    <t>51528</t>
  </si>
  <si>
    <t>SPN-14215</t>
  </si>
  <si>
    <t>PROPETDX INC/SAN MATEO,CA</t>
  </si>
  <si>
    <t>511 LA CASA AVENUE&amp;#xa;SAN MATEO, CA 94403&amp;#xa;United States of America</t>
  </si>
  <si>
    <t>preston.williams@propetdx.com</t>
  </si>
  <si>
    <t>PRESTON WILLIAMS</t>
  </si>
  <si>
    <t>085ea9d3d99a0175c051bd93011157fa</t>
  </si>
  <si>
    <t>56513</t>
  </si>
  <si>
    <t>SPN-11264</t>
  </si>
  <si>
    <t>PROTEM/GYEONSANGBUK-DU, KOREA</t>
  </si>
  <si>
    <t>730906 Gyeongsangbuk-do&amp;#xa;Korea, Republic of</t>
  </si>
  <si>
    <t>085ea9d3d99a01534c07c39301115efa</t>
  </si>
  <si>
    <t>66596</t>
  </si>
  <si>
    <t>SPN-11265</t>
  </si>
  <si>
    <t>PROTON ONSITE/WALLINGFORD,CT</t>
  </si>
  <si>
    <t>10 TECHNOLOGY DRIVE&amp;#xa;PROTON ONSITE&amp;#xa;WALLINGFORD, CT 06492&amp;#xa;United States of America</t>
  </si>
  <si>
    <t>KATHERINE AYERS</t>
  </si>
  <si>
    <t>0072103c604a1000c0c90b9fc3450000</t>
  </si>
  <si>
    <t>70464</t>
  </si>
  <si>
    <t>SPN-14515</t>
  </si>
  <si>
    <t>PRYSMIAN CABLE AND SYSTEMS USA LLC/HIGHLAND HEIGHTS,KY</t>
  </si>
  <si>
    <t>wtemple@generalcable.com</t>
  </si>
  <si>
    <t>BILL TEMPLE</t>
  </si>
  <si>
    <t>5ea5c7e95a791000bb9fde6f15d20000</t>
  </si>
  <si>
    <t>75976</t>
  </si>
  <si>
    <t>SPN-14513</t>
  </si>
  <si>
    <t>PRYSMIAN CABLE AND SYSTEMS USA LLC/LEXINGTON,SC</t>
  </si>
  <si>
    <t>569 HIGHWAY 28 BYPASS&amp;#xa;ABBEVILLE, SC 29620&amp;#xa;United States of America</t>
  </si>
  <si>
    <t>ethan.hayden@prysmiangroup.com</t>
  </si>
  <si>
    <t>ETHAN HAYDEN</t>
  </si>
  <si>
    <t>085ea9d3d99a013d393cc893011165fa</t>
  </si>
  <si>
    <t>4520</t>
  </si>
  <si>
    <t>SPN-11266</t>
  </si>
  <si>
    <t>PRYSMIAN CABLE AND SYSTEMS/LEXINGTON, SC</t>
  </si>
  <si>
    <t>710 INDUSTRIAL BLVD&amp;#xa;LEXINGTON, SC 29072&amp;#xa;United States of America</t>
  </si>
  <si>
    <t>27be9ea3bd0701be02f02ff74b01807d</t>
  </si>
  <si>
    <t>71344</t>
  </si>
  <si>
    <t>SPN-13549</t>
  </si>
  <si>
    <t>PRYSMIAN GROUP/ABBEVILLE, SC</t>
  </si>
  <si>
    <t>941fb274468a019d985ae9736711caa2</t>
  </si>
  <si>
    <t>69718</t>
  </si>
  <si>
    <t>SPN-13195</t>
  </si>
  <si>
    <t>PT UNILEVER INDONESIA TBK/BANTEN, INDONESIA</t>
  </si>
  <si>
    <t>60653346560e01bbddd6cba5e9016ca1</t>
  </si>
  <si>
    <t>71860</t>
  </si>
  <si>
    <t>SPN-13612</t>
  </si>
  <si>
    <t>PTI MARKETING TECHNOLOGIES INC DBA MARCOMCENTRAL/SOLANA BEACH,CA</t>
  </si>
  <si>
    <t>201 LOMAS SANTA FE DRIVE&amp;#xa;SUITE 300&amp;#xa;SOLANA BEACH, CA 92075&amp;#xa;United States of America</t>
  </si>
  <si>
    <t>ROGER ANDERSON</t>
  </si>
  <si>
    <t>085ea9d3d99a01f3dc6fce9301116cfa</t>
  </si>
  <si>
    <t>4487</t>
  </si>
  <si>
    <t>SPN-11267</t>
  </si>
  <si>
    <t>PUBLIC SERVICE ELECTRIC &amp; GAS/NEWARK, NJ</t>
  </si>
  <si>
    <t>4000 HADLEY ROAD&amp;#xa;SOUTH PLAINFIELD, NJ 07080&amp;#xa;United States of America</t>
  </si>
  <si>
    <t>085ea9d3d99a018235a3dc93011176fa</t>
  </si>
  <si>
    <t>5851</t>
  </si>
  <si>
    <t>SPN-11268</t>
  </si>
  <si>
    <t>PURDUE UNIVERSITY/WEST LAFAYETTE, IN</t>
  </si>
  <si>
    <t>2550 Northwestern Ave. Suite 1900&amp;#xa;West Lafayette, IN 47906&amp;#xa;United States of America</t>
  </si>
  <si>
    <t>subaward@groups.purdue.edu</t>
  </si>
  <si>
    <t>subaward groups.purdue.edu</t>
  </si>
  <si>
    <t>941fb274468a01fbc584177267119ca0</t>
  </si>
  <si>
    <t>68044</t>
  </si>
  <si>
    <t>SPN-13120</t>
  </si>
  <si>
    <t>PURPOSE BUILT SCHOOLS/ATLANTA, GA</t>
  </si>
  <si>
    <t>085ea9d3d99a0154e115e59301119efa</t>
  </si>
  <si>
    <t>67343</t>
  </si>
  <si>
    <t>SPN-11269</t>
  </si>
  <si>
    <t>PUTNAM COUNTY BOARD OF EDUCATION/EATONTON, GA</t>
  </si>
  <si>
    <t>158 OLD GLENWOOD SPRINGS&amp;#xa;EATONTON, GA 31024&amp;#xa;United States of America</t>
  </si>
  <si>
    <t>085ea9d3d99a013b32e3ea930111a5fa</t>
  </si>
  <si>
    <t>65781</t>
  </si>
  <si>
    <t>SPN-11270</t>
  </si>
  <si>
    <t>QATAR ASSISTIVE TECHNOLOGY CENTER/DOHA, QATAR</t>
  </si>
  <si>
    <t>Qatar</t>
  </si>
  <si>
    <t>085ea9d3d99a016ea99bf0930111acfa</t>
  </si>
  <si>
    <t>61694</t>
  </si>
  <si>
    <t>SPN-11271</t>
  </si>
  <si>
    <t>QATAR FOUNDATION/DOHA, QATAR</t>
  </si>
  <si>
    <t>QATAR UNIVERSITY&amp;#xa;PO BOX 2713&amp;#xa;DOHA&amp;#xa;Qatar</t>
  </si>
  <si>
    <t>FINANCE DEPARTMENT</t>
  </si>
  <si>
    <t>085ea9d3d99a0106b0f9cd910111def7</t>
  </si>
  <si>
    <t>28821</t>
  </si>
  <si>
    <t>SPN-11272</t>
  </si>
  <si>
    <t>QCEPT TECHNOLOGIES INC/ATLANTA, GA</t>
  </si>
  <si>
    <t>085ea9d3d99a0135ae08f6930111b3fa</t>
  </si>
  <si>
    <t>33383</t>
  </si>
  <si>
    <t>SPN-11273</t>
  </si>
  <si>
    <t>QINETIQ LTD/WORCESTERSHIRE, UK</t>
  </si>
  <si>
    <t>CODY TECHNOLOGY PARK, IVELY ROAD&amp;#xa;FARNBOROUGH, HAMPSHIRE&amp;#xa;GU14 0LX&amp;#xa;United Kingdom</t>
  </si>
  <si>
    <t>8319b20b7ceb010195acc48228180000</t>
  </si>
  <si>
    <t>70859</t>
  </si>
  <si>
    <t>SPN-14069</t>
  </si>
  <si>
    <t>QORVO INC/APOPKA,FL</t>
  </si>
  <si>
    <t>818 S ORANGE BLOSSOM TRAIL&amp;#xa;APOPKA, FL 32703&amp;#xa;United States of America</t>
  </si>
  <si>
    <t>hema.cholan@qorvo.com</t>
  </si>
  <si>
    <t>HEMA CHOLAN</t>
  </si>
  <si>
    <t>085ea9d3d99a0140b200fea801119419</t>
  </si>
  <si>
    <t>68582</t>
  </si>
  <si>
    <t>SPN-00052</t>
  </si>
  <si>
    <t>QORVO INC/GREENSBORO, NC</t>
  </si>
  <si>
    <t>1818 S. ORANGE BLOSSOM TRAIL&amp;#xa;APOPKA, FL 32703&amp;#xa;United States of America</t>
  </si>
  <si>
    <t>21300079a53e018c5e5eec262222aa30</t>
  </si>
  <si>
    <t>70919</t>
  </si>
  <si>
    <t>SPN-13508</t>
  </si>
  <si>
    <t>QORVO TEXAS LLC/RICHARDSON, TX</t>
  </si>
  <si>
    <t>Qorvo Texas, LLC.&amp;#xa;7628 Thorndike Rd.&amp;#xa;Greensboro, NC 27409&amp;#xa;United States of America</t>
  </si>
  <si>
    <t>Kirk.Ashby@Qorvo.com</t>
  </si>
  <si>
    <t>QorvoInvoices Qorvo.com</t>
  </si>
  <si>
    <t>KIRK ASHBY</t>
  </si>
  <si>
    <t>6d365d062c4d0100af7e1a0574610000</t>
  </si>
  <si>
    <t>75265</t>
  </si>
  <si>
    <t>SPN-14082</t>
  </si>
  <si>
    <t>QORVO US INC/MOUNTAIN VIEW, CA</t>
  </si>
  <si>
    <t>980 LINDA VISTA AVE.&amp;#xa;MOUNTAIN VIEW, CA 94043&amp;#xa;United States of America</t>
  </si>
  <si>
    <t>willy.bowman@qorvo.com</t>
  </si>
  <si>
    <t>WILLY BOWMAN</t>
  </si>
  <si>
    <t>394be89e52a801ac995b84d04b01f37e</t>
  </si>
  <si>
    <t>73064</t>
  </si>
  <si>
    <t>SPN-13770</t>
  </si>
  <si>
    <t>QUA INC/NEW ROCHELLE,NY</t>
  </si>
  <si>
    <t>26 RONALDS AVENUE&amp;#xa;NEW ROCHELLE, NY 10801-7525&amp;#xa;United States of America</t>
  </si>
  <si>
    <t>PEG GRAHAM</t>
  </si>
  <si>
    <t>8bba3360f6da1000b06b9b409efb0000</t>
  </si>
  <si>
    <t>75611</t>
  </si>
  <si>
    <t>SPN-14172</t>
  </si>
  <si>
    <t>QUAKER HOUGHTON/ALPHARETTA, GA</t>
  </si>
  <si>
    <t>1055 WINDWARD RIDGE PKWY.&amp;#xa;SUITE 140&amp;#xa;ALPHARETTA, GA 30005&amp;#xa;United States of America</t>
  </si>
  <si>
    <t>Maggie.benoit@quakerhoughton.com</t>
  </si>
  <si>
    <t>MAGGIE BENOIT</t>
  </si>
  <si>
    <t>941fb274468a01ad3763a4706711e49e</t>
  </si>
  <si>
    <t>42508</t>
  </si>
  <si>
    <t>SPN-13056</t>
  </si>
  <si>
    <t>QUALCOMM GERMANY/MUNICH, GERMANY</t>
  </si>
  <si>
    <t>085ea9d3d99a01369e79fc930111bafa</t>
  </si>
  <si>
    <t>12453</t>
  </si>
  <si>
    <t>SPN-11274</t>
  </si>
  <si>
    <t>QUALCOMM INCORPORATED/SAN DIEGO, CA</t>
  </si>
  <si>
    <t>5775 MOREHOUSE DRIVE&amp;#xa;SAN DIEGO, CA 92131&amp;#xa;United States of America</t>
  </si>
  <si>
    <t>THOMAS TAWODA</t>
  </si>
  <si>
    <t>476b3da755de017088838f82ff00b2bc</t>
  </si>
  <si>
    <t>71719</t>
  </si>
  <si>
    <t>SPN-13599</t>
  </si>
  <si>
    <t>QUANTRAM CORPORATION/LOS ALTOS, CA</t>
  </si>
  <si>
    <t>23171 MORE GLEN DRIVE&amp;#xa;LOS ALTO, CA 94024&amp;#xa;United States of America</t>
  </si>
  <si>
    <t>SIVARAM KRISHNAN</t>
  </si>
  <si>
    <t>085ea9d3d99a01f8e62102940111c4fa</t>
  </si>
  <si>
    <t>52830</t>
  </si>
  <si>
    <t>SPN-11275</t>
  </si>
  <si>
    <t>QUANTUM DYNAMICS ENTERPRISES, INC/ALPHARETTA,GA</t>
  </si>
  <si>
    <t>PO BOX 623&amp;#xa;YOUNG HARRIS, GA 30582&amp;#xa;United States of America</t>
  </si>
  <si>
    <t>ROBERT TAYLOR</t>
  </si>
  <si>
    <t>d82cf874840901536cb0c6c5b2001754</t>
  </si>
  <si>
    <t>SPONSOR-3-3177</t>
  </si>
  <si>
    <t>SPN-13985</t>
  </si>
  <si>
    <t>QUANTUM FORCE/DANIEL ISLAND,SC</t>
  </si>
  <si>
    <t>130 RIVER LANDING DRIVE&amp;#xa;DANIEL ISLAND, SC 29492&amp;#xa;United States of America</t>
  </si>
  <si>
    <t>Pandoracapital2010@gmail.com</t>
  </si>
  <si>
    <t>085ea9d3d99a014d0644f2a801118619</t>
  </si>
  <si>
    <t>64778</t>
  </si>
  <si>
    <t>SPN-00050</t>
  </si>
  <si>
    <t>QUANTUM INFORMATION EXTRACTION INC/HUNTSVILLE, AL</t>
  </si>
  <si>
    <t>7027 OLD MADISON PIKE&amp;#xa;SUITE 108&amp;#xa;HUNTSVILLE, AL 35806&amp;#xa;United States of America</t>
  </si>
  <si>
    <t>085ea9d3d99a015d7ccc07940111cbfa</t>
  </si>
  <si>
    <t>66802</t>
  </si>
  <si>
    <t>SPN-11276</t>
  </si>
  <si>
    <t>QUANTUM REHAB/PRIDE MOBILITY/EXETER, PA</t>
  </si>
  <si>
    <t>JAY BRISLIN</t>
  </si>
  <si>
    <t>085ea9d3d99a014153f80d940111d2fa</t>
  </si>
  <si>
    <t>68457</t>
  </si>
  <si>
    <t>SPN-11277</t>
  </si>
  <si>
    <t>QUEENS UNIVERSITY OF CHARLOTTE/CHARLOTTE, NC</t>
  </si>
  <si>
    <t>1900 SELWYN AVENUE&amp;#xa;CHARLOTTE, NC 28274&amp;#xa;United States of America</t>
  </si>
  <si>
    <t>941fb274468a01d29da3da7167115da0</t>
  </si>
  <si>
    <t>66917</t>
  </si>
  <si>
    <t>SPN-13109</t>
  </si>
  <si>
    <t>QUEENS UNIVERSITY/KINGSTON,ON</t>
  </si>
  <si>
    <t>085ea9d3d99a016f69d113940111d9fa</t>
  </si>
  <si>
    <t>53292</t>
  </si>
  <si>
    <t>SPN-11278</t>
  </si>
  <si>
    <t>QUEENSLAND UNIVERISTY OF TECHNOLOGY / AUSTRALIA</t>
  </si>
  <si>
    <t>2 GEORGE ST&amp;#xa;GPO BOX 2434&amp;#xa;BRISBANE QLD 4001&amp;#xa;Australia</t>
  </si>
  <si>
    <t>085ea9d3d99a013f417219940111e0fa</t>
  </si>
  <si>
    <t>34768</t>
  </si>
  <si>
    <t>SPN-11279</t>
  </si>
  <si>
    <t>QUES TEK INNOVATIONS LLC/EVANSTON, IL</t>
  </si>
  <si>
    <t>ATTN: ACCOUNTS PAYABLE&amp;#xa;1820 RIDGE AVENUE&amp;#xa;EVANSTON, IL 60201&amp;#xa;United States of America</t>
  </si>
  <si>
    <t>085ea9d3d99a0183d5a81f940111e7fa</t>
  </si>
  <si>
    <t>65156</t>
  </si>
  <si>
    <t>SPN-11280</t>
  </si>
  <si>
    <t>QUEST RENEWABLES LLC./ATLANTA, GA</t>
  </si>
  <si>
    <t>75 5TH STREET NW&amp;#xa;ATLANTA, GA 30308&amp;#xa;United States of America</t>
  </si>
  <si>
    <t>941fb274468a012d23936c76671142a6</t>
  </si>
  <si>
    <t>8000146</t>
  </si>
  <si>
    <t>SPN-13305</t>
  </si>
  <si>
    <t>QUSWAMI, INC</t>
  </si>
  <si>
    <t>505 MONTGOMERY ST&amp;#xa;SAN FRANCISCO, CA 94111&amp;#xa;United States of America</t>
  </si>
  <si>
    <t>sandy@QuSwami.com</t>
  </si>
  <si>
    <t>SANDRA FITZPATRICK</t>
  </si>
  <si>
    <t>085ea9d3d99a013a256c25940111f1fa</t>
  </si>
  <si>
    <t>66298</t>
  </si>
  <si>
    <t>SPN-11281</t>
  </si>
  <si>
    <t>R&amp;D, CAO, USAA/SAN ANTONIO, TX</t>
  </si>
  <si>
    <t>UNITED SERVICES AUTOMOBILE ASSOCIATION&amp;#xa;9800 FREDERICKSBURG RD&amp;#xa;SAN ANTONIO, TX 78288&amp;#xa;United States of America</t>
  </si>
  <si>
    <t>12468f2f1a6a1001b154f9a7b4a90000</t>
  </si>
  <si>
    <t>39068</t>
  </si>
  <si>
    <t>SPN-14472</t>
  </si>
  <si>
    <t>RADBOUD UNIVERSITY/NIJMEGEN, THE NETHERLANDS</t>
  </si>
  <si>
    <t>jasper.uijttenboogaart@ru.nl</t>
  </si>
  <si>
    <t>Jasper Uijttenboogaart</t>
  </si>
  <si>
    <t>085ea9d3d99a017803fd2a940111f8fa</t>
  </si>
  <si>
    <t>68563</t>
  </si>
  <si>
    <t>SPN-11282</t>
  </si>
  <si>
    <t>RADFORD UNIVERSITY/RADFORD, VA</t>
  </si>
  <si>
    <t>325 RUSSELL HALL&amp;#xa;RADFORD, VA 24142&amp;#xa;United States of America</t>
  </si>
  <si>
    <t>085ea9d3d99a01019bf830940111fffa</t>
  </si>
  <si>
    <t>33749</t>
  </si>
  <si>
    <t>SPN-11283</t>
  </si>
  <si>
    <t>RADIANCE TECHNOLOGIES/HUNTSVILLE, AL</t>
  </si>
  <si>
    <t>350 WYNN DRIVE&amp;#xa;HUNTSVILLE, AL 35805&amp;#xa;United States of America</t>
  </si>
  <si>
    <t>JENNIFER LANG</t>
  </si>
  <si>
    <t>NICOLE CHOMSKIS</t>
  </si>
  <si>
    <t>085ea9d3d99a01ac8f3a32770111b0d3</t>
  </si>
  <si>
    <t>8000043</t>
  </si>
  <si>
    <t>SPN-00101</t>
  </si>
  <si>
    <t>RAILROAD PARK FOUNDATION</t>
  </si>
  <si>
    <t>1600 FIRST AVE SOUTH&amp;#xa;BIRMINGHAM, AL 35233&amp;#xa;United States of America</t>
  </si>
  <si>
    <t>085ea9d3d99a01ef75aa3694011106fb</t>
  </si>
  <si>
    <t>67720</t>
  </si>
  <si>
    <t>SPN-11284</t>
  </si>
  <si>
    <t>RAINO INFO TECH/MADURAI TAMIL NADU, INDIA</t>
  </si>
  <si>
    <t>625002&amp;#xa;India</t>
  </si>
  <si>
    <t>b1a5418cf7e3012f562afcd2ea01e681</t>
  </si>
  <si>
    <t>49369</t>
  </si>
  <si>
    <t>SPN-13821</t>
  </si>
  <si>
    <t>RAK-CAM/ RAS AL KHAIMAH,UAE (UNITED ARAB EMIRATES)</t>
  </si>
  <si>
    <t>P.O. BOX 15551&amp;#xa;ALAIN&amp;#xa;Abu Dhabi&amp;#xa;United Arab Emirates</t>
  </si>
  <si>
    <t>fatimaalmeri@uaeu.ac.ae</t>
  </si>
  <si>
    <t>FATIMA AL AAMERI</t>
  </si>
  <si>
    <t>6d54411a9be51001ab026b2271400000</t>
  </si>
  <si>
    <t>77125</t>
  </si>
  <si>
    <t>SPN-14478</t>
  </si>
  <si>
    <t>RAM SEMICONDUCTORS/WEBSTER, NY</t>
  </si>
  <si>
    <t>daniel.smith@ramphotonics.com</t>
  </si>
  <si>
    <t>Dan Smith</t>
  </si>
  <si>
    <t>87369de270880100c243ff82c27a0000</t>
  </si>
  <si>
    <t>74864</t>
  </si>
  <si>
    <t>SPN-13990</t>
  </si>
  <si>
    <t>RAND CORPORATION/PITTSBURGH,PA</t>
  </si>
  <si>
    <t>1776 MAIN STREET&amp;#xa;P.O. BOX 2138&amp;#xa;SANTA MONICA, CA 90401&amp;#xa;United States of America</t>
  </si>
  <si>
    <t>SUBINVOICES@rand.org</t>
  </si>
  <si>
    <t>Billing SUBINVOICES@rand.org</t>
  </si>
  <si>
    <t>21300079a53e017f9a4f06c23621e5e7</t>
  </si>
  <si>
    <t>70877</t>
  </si>
  <si>
    <t>SPN-13499</t>
  </si>
  <si>
    <t>RAUCKMAN UTILITY PRODUCTS/BELLEVILLE, IL</t>
  </si>
  <si>
    <t>33 EMPIRE DRIVE&amp;#xa;BELLEVILLE, IL 62220&amp;#xa;United States of America</t>
  </si>
  <si>
    <t>jim@rauckman.com</t>
  </si>
  <si>
    <t>JIM RAUCKMAN</t>
  </si>
  <si>
    <t>085ea9d3d99a013ca2243c9401110dfb</t>
  </si>
  <si>
    <t>58254</t>
  </si>
  <si>
    <t>SPN-11285</t>
  </si>
  <si>
    <t>RAY C. ANDERSON FOUNDATION INC/ATLANTA, GA</t>
  </si>
  <si>
    <t>PO BOX 723656&amp;#xa;ATLANTA, GA 31139&amp;#xa;United States of America</t>
  </si>
  <si>
    <t>JOHN LANIER</t>
  </si>
  <si>
    <t>11a1ada1ea5c0100aea8ead077ca0000</t>
  </si>
  <si>
    <t>65579</t>
  </si>
  <si>
    <t>SPN-14080</t>
  </si>
  <si>
    <t>RAYONIER ADVANCED MATERIALS/FERNANDINA BEACH, FL</t>
  </si>
  <si>
    <t>4474 SAVANNAH HWY&amp;#xa;JESUP, GA 31546&amp;#xa;United States of America</t>
  </si>
  <si>
    <t>apinvoices.us@rayonierzd.zohodesk.com</t>
  </si>
  <si>
    <t>085ea9d3d99a01a1174c5294011114fb</t>
  </si>
  <si>
    <t>14689</t>
  </si>
  <si>
    <t>SPN-11286</t>
  </si>
  <si>
    <t>RAYTHEON</t>
  </si>
  <si>
    <t>411 Silver Lane&amp;#xa;MS 129-25&amp;#xa;East Hartford, CT 06118&amp;#xa;United States of America</t>
  </si>
  <si>
    <t>RODRIGO CASTILLO</t>
  </si>
  <si>
    <t>dd40922f6ade01d65386235c06027f8c</t>
  </si>
  <si>
    <t>70420</t>
  </si>
  <si>
    <t>SPN-13959</t>
  </si>
  <si>
    <t>RAYTHEON SPACE AND AIRBORNE SYSTEMS/MCKINNEY,TX</t>
  </si>
  <si>
    <t>2000 E. El Segundo Blvd. EO/EO1/C116&amp;#xa;El Segundo, CA 90245&amp;#xa;United States of America</t>
  </si>
  <si>
    <t>UTRCInvoiceAero@conduent.com</t>
  </si>
  <si>
    <t>BILLING - GENERAL INBOX</t>
  </si>
  <si>
    <t>085ea9d3d99a0132050f6094011175fb</t>
  </si>
  <si>
    <t>4544</t>
  </si>
  <si>
    <t>SPN-11287</t>
  </si>
  <si>
    <t>RAYTHEON T I SYSTEMS/</t>
  </si>
  <si>
    <t>528 BOSTON POST ROAD&amp;#xa;SUDBURY, MA 01776&amp;#xa;United States of America</t>
  </si>
  <si>
    <t>085ea9d3d99a0153eb68679401117cfb</t>
  </si>
  <si>
    <t>52128</t>
  </si>
  <si>
    <t>SPN-11288</t>
  </si>
  <si>
    <t>RAYTHEON/BBN SYSTEM AND TECHNOLOGIES/CAMBRIDGE, MA</t>
  </si>
  <si>
    <t>PO BOX 660893&amp;#xa;DALLAS, TX 75266-0893&amp;#xa;United States of America</t>
  </si>
  <si>
    <t>RYAN AGNEW</t>
  </si>
  <si>
    <t>941fb274468a01d381d6717667114ca6</t>
  </si>
  <si>
    <t>74473</t>
  </si>
  <si>
    <t>SPN-13306</t>
  </si>
  <si>
    <t>RCE TECHNOLOGIES INC</t>
  </si>
  <si>
    <t>1767 COVENTRY RD&amp;#xa;DECATUR, GA 30030&amp;#xa;United States of America</t>
  </si>
  <si>
    <t>ATANDRA@REC.AI</t>
  </si>
  <si>
    <t>b29cbdba47ed1001b08c1652f2ba0000</t>
  </si>
  <si>
    <t>76896</t>
  </si>
  <si>
    <t>SPN-14594</t>
  </si>
  <si>
    <t>re:3D INC/AUSTIN, TX</t>
  </si>
  <si>
    <t>1201 Old Bastrop Hwy.&amp;#xa;Austin, TX 78742&amp;#xa;United States of America</t>
  </si>
  <si>
    <t>samantha@re3d.org</t>
  </si>
  <si>
    <t>Samantha Snabes</t>
  </si>
  <si>
    <t>425775dcf2211001b36f4a2279650000</t>
  </si>
  <si>
    <t>77468</t>
  </si>
  <si>
    <t>SPN-14598</t>
  </si>
  <si>
    <t>RECOGNITION ANALYTIX, INC/MONTEREY, CA</t>
  </si>
  <si>
    <t>PO Box 3195&amp;#xa;Monterey, CA 93942&amp;#xa;United States of America</t>
  </si>
  <si>
    <t>weo.rax@gmail.com</t>
  </si>
  <si>
    <t>William Offenberg</t>
  </si>
  <si>
    <t>085ea9d3d99a01b5bda86d94011189fb</t>
  </si>
  <si>
    <t>66150</t>
  </si>
  <si>
    <t>SPN-11289</t>
  </si>
  <si>
    <t>REEVES &amp; ASSOCIATES CONSULTING AND TRAINING INC./ATLANTA,GA</t>
  </si>
  <si>
    <t>2296 HENDERON MILL ROAD&amp;#xa;SUITE 206&amp;#xa;ATLANTA, GA 30345&amp;#xa;United States of America</t>
  </si>
  <si>
    <t>085ea9d3d99a01de27117394011190fb</t>
  </si>
  <si>
    <t>66061</t>
  </si>
  <si>
    <t>SPN-11290</t>
  </si>
  <si>
    <t>REGENT UNIVERSITY/VIRGINIA BEACH, VA</t>
  </si>
  <si>
    <t>1000 REGENT UNIVERSITY DRIVE, COM 300&amp;#xa;VIRGINIA BEACH, VA 23464&amp;#xa;United States of America</t>
  </si>
  <si>
    <t>085ea9d3d99a011389f27894011197fb</t>
  </si>
  <si>
    <t>60994</t>
  </si>
  <si>
    <t>SPN-11291</t>
  </si>
  <si>
    <t>REHABILITIVE ENGR &amp; ASSISTIVE TECH SOCIETY OF NA/ARLINGTON, VA</t>
  </si>
  <si>
    <t>1700 N MOORE ST&amp;#xa;SUITE 1540&amp;#xa;ARLINGTON, VA 22209&amp;#xa;United States of America</t>
  </si>
  <si>
    <t>085ea9d3d99a0152dff97d9401119efb</t>
  </si>
  <si>
    <t>57476</t>
  </si>
  <si>
    <t>SPN-11292</t>
  </si>
  <si>
    <t>REINHARDT UNIVERSITY/WALESKA,GA</t>
  </si>
  <si>
    <t>7300 REINHARDT CIRCLE&amp;#xa;WALESKA, GA 30183&amp;#xa;United States of America</t>
  </si>
  <si>
    <t>085ea9d3d99a01a7222a83940111a5fb</t>
  </si>
  <si>
    <t>67344</t>
  </si>
  <si>
    <t>SPN-11293</t>
  </si>
  <si>
    <t>RELIANCE TEST AND TECHNOLOGY/HOLLOMAN, AFB, NM</t>
  </si>
  <si>
    <t>PO BOX 1927&amp;#xa;EGLIN AFB, FL 32542&amp;#xa;United States of America</t>
  </si>
  <si>
    <t>085ea9d3d99a0156d1ba89940111acfb</t>
  </si>
  <si>
    <t>53672</t>
  </si>
  <si>
    <t>SPN-11294</t>
  </si>
  <si>
    <t>RENMATIX INC / KENNESAW, GA</t>
  </si>
  <si>
    <t>1640 AIRPORT RD&amp;#xa;SUITE 108&amp;#xa;KENNESAW, GA 30144&amp;#xa;United States of America</t>
  </si>
  <si>
    <t>abae0ae2d6c110015467790e402c0000</t>
  </si>
  <si>
    <t>76548</t>
  </si>
  <si>
    <t>SPN-14459</t>
  </si>
  <si>
    <t>RENOLIT NEDERLAND B.V./ENKHUIZEN, NETHERLANDS</t>
  </si>
  <si>
    <t>AdministrationRNL@renolit.com</t>
  </si>
  <si>
    <t>AdministrationRNL renolit.com</t>
  </si>
  <si>
    <t>085ea9d3d99a0182113691940111b6fb</t>
  </si>
  <si>
    <t>5911</t>
  </si>
  <si>
    <t>SPN-11295</t>
  </si>
  <si>
    <t>RENSSELAER POLYTECHNIC INSTIT/TROY, NY</t>
  </si>
  <si>
    <t>110 8TH STREET, 3RD FLOOR&amp;#xa;TROY, NY 12180-3590&amp;#xa;United States of America</t>
  </si>
  <si>
    <t>RENSSELAER POLYTECHNIC INSTITUTE .</t>
  </si>
  <si>
    <t>fd533ff2730601e405fb31e8e9012611</t>
  </si>
  <si>
    <t>72220</t>
  </si>
  <si>
    <t>SPN-13652</t>
  </si>
  <si>
    <t>REPLICATE BIOSCIENCE/SAN DIEGO, CA</t>
  </si>
  <si>
    <t>10210 CAMPUS POINT DR., #150&amp;#xa;SAN DIEGO, CA 92121&amp;#xa;United States of America</t>
  </si>
  <si>
    <t>NATHANIEL WANG</t>
  </si>
  <si>
    <t>085ea9d3d99a01baa41aaf910111c2f7</t>
  </si>
  <si>
    <t>6267</t>
  </si>
  <si>
    <t>SPN-11296</t>
  </si>
  <si>
    <t>REPUBLIC OF SINGAPORE/SINGAPORE</t>
  </si>
  <si>
    <t>2e1d3381973e0102f7442591ea01fe3a</t>
  </si>
  <si>
    <t>72420</t>
  </si>
  <si>
    <t>SPN-13902</t>
  </si>
  <si>
    <t>RESEARCH CORPORATION FOR SCIENCE ADVANCEMENT(RCSA)/TUCSON,AZ</t>
  </si>
  <si>
    <t>4703 East Camp Lowell Drive&amp;#xa;Suite 201&amp;#xa;Tucson, AZ 85712&amp;#xa;United States of America</t>
  </si>
  <si>
    <t>085ea9d3d99a01e9e35698940111c3fb</t>
  </si>
  <si>
    <t>25663</t>
  </si>
  <si>
    <t>SPN-11297</t>
  </si>
  <si>
    <t>RESEARCH CORPORATION/TUCSON, AZ</t>
  </si>
  <si>
    <t>4703 EAST CAMP LOWELL DRIVE&amp;#xa;SUITE 201&amp;#xa;TUCSON, AZ 85719&amp;#xa;United States of America</t>
  </si>
  <si>
    <t>RICHARD WIENER</t>
  </si>
  <si>
    <t>MICHAEL DOYLE</t>
  </si>
  <si>
    <t>37bcf78e41801001acf46fee3c0e0000</t>
  </si>
  <si>
    <t>73605</t>
  </si>
  <si>
    <t>SPN-14455</t>
  </si>
  <si>
    <t>RESEARCH FOUNDATION OF THE CITY UNIVERSITY OF NEW YORK (CUNY)/</t>
  </si>
  <si>
    <t>65-30 Kissena Blvd, Room 120E&amp;#xa;Dept. of Electrochemistry, Physical &amp; Analytical&amp;#xa;Flushing, NY 11367&amp;#xa;United States of America</t>
  </si>
  <si>
    <t>Linda_Chung@rfcuny.org</t>
  </si>
  <si>
    <t>Linda Chung</t>
  </si>
  <si>
    <t>Michael Mirkin</t>
  </si>
  <si>
    <t>941fb274468a01f1b980e3736711c6a2</t>
  </si>
  <si>
    <t>69700</t>
  </si>
  <si>
    <t>SPN-13194</t>
  </si>
  <si>
    <t>RESEARCH INTO ACTION INC/PORTLAND,OR</t>
  </si>
  <si>
    <t>b70914d446461000f7f0bd4306340000</t>
  </si>
  <si>
    <t>47528</t>
  </si>
  <si>
    <t>SPN-14360</t>
  </si>
  <si>
    <t>RESEARCH TO PREVENT BLINDNESS/ NEW YORK,NY</t>
  </si>
  <si>
    <t>360 LEXINGTON AVE&amp;#xa;New York, NY 10017&amp;#xa;United States of America</t>
  </si>
  <si>
    <t>vaningen@rpbusa.org</t>
  </si>
  <si>
    <t>JANE VAN INGEN</t>
  </si>
  <si>
    <t>085ea9d3d99a01d54b959e940111cdfb</t>
  </si>
  <si>
    <t>64901</t>
  </si>
  <si>
    <t>SPN-11298</t>
  </si>
  <si>
    <t>RESI CARE FAC FOR THE ELDER AUTH OF FULTON COUNTY/ATLANTA,GA</t>
  </si>
  <si>
    <t>1201 W PEACHTREE STREET&amp;#xa;SUITE 2300&amp;#xa;ATLANTA, GA 30309&amp;#xa;United States of America</t>
  </si>
  <si>
    <t>6fed982701d7010ea1698aeec700662a</t>
  </si>
  <si>
    <t>74783</t>
  </si>
  <si>
    <t>SPN-13962</t>
  </si>
  <si>
    <t>RESILIENCE/LA JOLLA, CA</t>
  </si>
  <si>
    <t>9310 ATHENA CIRCLE&amp;#xa;LA JOLLA, CA 92037&amp;#xa;United States of America</t>
  </si>
  <si>
    <t>Chy-Anh.Tran@Resilience.com</t>
  </si>
  <si>
    <t>CHY-ANH TRAN</t>
  </si>
  <si>
    <t>80186b160e8610019025f9f58b2f0000</t>
  </si>
  <si>
    <t>77124</t>
  </si>
  <si>
    <t>SPN-14554</t>
  </si>
  <si>
    <t>RESILIENT CITIES NETWORK/NEW YORK, NY</t>
  </si>
  <si>
    <t>28 Liberty Street, LISC Floor 34.&amp;#xa;NY, NY 10005&amp;#xa;United States of America</t>
  </si>
  <si>
    <t>aahern@resilientcitiesnetwork.org</t>
  </si>
  <si>
    <t>Allison Ahern</t>
  </si>
  <si>
    <t>f5298d86637d0199717422beb0003a52</t>
  </si>
  <si>
    <t>66670</t>
  </si>
  <si>
    <t>SPN-13693</t>
  </si>
  <si>
    <t>RESNA/ARLINGTON, VA</t>
  </si>
  <si>
    <t>2001 K STREET NW&amp;#xa;3RD FLOOR NORTH&amp;#xa;WASHINGTON, DC 20006&amp;#xa;United States of America</t>
  </si>
  <si>
    <t>0f3e111ee9b910014bd18657eb710000</t>
  </si>
  <si>
    <t>77358</t>
  </si>
  <si>
    <t>SPN-14553</t>
  </si>
  <si>
    <t>RESOLUTION SYSTEMS INSTITUTE/CHICAGO, IL</t>
  </si>
  <si>
    <t>11 E. Adams Street&amp;#xa;Suite 500&amp;#xa;Chicago, IL 60603&amp;#xa;United States of America</t>
  </si>
  <si>
    <t>JSHACK@ABOUTRSI.ORG</t>
  </si>
  <si>
    <t>Jennifer Shack</t>
  </si>
  <si>
    <t>941fb274468a015480057876671150a6</t>
  </si>
  <si>
    <t>8000148</t>
  </si>
  <si>
    <t>SPN-13307</t>
  </si>
  <si>
    <t>RESONANCEDX</t>
  </si>
  <si>
    <t>218 Rockyford Rd NE&amp;#xa;Atlanta, GA 30317&amp;#xa;United States of America</t>
  </si>
  <si>
    <t>john.ashley@resonancedx.com</t>
  </si>
  <si>
    <t>CARLOS MORENO</t>
  </si>
  <si>
    <t>f0ef2fa2610901095b9914719501221b</t>
  </si>
  <si>
    <t>70920</t>
  </si>
  <si>
    <t>SPN-13608</t>
  </si>
  <si>
    <t>RESONANCEDX/ATLANTA,GA</t>
  </si>
  <si>
    <t>71 RUSSEL ST. NW&amp;#xa;ATLANTA, GA 30317&amp;#xa;United States of America</t>
  </si>
  <si>
    <t>JOHN.ASHLEY@RESONANCEDX.COM</t>
  </si>
  <si>
    <t>JOHN ASHLEY</t>
  </si>
  <si>
    <t>d83d9f0c6a3001f9c8b780fbfe00bda7</t>
  </si>
  <si>
    <t>6222</t>
  </si>
  <si>
    <t>SPN-13709</t>
  </si>
  <si>
    <t>RESOURCES FOR THE FUTURE/WASHINGTON, DC</t>
  </si>
  <si>
    <t>PAYABLES@RFF.ORG</t>
  </si>
  <si>
    <t>085ea9d3d99a01de4af2a4940111d4fb</t>
  </si>
  <si>
    <t>66877</t>
  </si>
  <si>
    <t>SPN-11299</t>
  </si>
  <si>
    <t>RESPICARDIA INC./MINNETONKA, MN</t>
  </si>
  <si>
    <t>12400 WHITEWATER DR,&amp;#xa;SUITE 150&amp;#xa;MINNETONKA, MN 55343&amp;#xa;United States of America</t>
  </si>
  <si>
    <t>085ea9d3d99a0115e8b5aa940111dbfb</t>
  </si>
  <si>
    <t>63858</t>
  </si>
  <si>
    <t>SPN-11300</t>
  </si>
  <si>
    <t>RESTORE MEDICAL SOLUTIONS/MEMPHIS, TN</t>
  </si>
  <si>
    <t>100 PEABODY PI, STE 100&amp;#xa;PO BOX 3118&amp;#xa;MEMPHIS, TN 38103&amp;#xa;United States of America</t>
  </si>
  <si>
    <t>941fb274468a010fdbc1df6f6711ea9d</t>
  </si>
  <si>
    <t>6081</t>
  </si>
  <si>
    <t>SPN-13021</t>
  </si>
  <si>
    <t>RETIREMENT RESEARCH FOUN/PARK RIDGE, IL</t>
  </si>
  <si>
    <t>085ea9d3d99a01b96087b1940111e2fb</t>
  </si>
  <si>
    <t>67499</t>
  </si>
  <si>
    <t>SPN-11301</t>
  </si>
  <si>
    <t>RF GENESIS/ATLANTA, GA</t>
  </si>
  <si>
    <t>1559 CROSSWAY DR&amp;#xa;ATLANTA, GA 30319&amp;#xa;United States of America</t>
  </si>
  <si>
    <t>BRIAN GREEN</t>
  </si>
  <si>
    <t>085ea9d3d99a01207959b8940111e9fb</t>
  </si>
  <si>
    <t>21941</t>
  </si>
  <si>
    <t>SPN-11302</t>
  </si>
  <si>
    <t>RF MICRO DEVICES INC/GREENSBORO,NC</t>
  </si>
  <si>
    <t>RF MICRO DEVICES INC&amp;#xa;7628 THORNDIKE ROAD&amp;#xa;GREENSBORO, NC 27409&amp;#xa;United States of America</t>
  </si>
  <si>
    <t>PAUL SCHMID</t>
  </si>
  <si>
    <t>085ea9d3d99a010e9c3a5c95011102fd</t>
  </si>
  <si>
    <t>67360</t>
  </si>
  <si>
    <t>SPN-11303</t>
  </si>
  <si>
    <t>RHB RESEARCH LLC/ATLANTA, GA</t>
  </si>
  <si>
    <t>3845 CLUB DRIVE&amp;#xa;ATLANTA, GA 30319&amp;#xa;United States of America</t>
  </si>
  <si>
    <t>9bc29056554e013c5ca990f3fd0041c3</t>
  </si>
  <si>
    <t>72360</t>
  </si>
  <si>
    <t>SPN-13655</t>
  </si>
  <si>
    <t>RHODES COLLEGES INC/MEMPHIS, TN</t>
  </si>
  <si>
    <t>200 N. PARKWAY&amp;#xa;MEMPHIS, TN 38112&amp;#xa;United States of America</t>
  </si>
  <si>
    <t>085ea9d3d99a018bd65a6395011109fd</t>
  </si>
  <si>
    <t>66748</t>
  </si>
  <si>
    <t>SPN-11304</t>
  </si>
  <si>
    <t>RIB AMERICAS/ATLANTA, GA</t>
  </si>
  <si>
    <t>1200 ABERNATHY RD NE, SUITE 950&amp;#xa;RIB US COST&amp;#xa;ATLANTA, GA 30328&amp;#xa;United States of America</t>
  </si>
  <si>
    <t>SUZANNE MOLTZEN</t>
  </si>
  <si>
    <t>RIB_MANAGEMENT CONTROLS_INC</t>
  </si>
  <si>
    <t>085ea9d3d99a013c9d7e6995011113fd</t>
  </si>
  <si>
    <t>65603</t>
  </si>
  <si>
    <t>SPN-11305</t>
  </si>
  <si>
    <t>RIB MANAGEMENT COMPUTE CONTROLS INC./MEMPHIS, TN</t>
  </si>
  <si>
    <t>5100 POPULAR AVENUE, STE 3400&amp;#xa;MEMPHIS, TN 38137&amp;#xa;United States of America</t>
  </si>
  <si>
    <t>085ea9d3d99a01762d836f9501111afd</t>
  </si>
  <si>
    <t>5834</t>
  </si>
  <si>
    <t>SPN-11306</t>
  </si>
  <si>
    <t>RICE UNIVERSITY/HOUSTON, TEXAS</t>
  </si>
  <si>
    <t>PO BOX 1892 MS519&amp;#xa;HOUSTON, TX 77251-1892&amp;#xa;United States of America</t>
  </si>
  <si>
    <t>Liz Hutchinson</t>
  </si>
  <si>
    <t>INVOICES .</t>
  </si>
  <si>
    <t>085ea9d3d99a018a7e2909a90111a219</t>
  </si>
  <si>
    <t>69099</t>
  </si>
  <si>
    <t>SPN-00054</t>
  </si>
  <si>
    <t>RICHARD W. NEU LLC./ATLANTA, GA</t>
  </si>
  <si>
    <t>2617 SHARONDALE DR. NE&amp;#xa;ATLANTA, GA 30305&amp;#xa;United States of America</t>
  </si>
  <si>
    <t>941fb274468a01b039a0d07267117da1</t>
  </si>
  <si>
    <t>69225</t>
  </si>
  <si>
    <t>SPN-13151</t>
  </si>
  <si>
    <t>RICK HANSEN INSTITUTE/ VANCOUVER, BC</t>
  </si>
  <si>
    <t>941fb274468a010b3a79207567115da4</t>
  </si>
  <si>
    <t>70439</t>
  </si>
  <si>
    <t>SPN-13249</t>
  </si>
  <si>
    <t>RICOH AMERICAS CORPORATION/BOULDER, CO</t>
  </si>
  <si>
    <t>6300 DIAGONAL HWY&amp;#xa;BOULDER, CO 80301&amp;#xa;United States of America</t>
  </si>
  <si>
    <t>tim.bolton@ricou-usa.com</t>
  </si>
  <si>
    <t>TIM BOLTON</t>
  </si>
  <si>
    <t>7b364651701d017c13fa483efe008474</t>
  </si>
  <si>
    <t>73028</t>
  </si>
  <si>
    <t>SPN-13771</t>
  </si>
  <si>
    <t>RICOH AMERICAS CORPORATION/PARSIPPANY, NJ</t>
  </si>
  <si>
    <t>Patricia.Murphy@ricoh-usa.com</t>
  </si>
  <si>
    <t>Angela Tinto-Hamood</t>
  </si>
  <si>
    <t>085ea9d3d99a0105676e7595011127fd</t>
  </si>
  <si>
    <t>25541</t>
  </si>
  <si>
    <t>SPN-11307</t>
  </si>
  <si>
    <t>RICOH USA INC./CALDWELL, NJ</t>
  </si>
  <si>
    <t>2 GATEHALL DR&amp;#xa;PARSIPPANY, NJ 07054&amp;#xa;United States of America</t>
  </si>
  <si>
    <t>MICHIKO MOMOSE</t>
  </si>
  <si>
    <t>MICHAEL GEORGE</t>
  </si>
  <si>
    <t>b22c5e9cc823015c78fe91c1950148e1</t>
  </si>
  <si>
    <t>73690</t>
  </si>
  <si>
    <t>SPN-13802</t>
  </si>
  <si>
    <t>RICOH USA INC/EXTON, PA</t>
  </si>
  <si>
    <t>300 EAGLEVIEW BLVD. STE. 200&amp;#xa;EXTON, PA 19341&amp;#xa;United States of America</t>
  </si>
  <si>
    <t>NAOKO HOWARD</t>
  </si>
  <si>
    <t>0d3f178e882310015fb4cba638370000</t>
  </si>
  <si>
    <t>77027</t>
  </si>
  <si>
    <t>SPN-14433</t>
  </si>
  <si>
    <t>Riggs Distler</t>
  </si>
  <si>
    <t>4 Esterbrook Lane&amp;#xa;Cherry Hill, NJ 08003&amp;#xa;United States of America</t>
  </si>
  <si>
    <t>jmason@riggsdistler.com</t>
  </si>
  <si>
    <t>Joseph Mason</t>
  </si>
  <si>
    <t>02dcf58d46a80138cc62fc8dfe00f6e3</t>
  </si>
  <si>
    <t>70667</t>
  </si>
  <si>
    <t>SPN-13685</t>
  </si>
  <si>
    <t>RINA CONSULTING SPA/BRUSSELS,BELGIUM</t>
  </si>
  <si>
    <t>agnieszka.lisowska@rina.org</t>
  </si>
  <si>
    <t>ANGIESZKA LISOWSKA</t>
  </si>
  <si>
    <t>9b92c5bb1e1e1001ab5dd0f4decf0000</t>
  </si>
  <si>
    <t>77160</t>
  </si>
  <si>
    <t>SPN-14492</t>
  </si>
  <si>
    <t>RING POWER CORP/ST. AUGUSTINE, FL</t>
  </si>
  <si>
    <t>500 World Commerce Pkwy.&amp;#xa;St. Augustine, FL 32092&amp;#xa;United States of America</t>
  </si>
  <si>
    <t>dan.delgross@ringpower.com</t>
  </si>
  <si>
    <t>Dan Delgross</t>
  </si>
  <si>
    <t>19f1bc23ea7901521ae46bc6fe006b51</t>
  </si>
  <si>
    <t>74105</t>
  </si>
  <si>
    <t>SPN-13881</t>
  </si>
  <si>
    <t>RING POWER CORPORATION/JACKSONVILLE, FL</t>
  </si>
  <si>
    <t>8040 PHILIPS HIGHWAY&amp;#xa;JACKSONVILLE, FL 32256&amp;#xa;United States of America</t>
  </si>
  <si>
    <t>DWAYNE SCHELL</t>
  </si>
  <si>
    <t>36a111a0f5f710015ec3b2a76a740000</t>
  </si>
  <si>
    <t>77444</t>
  </si>
  <si>
    <t>SPN-14593</t>
  </si>
  <si>
    <t>RING POWER CORPORATION/ORLANDO, FL</t>
  </si>
  <si>
    <t>9901 Ringhaver Drive&amp;#xa;Orlando, FL 32824&amp;#xa;United States of America</t>
  </si>
  <si>
    <t>austin.wells@ringpower.com</t>
  </si>
  <si>
    <t>Austin Wells</t>
  </si>
  <si>
    <t>a44946f280360114baa48b06df2a03cc</t>
  </si>
  <si>
    <t>70677</t>
  </si>
  <si>
    <t>SPN-13379</t>
  </si>
  <si>
    <t>RINGLIN COLLEGE OF ART AND DESIGN/ SARASOTA, FA</t>
  </si>
  <si>
    <t>2700 N TAMIAMI TRAIL&amp;#xa;SARASOTA, FL 34234&amp;#xa;United States of America</t>
  </si>
  <si>
    <t>CWILLRICH@C.RINGLIN.EDU</t>
  </si>
  <si>
    <t>CLAIR WILLRICH</t>
  </si>
  <si>
    <t>941fb274468a018b30fd7d76671154a6</t>
  </si>
  <si>
    <t>8000149</t>
  </si>
  <si>
    <t>SPN-13308</t>
  </si>
  <si>
    <t>RINNAI AMERICA CORPORATION</t>
  </si>
  <si>
    <t>085ea9d3d99a013eaa167b9501112efd</t>
  </si>
  <si>
    <t>68802</t>
  </si>
  <si>
    <t>SPN-11308</t>
  </si>
  <si>
    <t>RIO SALADO COLLEGE/TEMPE. AZ</t>
  </si>
  <si>
    <t>2323 W 14TH STREET&amp;#xa;HOHOKAM&amp;#xa;TEMPE, AZ 85281&amp;#xa;United States of America</t>
  </si>
  <si>
    <t>085ea9d3d99a01bbfe768095011135fd</t>
  </si>
  <si>
    <t>58573</t>
  </si>
  <si>
    <t>SPN-11309</t>
  </si>
  <si>
    <t>RISING TIDE FOUNDATION/SWITZERLAND</t>
  </si>
  <si>
    <t>HERRENACKER 15&amp;#xa;8200 Schaffhausen&amp;#xa;Switzerland</t>
  </si>
  <si>
    <t>LINDSAY KELLAR-PARSONS</t>
  </si>
  <si>
    <t>085ea9d3d99a011205e6859501113cfd</t>
  </si>
  <si>
    <t>68078</t>
  </si>
  <si>
    <t>SPN-11310</t>
  </si>
  <si>
    <t>RIVER VALLEY REGIONAL COMMISSION/COLUMBUS,GA</t>
  </si>
  <si>
    <t>PO BOX 1908&amp;#xa;COLUMBUS, GA 31902-1908&amp;#xa;United States of America</t>
  </si>
  <si>
    <t>085ea9d3d99a01d06f9b8b95011143fd</t>
  </si>
  <si>
    <t>5975</t>
  </si>
  <si>
    <t>SPN-11311</t>
  </si>
  <si>
    <t>RIVERSIDE RESEARCH INST/</t>
  </si>
  <si>
    <t>156 WILLIAM STREET&amp;#xa;NEW YORK, NY 10038&amp;#xa;United States of America</t>
  </si>
  <si>
    <t>085ea9d3d99a012bbe7d919501114afd</t>
  </si>
  <si>
    <t>67741</t>
  </si>
  <si>
    <t>SPN-11312</t>
  </si>
  <si>
    <t>RMIT UNIVERSITY/MELBOURNE VIC, AUSTRALIA</t>
  </si>
  <si>
    <t>124 TROBE ST&amp;#xa;MELBOURNE VIC 3000&amp;#xa;Australia</t>
  </si>
  <si>
    <t>085ea9d3d99a01da254b9795011151fd</t>
  </si>
  <si>
    <t>36268</t>
  </si>
  <si>
    <t>SPN-11313</t>
  </si>
  <si>
    <t>RNET TECHNOLOGIES</t>
  </si>
  <si>
    <t>W 240 ELMWOOD DRIVE&amp;#xa;SUITE 2010&amp;#xa;DAYTON, OH 45459&amp;#xa;United States of America</t>
  </si>
  <si>
    <t>DR. V NAGARAJAN</t>
  </si>
  <si>
    <t>941fb274468a01cd475c25736711caa1</t>
  </si>
  <si>
    <t>69425</t>
  </si>
  <si>
    <t>SPN-13164</t>
  </si>
  <si>
    <t>ROADSTEWARD LLC./SUWANEE, GA</t>
  </si>
  <si>
    <t>ROADSTEWARD, LLC&amp;#xa;3560 ANSLEY PARK DRIVE&amp;#xa;SUWANEE, GA 30024&amp;#xa;United States of America</t>
  </si>
  <si>
    <t>BO GAO</t>
  </si>
  <si>
    <t>c2538c9f60780189988c4d39fc001b91</t>
  </si>
  <si>
    <t>71019</t>
  </si>
  <si>
    <t>SPN-13529</t>
  </si>
  <si>
    <t>ROANE STATE COMMUNITY COLLEGE/HARRIMAN, TN</t>
  </si>
  <si>
    <t>276 PATTON LANE&amp;#xa;HARRIMAN, TN 37748&amp;#xa;United States of America</t>
  </si>
  <si>
    <t>f4079b0e4c1d01e5ca47449151214ce2</t>
  </si>
  <si>
    <t>6308</t>
  </si>
  <si>
    <t>SPN-13349</t>
  </si>
  <si>
    <t>ROBERT BOSCH COMPANY/STUTTGART, GERMANY</t>
  </si>
  <si>
    <t>RENNINGEN CR/APJ3&amp;#xa;ROBERT-BOSCH-GMBH&amp;#xa;70465 STUTTGART&amp;#xa;Germany</t>
  </si>
  <si>
    <t>MICHAEL.GUYENOT@DE.BOSCH.COM</t>
  </si>
  <si>
    <t>48a82ffdaad90121d3d60708ea016398</t>
  </si>
  <si>
    <t>71906</t>
  </si>
  <si>
    <t>SPN-13717</t>
  </si>
  <si>
    <t>ROBERT SCHALKENBACH FOUNDATION</t>
  </si>
  <si>
    <t>407 NASSAU STREET&amp;#xa;PRINCETON, NJ 08540&amp;#xa;United States of America</t>
  </si>
  <si>
    <t>JOSEPHINE FAASS</t>
  </si>
  <si>
    <t>085ea9d3d99a012acc4caba801113119</t>
  </si>
  <si>
    <t>68357</t>
  </si>
  <si>
    <t>SPN-00037</t>
  </si>
  <si>
    <t>ROBOWELL KOREA/INCHEON CITY, KOREA</t>
  </si>
  <si>
    <t>085ea9d3d99a013c61ad9e95011158fd</t>
  </si>
  <si>
    <t>20600</t>
  </si>
  <si>
    <t>SPN-11314</t>
  </si>
  <si>
    <t>ROCHESTER INSTITUTE OF TECHNOLOGY/ROCHESTER, NY</t>
  </si>
  <si>
    <t>1 LOMB MEMORIAL DRIVE&amp;#xa;ROCHESTER, NY 14623-5603&amp;#xa;United States of America</t>
  </si>
  <si>
    <t>JOSEPH MENDAN</t>
  </si>
  <si>
    <t>P.R. MUKUND</t>
  </si>
  <si>
    <t>bde5b4f923110101453a5eb00d9e0000</t>
  </si>
  <si>
    <t>66864</t>
  </si>
  <si>
    <t>SPN-14018</t>
  </si>
  <si>
    <t>ROCKEFELLER FOUNDATION/NEW YORK, NY</t>
  </si>
  <si>
    <t>420 FIFTH AVENUE&amp;#xa;NEW YORK, NY 10018&amp;#xa;United States of America</t>
  </si>
  <si>
    <t>cburke@rockfound.org</t>
  </si>
  <si>
    <t>CHARLANNE BURKE</t>
  </si>
  <si>
    <t>085ea9d3d99a01c5a1f5a495011165fd</t>
  </si>
  <si>
    <t>53650</t>
  </si>
  <si>
    <t>SPN-11315</t>
  </si>
  <si>
    <t>ROCKET SCIENCE GROUP / ATLANTA, GA</t>
  </si>
  <si>
    <t>512 MEANS STREET, SUITE 404&amp;#xa;ATLANTA, GA 30318&amp;#xa;United States of America</t>
  </si>
  <si>
    <t>189997f0026d1001119fe7ed2f0a0000</t>
  </si>
  <si>
    <t>77044</t>
  </si>
  <si>
    <t>SPN-14414</t>
  </si>
  <si>
    <t>Rocketstar Inc.</t>
  </si>
  <si>
    <t>405 Lexington Ave, STE 731&amp;#xa;New York, NY 10174&amp;#xa;United States of America</t>
  </si>
  <si>
    <t>rocketstar1@outlook.com</t>
  </si>
  <si>
    <t>Christopher J. Craddock</t>
  </si>
  <si>
    <t>085ea9d3d99a013a1459ab9501116cfd</t>
  </si>
  <si>
    <t>66838</t>
  </si>
  <si>
    <t>SPN-11316</t>
  </si>
  <si>
    <t>ROCKWELL COLLINS/IRVINE, CA</t>
  </si>
  <si>
    <t>400 COLLINS ROAD NE&amp;#xa;CEDAR RAPIDS, IA 52498-0001&amp;#xa;United States of America</t>
  </si>
  <si>
    <t>085ea9d3d99a016c5583b195011173fd</t>
  </si>
  <si>
    <t>67764</t>
  </si>
  <si>
    <t>SPN-11317</t>
  </si>
  <si>
    <t>ROCKY MOUNTAIN INSTITUTE/BOULDER, CO</t>
  </si>
  <si>
    <t>2490 JUNCTION PL&amp;#xa;SUITE 200&amp;#xa;BOULDER, CO 80301&amp;#xa;United States of America</t>
  </si>
  <si>
    <t>PRINCIPAL .</t>
  </si>
  <si>
    <t>98e5a07ed2cb0100abdc8ac464b90000</t>
  </si>
  <si>
    <t>5407</t>
  </si>
  <si>
    <t>SPN-14034</t>
  </si>
  <si>
    <t>ROGERS CORPORATION/</t>
  </si>
  <si>
    <t>2225 W. CHANDLER BLVD&amp;#xa;CHANDLER, AZ 85224&amp;#xa;United States of America</t>
  </si>
  <si>
    <t>kirk.christiansen@rogerscorporation.com</t>
  </si>
  <si>
    <t>KIRK CHRISTIANSEN</t>
  </si>
  <si>
    <t>8a5097839b9d100146aa401f040e0000</t>
  </si>
  <si>
    <t>76755</t>
  </si>
  <si>
    <t>SPN-14361</t>
  </si>
  <si>
    <t>ROHDE &amp; SCHWARZ USA INC/COLUMBIA, MD</t>
  </si>
  <si>
    <t>6821 BENJAMIN FRANKLIN DRIVE&amp;#xa;COLUMBIA, MD 21046-2663&amp;#xa;United States of America</t>
  </si>
  <si>
    <t>matt.hammond@rsa.rohde-schwarz.com</t>
  </si>
  <si>
    <t>MATT HAMMOND</t>
  </si>
  <si>
    <t>085ea9d3d99a01f122bdb79501117afd</t>
  </si>
  <si>
    <t>22881</t>
  </si>
  <si>
    <t>SPN-11318</t>
  </si>
  <si>
    <t>ROHM AND HAAS ELECTRONIC MATERIALS/MARLBOROUGH, MA</t>
  </si>
  <si>
    <t>ROHM &amp; HAAS ELECTRIC MATERIALS LLC&amp;#xa;455 FOREST STREET&amp;#xa;MARLBOROUGH, MA 01752&amp;#xa;United States of America</t>
  </si>
  <si>
    <t>MIKE GALLGHER</t>
  </si>
  <si>
    <t>085ea9d3d99a01e78e67bd95011181fd</t>
  </si>
  <si>
    <t>62853</t>
  </si>
  <si>
    <t>SPN-11319</t>
  </si>
  <si>
    <t>ROI DEFENSE ASSOCIATES/WASHINGTON, DC</t>
  </si>
  <si>
    <t>2776 S ARLINGTON MILL DR #507&amp;#xa;ARLINGTON, VA 22206&amp;#xa;United States of America</t>
  </si>
  <si>
    <t>INVOICING .</t>
  </si>
  <si>
    <t>085ea9d3d99a011bf9eec395011188fd</t>
  </si>
  <si>
    <t>42328</t>
  </si>
  <si>
    <t>SPN-11320</t>
  </si>
  <si>
    <t>ROLLS-ROYCE/INDIANAPOLIS, IN</t>
  </si>
  <si>
    <t>2001 SOUTH TIBBS AVE&amp;#xa;INDIANAPOLIS, IN 46206&amp;#xa;United States of America</t>
  </si>
  <si>
    <t>DAVID EAMES</t>
  </si>
  <si>
    <t>d00ab8a4551f014a912c47ecc6009db3</t>
  </si>
  <si>
    <t>71325</t>
  </si>
  <si>
    <t>SPN-13537</t>
  </si>
  <si>
    <t>ROME FLOYD CHAMBER/ROME, GA</t>
  </si>
  <si>
    <t>1 RIVERSIDE PKWY&amp;#xa;ROME, GA 30161&amp;#xa;United States of America</t>
  </si>
  <si>
    <t>jkrueger@romega.com</t>
  </si>
  <si>
    <t>JEANNE KRUEGER</t>
  </si>
  <si>
    <t>085ea9d3d99a011930a5ca95011195fd</t>
  </si>
  <si>
    <t>12312</t>
  </si>
  <si>
    <t>SPN-11321</t>
  </si>
  <si>
    <t>ROOSEVELT WARM SPRINGS INST/WARM SPRINGS, GA</t>
  </si>
  <si>
    <t>PO BOX 1000&amp;#xa;WARM SPRINGS, GA 31830&amp;#xa;United States of America</t>
  </si>
  <si>
    <t>085ea9d3d99a017b479ad09501119cfd</t>
  </si>
  <si>
    <t>68597</t>
  </si>
  <si>
    <t>SPN-11322</t>
  </si>
  <si>
    <t>ROOSTERBIO INC/ FREDERICK, MD</t>
  </si>
  <si>
    <t>5295 WESTVIEW DRIVE&amp;#xa;SUITE 275&amp;#xa;FREDERICK, MD 21703&amp;#xa;United States of America</t>
  </si>
  <si>
    <t>FOUNDER CTO</t>
  </si>
  <si>
    <t>9ef8bf4abfc310019bb80b6bb8380000</t>
  </si>
  <si>
    <t>75697</t>
  </si>
  <si>
    <t>SPN-14165</t>
  </si>
  <si>
    <t>ROTOYE LLC/MARIETTA, GA</t>
  </si>
  <si>
    <t>866 BONNIE GLENN DRIVE SE&amp;#xa;MARIETTA, GA 30067&amp;#xa;United States of America</t>
  </si>
  <si>
    <t>eg@skymul.om</t>
  </si>
  <si>
    <t>EOHAN GEORGE</t>
  </si>
  <si>
    <t>941fb274468a01bc9b78437567117ba4</t>
  </si>
  <si>
    <t>70500</t>
  </si>
  <si>
    <t>SPN-13255</t>
  </si>
  <si>
    <t>ROUTEMATCH/ATLANTA, GA</t>
  </si>
  <si>
    <t>085ea9d3d99a0126599dd6950111a3fd</t>
  </si>
  <si>
    <t>67340</t>
  </si>
  <si>
    <t>SPN-11323</t>
  </si>
  <si>
    <t>ROXBURY COMMUNITY COLLEGE/ROXBURY CROSSING, MA</t>
  </si>
  <si>
    <t>124 COLUMBUS AVENUE&amp;#xa;ROOM 207C&amp;#xa;ROXBURY CROSSING, MA 02120&amp;#xa;United States of America</t>
  </si>
  <si>
    <t>941fb274468a018123aa8376671158a6</t>
  </si>
  <si>
    <t>5998</t>
  </si>
  <si>
    <t>SPN-13309</t>
  </si>
  <si>
    <t>RTI INTERNATIONAL/ RESEARCH TRIANGLE</t>
  </si>
  <si>
    <t>3040 Cornwallis Road&amp;#xa;Research Triangle Park, NC 27709&amp;#xa;United States of America</t>
  </si>
  <si>
    <t>Accounting@rti.org</t>
  </si>
  <si>
    <t>085ea9d3d99a01227c9cdc950111aafd</t>
  </si>
  <si>
    <t>65722</t>
  </si>
  <si>
    <t>SPN-11324</t>
  </si>
  <si>
    <t>RUH GLOBAL COMMUNICATIONS/ROCKVILLE, VA</t>
  </si>
  <si>
    <t>18122 VONTAY ROAD&amp;#xa;ROCKVILLE, VA 23146&amp;#xa;United States of America</t>
  </si>
  <si>
    <t>f34b77ee42120123594b52793c19661c</t>
  </si>
  <si>
    <t>70844</t>
  </si>
  <si>
    <t>SPN-13462</t>
  </si>
  <si>
    <t>RUIHE ANHUI PROJECT MANAGEMENT GROUP CO LTD/SHIJIAZHUANG CITY,CHINA</t>
  </si>
  <si>
    <t>12TH FLOOR, BLOCK B, S&amp;T PARK OF HEBEI NORMAL&amp;#xa;UNIVERSITY, NO.269, SOUTH JIANSHE STREET&amp;#xa;SHIJIAZHUANG CITY&amp;#xa;050000 Hebei&amp;#xa;China</t>
  </si>
  <si>
    <t>ychgpku@126.com</t>
  </si>
  <si>
    <t>WEI HONGUANG</t>
  </si>
  <si>
    <t>d8b5c0e9c89b01c8268fa1aaea260c42</t>
  </si>
  <si>
    <t>35948</t>
  </si>
  <si>
    <t>SPN-13367</t>
  </si>
  <si>
    <t>RUSSELL SAGE FOUNDATION</t>
  </si>
  <si>
    <t>112 EAST 64TH STREET&amp;#xa;NEW YORK, NY 10065&amp;#xa;United States of America</t>
  </si>
  <si>
    <t>nora@rsage.org</t>
  </si>
  <si>
    <t>NORA MITNICK</t>
  </si>
  <si>
    <t>085ea9d3d99a018c20b0e4950111b1fd</t>
  </si>
  <si>
    <t>5898</t>
  </si>
  <si>
    <t>SPN-11325</t>
  </si>
  <si>
    <t>RUTGERS UNIVERSITY/PISCATAWAY, NJ</t>
  </si>
  <si>
    <t>54 JOYCE KILMER AVENUE&amp;#xa;LUCY STONE HALL, SUITE A145&amp;#xa;PISCATAWAY, NJ 08854&amp;#xa;United States of America</t>
  </si>
  <si>
    <t>c81ac5adcefc012f40989db7b100e63f</t>
  </si>
  <si>
    <t>73027</t>
  </si>
  <si>
    <t>SPN-13736</t>
  </si>
  <si>
    <t>RWE RENEWABLES AMERICAS LLC/GROOM, TX</t>
  </si>
  <si>
    <t>2506 COUNTY ROAD 5&amp;#xa;GROOM, TX 79039&amp;#xa;United States of America</t>
  </si>
  <si>
    <t>085ea9d3d99a018532fbeb950111cafd</t>
  </si>
  <si>
    <t>47268</t>
  </si>
  <si>
    <t>SPN-11326</t>
  </si>
  <si>
    <t>S&amp;C ELECTRIC COMPANY/CHICAGO, IL</t>
  </si>
  <si>
    <t>6601 NORTH RIDGE BOULEVARD&amp;#xa;CHICAGO, IL 60626-3997&amp;#xa;United States of America</t>
  </si>
  <si>
    <t>37e862fc9d34014e30dbee18f80095cc</t>
  </si>
  <si>
    <t>70742</t>
  </si>
  <si>
    <t>SPN-13404</t>
  </si>
  <si>
    <t>S&amp;S FABRICATION/COCHRAN, GA</t>
  </si>
  <si>
    <t>736 FRANK COOK RD&amp;#xa;COCKRAN, GA 31014&amp;#xa;United States of America</t>
  </si>
  <si>
    <t>sulli7498@bellsouth.net</t>
  </si>
  <si>
    <t>CHRIS SULLIVAN</t>
  </si>
  <si>
    <t>085ea9d3d99a01f9b152f3950111d1fd</t>
  </si>
  <si>
    <t>67418</t>
  </si>
  <si>
    <t>SPN-11327</t>
  </si>
  <si>
    <t>S.F. EXPRESS/SHENZHEN, CHINA</t>
  </si>
  <si>
    <t>518054 Guangdong&amp;#xa;China</t>
  </si>
  <si>
    <t>TIMOTHY TIAN</t>
  </si>
  <si>
    <t>085ea9d3d99a01e5c7edf9950111dbfd</t>
  </si>
  <si>
    <t>51073</t>
  </si>
  <si>
    <t>SPN-11328</t>
  </si>
  <si>
    <t>SAAB AB SUPPORT AND SVCS /LINKOPING,SWEDEN</t>
  </si>
  <si>
    <t>BOX 1026&amp;#xa;SE-831 52 OSTERSUND&amp;#xa;Sweden</t>
  </si>
  <si>
    <t>085ea9d3d99a010b3c5200960111e2fd</t>
  </si>
  <si>
    <t>65727</t>
  </si>
  <si>
    <t>SPN-11329</t>
  </si>
  <si>
    <t>SAARLAND UNIVERSITY/SAABRUECKEN, GERMANY</t>
  </si>
  <si>
    <t>SAARLAND UNIVERSITY CAMPUS, BUILDING D3 3&amp;#xa;66123 SAARBRUCKEN&amp;#xa;Germany</t>
  </si>
  <si>
    <t>085ea9d3d99a010a292307960111e9fd</t>
  </si>
  <si>
    <t>60434</t>
  </si>
  <si>
    <t>SPN-11330</t>
  </si>
  <si>
    <t>SABIC TECHNOLOGY CENTER/SUGAR LAND, TX</t>
  </si>
  <si>
    <t>2500 CITY WEST BLVD SUITE 650&amp;#xa;HOUSTON, TX 77042&amp;#xa;United States of America</t>
  </si>
  <si>
    <t>DIDERICO EYI</t>
  </si>
  <si>
    <t>83f8a898ab3d1000c916b535e3dd0000</t>
  </si>
  <si>
    <t>77054</t>
  </si>
  <si>
    <t>SPN-14420</t>
  </si>
  <si>
    <t>SACRAMENTO STATE UNIVERSITY</t>
  </si>
  <si>
    <t>6000 J STREET&amp;#xa;SACRAMENTO, CA 95819&amp;#xa;United States of America</t>
  </si>
  <si>
    <t>ATL@CSUS.EDU</t>
  </si>
  <si>
    <t>RAHSAAN ELLISON-JOHNSON</t>
  </si>
  <si>
    <t>085ea9d3d99a012098e60e960111f3fd</t>
  </si>
  <si>
    <t>54113</t>
  </si>
  <si>
    <t>SPN-11331</t>
  </si>
  <si>
    <t>SAFRAN/CEDEX, FRANCE</t>
  </si>
  <si>
    <t>SAFRAN CM 88830 55 Boulevard Charles de Gaulle&amp;#xa;92240 CEDEX Malakoff&amp;#xa;France</t>
  </si>
  <si>
    <t>imp_mail_safran cba.fr</t>
  </si>
  <si>
    <t>FRANCOIS NEUMANN</t>
  </si>
  <si>
    <t>9999e66e104c0101492efaa1bb450000</t>
  </si>
  <si>
    <t>75220</t>
  </si>
  <si>
    <t>SPN-14068</t>
  </si>
  <si>
    <t>SAGRADO CORAZON UNIVERSITY/SAN JUAN, PUERTO RICO</t>
  </si>
  <si>
    <t>PO BOX 12383&amp;#xa;San Juan, PR 00914-8505&amp;#xa;Puerto Rico</t>
  </si>
  <si>
    <t>Gloriana.ydrach@sagrado.edu</t>
  </si>
  <si>
    <t>GLORIANA YDRACH</t>
  </si>
  <si>
    <t>085ea9d3d99a0164c4a32996011100fe</t>
  </si>
  <si>
    <t>4595</t>
  </si>
  <si>
    <t>SPN-11332</t>
  </si>
  <si>
    <t>SAIC</t>
  </si>
  <si>
    <t>SAIC, 4242 WOODCOCK&amp;#xa;SUITE 150&amp;#xa;SAN ANTONIO, TX 78228-1253&amp;#xa;United States of America</t>
  </si>
  <si>
    <t>MARY ACHATZ</t>
  </si>
  <si>
    <t>JOHN MEANLEY</t>
  </si>
  <si>
    <t>085ea9d3d99a019db79b3796011161fe</t>
  </si>
  <si>
    <t>17873</t>
  </si>
  <si>
    <t>SPN-11333</t>
  </si>
  <si>
    <t>SAIC/ALBUQUERQUE, NM</t>
  </si>
  <si>
    <t>10260 CAMPUS POINT DR MS E-2&amp;#xa;SAN DIEGO, CA 92121&amp;#xa;United States of America</t>
  </si>
  <si>
    <t>LOUISE YANEX</t>
  </si>
  <si>
    <t>dd40922f6ade01774a84677afe001033</t>
  </si>
  <si>
    <t>58213</t>
  </si>
  <si>
    <t>SPN-13955</t>
  </si>
  <si>
    <t>SAINT GOBAIN RARCH &amp; DEVELOPMENT/NORTHBORO,MA</t>
  </si>
  <si>
    <t>PO BOX 2864&amp;#xa;CLINTON, IA 52733&amp;#xa;United States of America</t>
  </si>
  <si>
    <t>NA-APinvoices@saint-gobain.com</t>
  </si>
  <si>
    <t>NA-APinvoices @saint-gobain.com</t>
  </si>
  <si>
    <t>941fb274468a019d389e4f736711fba1</t>
  </si>
  <si>
    <t>69487</t>
  </si>
  <si>
    <t>SPN-13170</t>
  </si>
  <si>
    <t>SAINT LEO UNIVERSITY INCORPORATED/SAINT LEO, FL</t>
  </si>
  <si>
    <t>dcc351b55c7a01d884ef0bfdad004d0f</t>
  </si>
  <si>
    <t>71326</t>
  </si>
  <si>
    <t>SPN-13528</t>
  </si>
  <si>
    <t>SAINT MARYS UNIVERSITY OF MINNESOTA/MINNEAPOLIS, MN</t>
  </si>
  <si>
    <t>2500 PARK AVENUE&amp;#xa;MINNEAPOLIS, MN 55404&amp;#xa;United States of America</t>
  </si>
  <si>
    <t>6018bb24a0520118d3e6de0eff00aca6</t>
  </si>
  <si>
    <t>73246</t>
  </si>
  <si>
    <t>SPN-13928</t>
  </si>
  <si>
    <t>SALESFORCE/PALO ALTO, GA</t>
  </si>
  <si>
    <t>415 Mission Street, 3rd Floor&amp;#xa;San Francisco, CA 94105&amp;#xa;United States of America</t>
  </si>
  <si>
    <t>006c4b9a2e8d1001a208be4522960000</t>
  </si>
  <si>
    <t>77524</t>
  </si>
  <si>
    <t>SPN-14604</t>
  </si>
  <si>
    <t>Salk Institute for Biological Studies/La Jolla, CA</t>
  </si>
  <si>
    <t>10010 N Torrey Pines Rd&amp;#xa;La Jolla, CA 92037&amp;#xa;United States of America</t>
  </si>
  <si>
    <t>ctowers@salk.edu</t>
  </si>
  <si>
    <t>Christina Towers</t>
  </si>
  <si>
    <t>085ea9d3d99a01ced5533e9601116efe</t>
  </si>
  <si>
    <t>69039</t>
  </si>
  <si>
    <t>SPN-11334</t>
  </si>
  <si>
    <t>SALVUS LLC./VALDOSTA. GA</t>
  </si>
  <si>
    <t>SALVUS, LLC&amp;#xa;PO BOX 1362&amp;#xa;VALDOSTA, GA 31603&amp;#xa;United States of America</t>
  </si>
  <si>
    <t>085ea9d3d99a018fcc654696011175fe</t>
  </si>
  <si>
    <t>65797</t>
  </si>
  <si>
    <t>SPN-11335</t>
  </si>
  <si>
    <t>SAMFORD UNIVERSITY/BIRMINGHAM, AL</t>
  </si>
  <si>
    <t>800 LAKESHORT DRIVE&amp;#xa;BIRMINGHAM, AL 35229&amp;#xa;United States of America</t>
  </si>
  <si>
    <t>085ea9d3d99a014540b24f9601117cfe</t>
  </si>
  <si>
    <t>31538</t>
  </si>
  <si>
    <t>SPN-11336</t>
  </si>
  <si>
    <t>SAMSUNG ELECTRONICS/KOREA</t>
  </si>
  <si>
    <t>Samsung SDI Co. LTD 130, Samsung-ro,&amp;#xa;Yeongtong-gu,&amp;#xa;16678 Suwon-si Gyeonggi-do&amp;#xa;Korea, Republic of</t>
  </si>
  <si>
    <t>Joohee Kim</t>
  </si>
  <si>
    <t>JOONSEOP OH</t>
  </si>
  <si>
    <t>941fb274468a017dcb86b171671121a0</t>
  </si>
  <si>
    <t>65716</t>
  </si>
  <si>
    <t>SPN-13102</t>
  </si>
  <si>
    <t>SAMSUNG RESEARCH AMERICA/MOUNTAIN VIEW, CA</t>
  </si>
  <si>
    <t>hs2.chae@samsung.com</t>
  </si>
  <si>
    <t>690fbf9000fd1000fec0423c42d80000</t>
  </si>
  <si>
    <t>75494</t>
  </si>
  <si>
    <t>SPN-14264</t>
  </si>
  <si>
    <t>SAMSUNG SDI/SOUTH KOREA</t>
  </si>
  <si>
    <t>130 SAMSUNG-RO, YEONGTONG-GU&amp;#xa;16678 SUWON-SI Gyeonggi-do&amp;#xa;Korea, Republic of</t>
  </si>
  <si>
    <t>je20.lee@samsung.com</t>
  </si>
  <si>
    <t>JIEUN LEE</t>
  </si>
  <si>
    <t>085ea9d3d99a01fdbdf25696011195fe</t>
  </si>
  <si>
    <t>66578</t>
  </si>
  <si>
    <t>SPN-11337</t>
  </si>
  <si>
    <t>SAMSUNG SEMICONDUCTOR INC./SAN JOSE, CA</t>
  </si>
  <si>
    <t>3655 NORTH FIRST STREET&amp;#xa;SAN JOSE, CA 95134&amp;#xa;United States of America</t>
  </si>
  <si>
    <t>RAJIV DHAWAN</t>
  </si>
  <si>
    <t>085ea9d3d99a0195585d5b9601119cfe</t>
  </si>
  <si>
    <t>31537</t>
  </si>
  <si>
    <t>SPN-11338</t>
  </si>
  <si>
    <t>SAMSUNG/ ADVANCED INSTITUTE OF TECHNOLOGY/TAEJON, KOREA</t>
  </si>
  <si>
    <t>Samsung Electronics Co. Ltd d&amp;#xa;Samsung 129 (Maetan-dong)&amp;#xa;Yeongtong-gu,&amp;#xa;Suwon-si&amp;#xa;Korea, Republic of</t>
  </si>
  <si>
    <t>R ashcraft</t>
  </si>
  <si>
    <t>941fb274468a0101a1a85c706711969e</t>
  </si>
  <si>
    <t>31536</t>
  </si>
  <si>
    <t>SPN-13043</t>
  </si>
  <si>
    <t>SAMSUNG/SAMSUNG DISPLAY DEVICES/KYUNGKI-DO, KOREA</t>
  </si>
  <si>
    <t>085ea9d3d99a01569aa264960111a0fe</t>
  </si>
  <si>
    <t>21742</t>
  </si>
  <si>
    <t>SPN-11339</t>
  </si>
  <si>
    <t>SAMSUNG/SUWON, SOUTH KOREA</t>
  </si>
  <si>
    <t>445-330 Gyeonggi-do&amp;#xa;Korea, Republic of</t>
  </si>
  <si>
    <t>BYUNGSOO NA</t>
  </si>
  <si>
    <t>ROH HYOUNGHO</t>
  </si>
  <si>
    <t>085ea9d3d99a0116f1796c960111bcfe</t>
  </si>
  <si>
    <t>68141</t>
  </si>
  <si>
    <t>SPN-11340</t>
  </si>
  <si>
    <t>SAMTEC INC/NEW ALBANY,IN</t>
  </si>
  <si>
    <t>520 PARK EAST BLVD&amp;#xa;NEW ALBANY, IN 47150&amp;#xa;United States of America</t>
  </si>
  <si>
    <t>085ea9d3d99a01f7d49372960111c3fe</t>
  </si>
  <si>
    <t>60394</t>
  </si>
  <si>
    <t>SPN-11341</t>
  </si>
  <si>
    <t>SAN DIEGO GAS &amp; ELECTRIC/SAN DIEGO, CA</t>
  </si>
  <si>
    <t>8316 CENTURY PARK CT&amp;#xa;SAN DIEGO, CA 92123&amp;#xa;United States of America</t>
  </si>
  <si>
    <t>085ea9d3d99a0194050078960111cafe</t>
  </si>
  <si>
    <t>66065</t>
  </si>
  <si>
    <t>SPN-11342</t>
  </si>
  <si>
    <t>SAN LUIS OBISPO COUNTY OFFICE OF EDUCATION/SAN LUIS OBISPO, CA</t>
  </si>
  <si>
    <t>3360 EDUCATION DRIVE&amp;#xa;SAN LUIS OBISPO, CA 93405&amp;#xa;United States of America</t>
  </si>
  <si>
    <t>085ea9d3d99a01f6d87d7d960111d1fe</t>
  </si>
  <si>
    <t>67917</t>
  </si>
  <si>
    <t>SPN-11343</t>
  </si>
  <si>
    <t>SANDBAR DEVELOPMENT LABS LLC./PALO ALTO, CA</t>
  </si>
  <si>
    <t>3020 COUNTRY CLUB COURT&amp;#xa;PALO ALTO, CA 94304&amp;#xa;United States of America</t>
  </si>
  <si>
    <t>Melanie Alvord</t>
  </si>
  <si>
    <t>MATT SHANER</t>
  </si>
  <si>
    <t>085ea9d3d99a01fdedcd89960111d8fe</t>
  </si>
  <si>
    <t>4870</t>
  </si>
  <si>
    <t>SPN-11344</t>
  </si>
  <si>
    <t>SANDIA NATL LABS/SANDIA CORP</t>
  </si>
  <si>
    <t>PO BOX 5800, MS 1385&amp;#xa;ALBUQUERQUE, NM 87185-1385&amp;#xa;United States of America</t>
  </si>
  <si>
    <t>STEVEN BRANDA</t>
  </si>
  <si>
    <t>085ea9d3d99a010834de9196011103ff</t>
  </si>
  <si>
    <t>67745</t>
  </si>
  <si>
    <t>SPN-11345</t>
  </si>
  <si>
    <t>SANGAMO BIOSCIENCES/RICHMOND, CA</t>
  </si>
  <si>
    <t>501 CANAL BLVD #A&amp;#xa;RICHMOND, CA 94804&amp;#xa;United States of America</t>
  </si>
  <si>
    <t>ANTHONY CONWAY</t>
  </si>
  <si>
    <t>6b8e1c7274060109978c44a0e9014fa4</t>
  </si>
  <si>
    <t>70937</t>
  </si>
  <si>
    <t>SPN-13566</t>
  </si>
  <si>
    <t>SANGAMO THERAPEUTICS INC/BRISBANE, CA</t>
  </si>
  <si>
    <t>7000 MARINA BLVD.&amp;#xa;BRISBANE, CA 94005&amp;#xa;United States of America</t>
  </si>
  <si>
    <t>mrhee@sangamo.com</t>
  </si>
  <si>
    <t>MICHAEL RHEE</t>
  </si>
  <si>
    <t>085ea9d3d99a0164d3cc979601110aff</t>
  </si>
  <si>
    <t>58613</t>
  </si>
  <si>
    <t>SPN-11346</t>
  </si>
  <si>
    <t>SANOFI PASTEUR/ORLANDO, FL</t>
  </si>
  <si>
    <t>2501 DISCOVERY DRIVE&amp;#xa;SUITE 300&amp;#xa;ORLANDO, FL 32826&amp;#xa;United States of America</t>
  </si>
  <si>
    <t>MARVA SANDERS</t>
  </si>
  <si>
    <t>941fb274468a01279e701175671151a4</t>
  </si>
  <si>
    <t>70319</t>
  </si>
  <si>
    <t>SPN-13246</t>
  </si>
  <si>
    <t>SANTA CLARA COLLEGE - PRESIDENT &amp; BOARD OF TRUSTEES/ SANTA CLARA, CA</t>
  </si>
  <si>
    <t>085ea9d3d99a011edd509e96011111ff</t>
  </si>
  <si>
    <t>65945</t>
  </si>
  <si>
    <t>SPN-11347</t>
  </si>
  <si>
    <t>SANTA FE COLLEGE/GAINESVILLE, FL</t>
  </si>
  <si>
    <t>3000 NW 83RD STREET&amp;#xa;GAINESVILLE, FL 32606&amp;#xa;United States of America</t>
  </si>
  <si>
    <t>085ea9d3d99a01a0470da496011118ff</t>
  </si>
  <si>
    <t>60553</t>
  </si>
  <si>
    <t>SPN-11348</t>
  </si>
  <si>
    <t>SANTA FE COMMUNITY COLLEGE/SANTA FE,NM</t>
  </si>
  <si>
    <t>6401 RICHARDS AVENUE&amp;#xa;SANTE FE, NM 87508&amp;#xa;United States of America</t>
  </si>
  <si>
    <t>085ea9d3d99a0191278ca99601111fff</t>
  </si>
  <si>
    <t>33024</t>
  </si>
  <si>
    <t>SPN-11349</t>
  </si>
  <si>
    <t>SAP/NEWTON SQUARE, PA</t>
  </si>
  <si>
    <t>3999 WEST CHESTER PIKE&amp;#xa;NEWTOWN SQUARE, PA 19073&amp;#xa;United States of America</t>
  </si>
  <si>
    <t>74e2a6d94ad7012bac5999d09a0129ae</t>
  </si>
  <si>
    <t>74451</t>
  </si>
  <si>
    <t>SPN-13922</t>
  </si>
  <si>
    <t>SAPPCOMM LLC/ROCKVILLE,MD</t>
  </si>
  <si>
    <t>8807 POSTOAK RD.&amp;#xa;POTOMAC, MD 20854&amp;#xa;United States of America</t>
  </si>
  <si>
    <t>DR. SHUMIN ZHANG</t>
  </si>
  <si>
    <t>085ea9d3d99a01c8d2d3ae96011126ff</t>
  </si>
  <si>
    <t>66515</t>
  </si>
  <si>
    <t>SPN-11350</t>
  </si>
  <si>
    <t>SAPPI FINE PAPER NORTH AMERICA/BOSTON,MA</t>
  </si>
  <si>
    <t>PO BOX 9004&amp;#xa;WESTBROOK, ME 04092&amp;#xa;United States of America</t>
  </si>
  <si>
    <t>26659f86f62101e58a2ecf3d7f0a9ca4</t>
  </si>
  <si>
    <t>33448</t>
  </si>
  <si>
    <t>SPN-13430</t>
  </si>
  <si>
    <t>SAPPI FINE PAPER NORTH AMERICA/WESTBOOK, ME</t>
  </si>
  <si>
    <t>P.O. BOX 9004&amp;#xa;WESTBROOK, ME 04098&amp;#xa;United States of America</t>
  </si>
  <si>
    <t>invoices.na@sappi.com</t>
  </si>
  <si>
    <t>085ea9d3d99a0197f5a5b49601112dff</t>
  </si>
  <si>
    <t>68017</t>
  </si>
  <si>
    <t>SPN-11351</t>
  </si>
  <si>
    <t>SARAH SCAIFE FOUNDATION/PITTSBURGH, PA</t>
  </si>
  <si>
    <t>301 GRANT STREET&amp;#xa;SUITE 300&amp;#xa;PITTSBURGH, PA 15216&amp;#xa;United States of America</t>
  </si>
  <si>
    <t>SARAH SCAIFE FOUNDATION</t>
  </si>
  <si>
    <t>11a1ada1ea5c0100b246a63166aa0000</t>
  </si>
  <si>
    <t>75148</t>
  </si>
  <si>
    <t>SPN-14085</t>
  </si>
  <si>
    <t>SARAS MICRO DEVICES/ATLANTA,GA</t>
  </si>
  <si>
    <t>380 NORTHYARDS BOULEVARD NW&amp;#xa;SUITE A&amp;#xa;ATLANTA, GA 30313&amp;#xa;United States of America</t>
  </si>
  <si>
    <t>David.Quinn@sarasmicro.com</t>
  </si>
  <si>
    <t>apinvoices sarasmicro.com</t>
  </si>
  <si>
    <t>085ea9d3d99a01cd90c5ba96011134ff</t>
  </si>
  <si>
    <t>3930</t>
  </si>
  <si>
    <t>SPN-11352</t>
  </si>
  <si>
    <t>SARNOFF CORPORATION/ PRINCETON,NJ</t>
  </si>
  <si>
    <t>SRI ACCOUNTS PAYABLE&amp;#xa;PO BOX 2203&amp;#xa;MENLO PARK, CA 94026-2203&amp;#xa;United States of America</t>
  </si>
  <si>
    <t>RAYMOND DEFARIA</t>
  </si>
  <si>
    <t>KENNETH EHRET</t>
  </si>
  <si>
    <t>085ea9d3d99a018fbdb22a92011132f8</t>
  </si>
  <si>
    <t>67243</t>
  </si>
  <si>
    <t>SPN-11353</t>
  </si>
  <si>
    <t>SATELLITE HEALTHCARE/SAN JOSE, CA</t>
  </si>
  <si>
    <t>085ea9d3d99a019055edc09601113eff</t>
  </si>
  <si>
    <t>60573</t>
  </si>
  <si>
    <t>SPN-11354</t>
  </si>
  <si>
    <t>SAUER-DANFOSS/AMES, IOWA</t>
  </si>
  <si>
    <t>2800 EAST 13TH ST&amp;#xa;AMES, IA 50010&amp;#xa;United States of America</t>
  </si>
  <si>
    <t>085ea9d3d99a01829474c796011145ff</t>
  </si>
  <si>
    <t>58636</t>
  </si>
  <si>
    <t>SPN-11355</t>
  </si>
  <si>
    <t>SAVANNAH COLLEGE OF ART AND DESIGN / ATLANTA, GA</t>
  </si>
  <si>
    <t>1600 PEACHTREE STREET&amp;#xa;ATLANTA, GA 30309&amp;#xa;United States of America</t>
  </si>
  <si>
    <t>90fe6e43e65e1000b1d75e811fa90000</t>
  </si>
  <si>
    <t>77183</t>
  </si>
  <si>
    <t>SPN-14561</t>
  </si>
  <si>
    <t>SAVANNAH ECONOMIC DEVELOPMENT AUTHORITY/SAVANNAH, GA</t>
  </si>
  <si>
    <t>906 Drayton St.&amp;#xa;Savannah, GA 31401&amp;#xa;United States of America</t>
  </si>
  <si>
    <t>ttollison@seda.com</t>
  </si>
  <si>
    <t>Trip Tollison</t>
  </si>
  <si>
    <t>085ea9d3d99a012cc125ce9601114cff</t>
  </si>
  <si>
    <t>4871</t>
  </si>
  <si>
    <t>SPN-11356</t>
  </si>
  <si>
    <t>SAVANNAH RIV NATL LAB/SAVANNAH RIV NUCLEAR SOL LLC/AIKEN, SC</t>
  </si>
  <si>
    <t>PO BOX 6809&amp;#xa;AIKEN, SC 29804-6809&amp;#xa;United States of America</t>
  </si>
  <si>
    <t>srns-acctspay@srs.gov</t>
  </si>
  <si>
    <t>085ea9d3d99a01e56bf436770111b7d3</t>
  </si>
  <si>
    <t>8000044</t>
  </si>
  <si>
    <t>SPN-00102</t>
  </si>
  <si>
    <t>SAVANNAH RIVER CONSULTING LLC</t>
  </si>
  <si>
    <t>301 GATEWAY DR&amp;#xa;STE 169&amp;#xa;AIKEN, SC 29803&amp;#xa;United States of America</t>
  </si>
  <si>
    <t>87369de2708801019a4a5c492e160000</t>
  </si>
  <si>
    <t>74555</t>
  </si>
  <si>
    <t>SPN-13991</t>
  </si>
  <si>
    <t>SAVANNAH RIVER NATIONAL LABORATORY/BATTELLE SAVANNAH RIVER ALLIANCE/ AIKEN, SC</t>
  </si>
  <si>
    <t>BATTELLE SAVANNAH RIVER ALLIANCE/SUPPLY CHAIN MANAGEMENT BLDG 773-51A, ROOM 152&amp;#xa;AIKEN, SC 29808&amp;#xa;United States of America</t>
  </si>
  <si>
    <t>bsra-acctspay@srs.gov</t>
  </si>
  <si>
    <t>bsra-acctspay @srs.gov</t>
  </si>
  <si>
    <t>085ea9d3d99a01162854d596011153ff</t>
  </si>
  <si>
    <t>51808</t>
  </si>
  <si>
    <t>SPN-11357</t>
  </si>
  <si>
    <t>SAVANNAH STATE UNIVERSITY/SAVANNAH,GA</t>
  </si>
  <si>
    <t>3219 COLLEGE STREET&amp;#xa;PO BOX 20389&amp;#xa;SAVANNAH, GA 31404&amp;#xa;United States of America</t>
  </si>
  <si>
    <t>085ea9d3d99a01360680db9601115dff</t>
  </si>
  <si>
    <t>57423</t>
  </si>
  <si>
    <t>SPN-11358</t>
  </si>
  <si>
    <t>SAVANNAH TECHNICAL COLLEGE/SAVANNAH. GA</t>
  </si>
  <si>
    <t>5717 WHITE BLUFF ROAD&amp;#xa;SAVANNAH, GA 31405&amp;#xa;United States of America</t>
  </si>
  <si>
    <t>085ea9d3d99a012a8b87e196011164ff</t>
  </si>
  <si>
    <t>33668</t>
  </si>
  <si>
    <t>SPN-11359</t>
  </si>
  <si>
    <t>SAVANNAH-CHATHAM COUNTY PUBLIC SCHOOLS/SAVANNAH, GA</t>
  </si>
  <si>
    <t>OATLAND ISLAND EDUCATION CENTER&amp;#xa;711 SANDTOWN ROAD&amp;#xa;SAVANNAH, GA 31410&amp;#xa;United States of America</t>
  </si>
  <si>
    <t>SUSAN AMBROSE</t>
  </si>
  <si>
    <t>MARTHA MCILVEENE</t>
  </si>
  <si>
    <t>085ea9d3d99a01606d36e79601116bff</t>
  </si>
  <si>
    <t>66623</t>
  </si>
  <si>
    <t>SPN-11360</t>
  </si>
  <si>
    <t>SAVANSYS SOLUTIONS LLC/AUSTIN, TX</t>
  </si>
  <si>
    <t>10409 PEONIA CT&amp;#xa;AUSTIN, TX 78733&amp;#xa;United States of America</t>
  </si>
  <si>
    <t>AMY LUJAN</t>
  </si>
  <si>
    <t>03133dbe8ca21000aeef868a9ab80000</t>
  </si>
  <si>
    <t>76568</t>
  </si>
  <si>
    <t>SPN-14335</t>
  </si>
  <si>
    <t>SAW TRAX/KENNESAW, GA</t>
  </si>
  <si>
    <t>694 KENNESAW S INDUSTRIAL DR NW&amp;#xa;KENNESAW, GA 30144&amp;#xa;United States of America</t>
  </si>
  <si>
    <t>miked@sawtrax.com</t>
  </si>
  <si>
    <t>MIKE DELLA POLLA</t>
  </si>
  <si>
    <t>085ea9d3d99a014914d1ec96011172ff</t>
  </si>
  <si>
    <t>68583</t>
  </si>
  <si>
    <t>SPN-11361</t>
  </si>
  <si>
    <t>SC CHAPTER OF AG BELL ASSOCIATION/COLUMBIA, SC</t>
  </si>
  <si>
    <t>PO BOX 2451&amp;#xa;COLUMBIA, SC 29202&amp;#xa;United States of America</t>
  </si>
  <si>
    <t>2328dc1d8f3c100103718c9f8e460000</t>
  </si>
  <si>
    <t>5764</t>
  </si>
  <si>
    <t>SPN-14385</t>
  </si>
  <si>
    <t>SC DEPT OF NATURAL RESOURCES/COLUMBIA, SC</t>
  </si>
  <si>
    <t>joynerk@dnr.sc.gov</t>
  </si>
  <si>
    <t>Kim Joyner</t>
  </si>
  <si>
    <t>085ea9d3d99a019cf90af396011179ff</t>
  </si>
  <si>
    <t>53337</t>
  </si>
  <si>
    <t>SPN-11362</t>
  </si>
  <si>
    <t>SCHLUMBERGER / CAMBRIDGE, MA</t>
  </si>
  <si>
    <t>1 HAMPSHIRE STREET&amp;#xa;CAMBRIDGE, MA 02139&amp;#xa;United States of America</t>
  </si>
  <si>
    <t>085ea9d3d99a01b68a07f996011180ff</t>
  </si>
  <si>
    <t>5995</t>
  </si>
  <si>
    <t>SPN-11363</t>
  </si>
  <si>
    <t>SCHLUMBERGER FOUNDATION/</t>
  </si>
  <si>
    <t>5599 SAN FELIPE STREET&amp;#xa;HOUSTON, TX 77056&amp;#xa;United States of America</t>
  </si>
  <si>
    <t>REGINA HAND</t>
  </si>
  <si>
    <t>085ea9d3d99a01bad825efa701111418</t>
  </si>
  <si>
    <t>6356</t>
  </si>
  <si>
    <t>SPN-00015</t>
  </si>
  <si>
    <t>SCHLUMBERGER/VARIOUS/FRANCE</t>
  </si>
  <si>
    <t>6d365d062c4d0101f3e1e15281570000</t>
  </si>
  <si>
    <t>75119</t>
  </si>
  <si>
    <t>SPN-14089</t>
  </si>
  <si>
    <t>SCHMIDT FUTURES/NEW YORK, NY</t>
  </si>
  <si>
    <t>155 West 23 Street&amp;#xa;c/o Ken Knowlton&amp;#xa;New York, NY 10011&amp;#xa;United States of America</t>
  </si>
  <si>
    <t>medwards@hillspire.com</t>
  </si>
  <si>
    <t>MICHELLE EDWARDS</t>
  </si>
  <si>
    <t>085ea9d3d99a01d5c9d1fe96011187ff</t>
  </si>
  <si>
    <t>66259</t>
  </si>
  <si>
    <t>SPN-11364</t>
  </si>
  <si>
    <t>SCHOOL FOR INTERNATIONAL TRAINING/BRATTLEBORO, VT</t>
  </si>
  <si>
    <t>1 KIPLING ROAD&amp;#xa;BRATTLEBORO, VT 05302&amp;#xa;United States of America</t>
  </si>
  <si>
    <t>941fb274468a01a1b4277d716711fb9f</t>
  </si>
  <si>
    <t>64656</t>
  </si>
  <si>
    <t>SPN-13094</t>
  </si>
  <si>
    <t>SCHOTT NORTH AMERICA INC./DURYEA, PA</t>
  </si>
  <si>
    <t>085ea9d3d99a01a2cec9049701118eff</t>
  </si>
  <si>
    <t>66816</t>
  </si>
  <si>
    <t>SPN-11365</t>
  </si>
  <si>
    <t>SCIENCE AND TECHNOLOGY CORPORATION (STC)/HAMPTON, VA</t>
  </si>
  <si>
    <t>21 ENTERPRISE PARKWAY&amp;#xa;SUITE 150&amp;#xa;HAMPTON, VA 23666&amp;#xa;United States of America</t>
  </si>
  <si>
    <t>085ea9d3d99a01004b140b97011195ff</t>
  </si>
  <si>
    <t>5429</t>
  </si>
  <si>
    <t>SPN-11366</t>
  </si>
  <si>
    <t>SCIENTIFIC ATLANTA INC/</t>
  </si>
  <si>
    <t>4261 COMMUNICATIONS DRIVE&amp;#xa;P O BOX 6850&amp;#xa;NORCROSS, GA 30091-6850&amp;#xa;United States of America</t>
  </si>
  <si>
    <t>394be89e52a8011b4068c1974b01427e</t>
  </si>
  <si>
    <t>73257</t>
  </si>
  <si>
    <t>SPN-13768</t>
  </si>
  <si>
    <t>SCIENTIFIC BIOPROCESSING INC/PITTSBURGH, PA</t>
  </si>
  <si>
    <t>swilliams@scientificbio.com</t>
  </si>
  <si>
    <t>SANDY WILLIAMS</t>
  </si>
  <si>
    <t>085ea9d3d99a01527fae129701119fff</t>
  </si>
  <si>
    <t>5460</t>
  </si>
  <si>
    <t>SPN-11367</t>
  </si>
  <si>
    <t>SCIENTIFIC RESEARCH CORP/ATLANTA, GA</t>
  </si>
  <si>
    <t>270 PRODUCTION AVENUE&amp;#xa;HUNTSVILLE, AL 35806&amp;#xa;United States of America</t>
  </si>
  <si>
    <t>d00ab8a4551f017daf87953b7600650d</t>
  </si>
  <si>
    <t>70508</t>
  </si>
  <si>
    <t>SPN-13533</t>
  </si>
  <si>
    <t>SCION/ ROTORUA, NEW ZEALAND</t>
  </si>
  <si>
    <t>49 SALA ST&amp;#xa;ROTOURA 3046&amp;#xa;New Zealand</t>
  </si>
  <si>
    <t>jana.krajnakova@scionresearch.com</t>
  </si>
  <si>
    <t>JANA KRAJNAKOVA</t>
  </si>
  <si>
    <t>085ea9d3d99a01adcf9d3c770111bed3</t>
  </si>
  <si>
    <t>8000045</t>
  </si>
  <si>
    <t>SPN-00103</t>
  </si>
  <si>
    <t>SCOTT POWERLINE &amp; UTILITY EQUIPMENT</t>
  </si>
  <si>
    <t>1305 MERIDITH PARK DRIVE&amp;#xa;MCDONOUGH, GA 30253&amp;#xa;United States of America</t>
  </si>
  <si>
    <t>af15deb390dd0100ade1448c72f20000</t>
  </si>
  <si>
    <t>75067</t>
  </si>
  <si>
    <t>SPN-14053</t>
  </si>
  <si>
    <t>SCOTT POWERLINE/MCDONOUGH, GA</t>
  </si>
  <si>
    <t>1305 MEREDITH PARK DRIVE&amp;#xa;MCDONOUGH, GA 30253&amp;#xa;United States of America</t>
  </si>
  <si>
    <t>mcannon@scottpowerline.com</t>
  </si>
  <si>
    <t>MIKE CANNON</t>
  </si>
  <si>
    <t>5cda7920952001b7515d0d72e701f3e4</t>
  </si>
  <si>
    <t>73250</t>
  </si>
  <si>
    <t>SPN-13748</t>
  </si>
  <si>
    <t>SCREVEN COUNTY DEVELOPMENT AUTHORITY/SYLVANIA, GA</t>
  </si>
  <si>
    <t>101 SOUTH MAIN STREET&amp;#xa;SYLVANIA, GA 30467&amp;#xa;United States of America</t>
  </si>
  <si>
    <t>dorie@screvenworks.com</t>
  </si>
  <si>
    <t>DORIE BACON</t>
  </si>
  <si>
    <t>085ea9d3d99a01dda8e818970111afff</t>
  </si>
  <si>
    <t>31199</t>
  </si>
  <si>
    <t>SPN-11368</t>
  </si>
  <si>
    <t>SCRIPPS RESEARCH INSTITUTE/ LA JOLLA,CA</t>
  </si>
  <si>
    <t>10550 NORTH TORREY PINES ROAD&amp;#xa;LA JOLLA, CA 92037&amp;#xa;United States of America</t>
  </si>
  <si>
    <t>PHILIP GODFREY</t>
  </si>
  <si>
    <t>085ea9d3d99a019050a41e970111b6ff</t>
  </si>
  <si>
    <t>52610</t>
  </si>
  <si>
    <t>SPN-11369</t>
  </si>
  <si>
    <t>SE COASTAL OCEAN OBSERVING REGIONAL ASSN/JOHNS ISLAND, SC</t>
  </si>
  <si>
    <t>PO BOX 13856&amp;#xa;CHARLESTON, SC 29422&amp;#xa;United States of America</t>
  </si>
  <si>
    <t>MEGAN LEE</t>
  </si>
  <si>
    <t>7d04c23a77870182ceef111c4d01ecce</t>
  </si>
  <si>
    <t>21621</t>
  </si>
  <si>
    <t>SPN-13906</t>
  </si>
  <si>
    <t>SEAGATE TECHNOLOGY LLC/FREMONT, CA</t>
  </si>
  <si>
    <t>47488 KATO ROAD&amp;#xa;FREMONT, CA 94538&amp;#xa;United States of America</t>
  </si>
  <si>
    <t>MARK KIEF</t>
  </si>
  <si>
    <t>085ea9d3d99a01cb5c8224970111bdff</t>
  </si>
  <si>
    <t>5431</t>
  </si>
  <si>
    <t>SPN-11370</t>
  </si>
  <si>
    <t>SEARCH TECHNOLOGY INC/</t>
  </si>
  <si>
    <t>6025 THE CORNERS PARKWAY&amp;#xa;SUITE 202&amp;#xa;PEACHTREE CORNERS, GA 30092&amp;#xa;United States of America</t>
  </si>
  <si>
    <t>KATHY IRIZARRY</t>
  </si>
  <si>
    <t>a43e210f573b1000faa4f4e465930000</t>
  </si>
  <si>
    <t>73929</t>
  </si>
  <si>
    <t>SPN-14220</t>
  </si>
  <si>
    <t>SEATTLE CHILDRENS RESEARCH INSTITUTE, SEATTLE, WA</t>
  </si>
  <si>
    <t>apinvoices@seattlechildrens.org</t>
  </si>
  <si>
    <t>OFFICE OF RESEARCH FINANCE</t>
  </si>
  <si>
    <t>085ea9d3d99a01f4ff647f7701110ed4</t>
  </si>
  <si>
    <t>8000046</t>
  </si>
  <si>
    <t>SPN-00104</t>
  </si>
  <si>
    <t>SEBACIA, INC.</t>
  </si>
  <si>
    <t>2905 PREMIERE PARKWAY&amp;#xa;SUITE 150&amp;#xa;DULUTH, GA 30097&amp;#xa;United States of America</t>
  </si>
  <si>
    <t>085ea9d3d99a018d2f09c3a70111dc17</t>
  </si>
  <si>
    <t>5789</t>
  </si>
  <si>
    <t>SPN-00007</t>
  </si>
  <si>
    <t>SECME/CAMPUS</t>
  </si>
  <si>
    <t>756 WEST PEACHTREE STREET NORTHWEST&amp;#xa;CAMPUS 0270&amp;#xa;ATLANTA, GA 30332&amp;#xa;United States of America</t>
  </si>
  <si>
    <t>FALLON SMITH</t>
  </si>
  <si>
    <t>085ea9d3d99a015e6f272b970111c4ff</t>
  </si>
  <si>
    <t>30910</t>
  </si>
  <si>
    <t>SPN-11371</t>
  </si>
  <si>
    <t>SECOND SIGHT LLC/SANTA CLARITA, CA</t>
  </si>
  <si>
    <t>12744 SAN FERNANDO RD&amp;#xa;BLDG 3&amp;#xa;SYLMAR, CA 91342&amp;#xa;United States of America</t>
  </si>
  <si>
    <t>ARUP ROY</t>
  </si>
  <si>
    <t>45c715618b41015d643541ddf101f1c6</t>
  </si>
  <si>
    <t>71380</t>
  </si>
  <si>
    <t>SPN-13701</t>
  </si>
  <si>
    <t>SEMI/MILPITAS, CA</t>
  </si>
  <si>
    <t>schung@semi.org</t>
  </si>
  <si>
    <t>SOOMIN CHUNG</t>
  </si>
  <si>
    <t>21300079a53e012c7cc6c28b3621afe6</t>
  </si>
  <si>
    <t>70656</t>
  </si>
  <si>
    <t>SPN-13498</t>
  </si>
  <si>
    <t>SEMICONDUCTOR COMPONENTS INDUSTRIES/PHOENIX, AZ</t>
  </si>
  <si>
    <t>3001 STENDER WAY&amp;#xa;SANTA CLARA, CA 95054&amp;#xa;United States of America</t>
  </si>
  <si>
    <t>mario.pelella@onsemi.com</t>
  </si>
  <si>
    <t>MARIO PELELLA</t>
  </si>
  <si>
    <t>085ea9d3d99a018acfdd31970111cbff</t>
  </si>
  <si>
    <t>12116</t>
  </si>
  <si>
    <t>SPN-11372</t>
  </si>
  <si>
    <t>SEMICONDUCTOR RESEARCH CORP/RESEARCH TRIANGLE PARK, NC</t>
  </si>
  <si>
    <t>4819 EMPEROR BLVD, SUITE 300&amp;#xa;DURHAM, NC 27703&amp;#xa;United States of America</t>
  </si>
  <si>
    <t>PETER BUNCH</t>
  </si>
  <si>
    <t>085ea9d3d99a01d5793638970111dbff</t>
  </si>
  <si>
    <t>65604</t>
  </si>
  <si>
    <t>SPN-11373</t>
  </si>
  <si>
    <t>SENIOR GROUP LLC/LOUISVILLE, KY</t>
  </si>
  <si>
    <t>1300 WEST MAIN ST&amp;#xa;LOUISVILLE, KY 40203&amp;#xa;United States of America</t>
  </si>
  <si>
    <t>2c8384ae33a701b5965176a29a0122bc</t>
  </si>
  <si>
    <t>71242</t>
  </si>
  <si>
    <t>SPN-13513</t>
  </si>
  <si>
    <t>SENSIBLE INNOVATIONS LLC/SPRINGFIELD,IL</t>
  </si>
  <si>
    <t>7000 PIPER GLEN DRIVE&amp;#xa;SUITE D&amp;#xa;SPRINGFIELD, IL 62711&amp;#xa;United States of America</t>
  </si>
  <si>
    <t>93653f3c877a1000b0603f4620140000</t>
  </si>
  <si>
    <t>76625</t>
  </si>
  <si>
    <t>SPN-14347</t>
  </si>
  <si>
    <t>SENSOR ELECTRONIC TECHNOLOGY/COLUMBIA, SC</t>
  </si>
  <si>
    <t>110 ATLAS COURT&amp;#xa;COLUMBIA, SC 29209&amp;#xa;United States of America</t>
  </si>
  <si>
    <t>space@s-et.com</t>
  </si>
  <si>
    <t>SHARON PACE</t>
  </si>
  <si>
    <t>05179f5eb6b01001ae47f2519d900000</t>
  </si>
  <si>
    <t>77257</t>
  </si>
  <si>
    <t>SPN-14526</t>
  </si>
  <si>
    <t>SENSORDATA TECHNOLOGIES INC/SHELBY TOWNSHIP, MI</t>
  </si>
  <si>
    <t>50207 Hayes Rd&amp;#xa;Shelby Township, MI 48315&amp;#xa;United States of America</t>
  </si>
  <si>
    <t>sgindy@sensordata.com</t>
  </si>
  <si>
    <t>Sherif Gindy</t>
  </si>
  <si>
    <t>085ea9d3d99a01aa57b962970111e2ff</t>
  </si>
  <si>
    <t>4688</t>
  </si>
  <si>
    <t>SPN-11374</t>
  </si>
  <si>
    <t>SENSORMATIC ELECTRONIC CORP/DEERFIELD BEACH, FL</t>
  </si>
  <si>
    <t>6600 CONGRESS AVENUE&amp;#xa;BOCA RATON, FL 33487&amp;#xa;United States of America</t>
  </si>
  <si>
    <t>085ea9d3d99a014918e268970111e9ff</t>
  </si>
  <si>
    <t>66716</t>
  </si>
  <si>
    <t>SPN-11375</t>
  </si>
  <si>
    <t>SENTAR INC./HUNTSVILLE, AL</t>
  </si>
  <si>
    <t>315 WYNN DR, SUITE 1&amp;#xa;HUNTSVILLE, AL 35805&amp;#xa;United States of America</t>
  </si>
  <si>
    <t>941fb274468a010fb1b99e706711e09e</t>
  </si>
  <si>
    <t>38768</t>
  </si>
  <si>
    <t>SPN-13055</t>
  </si>
  <si>
    <t>SEOUL NATIONAL UNIVERSITY/SEOUL, SOUTH KOREA</t>
  </si>
  <si>
    <t>66767abe332f10019c2479406be10000</t>
  </si>
  <si>
    <t>76865</t>
  </si>
  <si>
    <t>SPN-14389</t>
  </si>
  <si>
    <t>SEP Forensic Consultants</t>
  </si>
  <si>
    <t>47 Perimeter Center East&amp;#xa;Atlanta, GA 30346&amp;#xa;United States of America</t>
  </si>
  <si>
    <t>cjeffries@moldfirm.com</t>
  </si>
  <si>
    <t>Carson Jeffries</t>
  </si>
  <si>
    <t>941fb274468a01825460897667115ca6</t>
  </si>
  <si>
    <t>71106</t>
  </si>
  <si>
    <t>SPN-13310</t>
  </si>
  <si>
    <t>SERVICE ELECTRIC/CHATTANOOGA, TN</t>
  </si>
  <si>
    <t>1631 EAST 25TH STREET&amp;#xa;CHATTANOOGA, TN 37404&amp;#xa;United States of America</t>
  </si>
  <si>
    <t>elatshaw@serviceelectricco.com</t>
  </si>
  <si>
    <t>ERIC LATSHAW</t>
  </si>
  <si>
    <t>941fb274468a01ef429e8f76671160a6</t>
  </si>
  <si>
    <t>8000152</t>
  </si>
  <si>
    <t>SPN-13311</t>
  </si>
  <si>
    <t>SETAAC PROGRAM INCOME-COMMERCE</t>
  </si>
  <si>
    <t>085ea9d3d99a01946e366f970111f0ff</t>
  </si>
  <si>
    <t>12153</t>
  </si>
  <si>
    <t>SPN-11376</t>
  </si>
  <si>
    <t>SETI INSTITUTE/MOUNTAIN VIEW, CA</t>
  </si>
  <si>
    <t>189 BERNARDI AVENUE, SUITE 100&amp;#xa;MOUNTAIN VIEW, CA 94043-5203&amp;#xa;United States of America</t>
  </si>
  <si>
    <t>1dc062341fe50136207b42864f01a48c</t>
  </si>
  <si>
    <t>74403</t>
  </si>
  <si>
    <t>SPN-13888</t>
  </si>
  <si>
    <t>SETON HILL UNIVERSITY/GREENSBURG, PA</t>
  </si>
  <si>
    <t>1 SETON HILL DRIVE&amp;#xa;GREENSBURG, PA 15601&amp;#xa;United States of America</t>
  </si>
  <si>
    <t>085ea9d3d99a01e2365a75970111f7ff</t>
  </si>
  <si>
    <t>68587</t>
  </si>
  <si>
    <t>SPN-11377</t>
  </si>
  <si>
    <t>SETPOINT MEDICAL INC/VALENCIA, CA</t>
  </si>
  <si>
    <t>25101 RYE CANYON LOOP&amp;#xa;VALENCIA, CA 91355&amp;#xa;United States of America</t>
  </si>
  <si>
    <t>KELLY JONES</t>
  </si>
  <si>
    <t>2e1d3381973e01bdbb4f9848ea01c73a</t>
  </si>
  <si>
    <t>74283</t>
  </si>
  <si>
    <t>SPN-13900</t>
  </si>
  <si>
    <t>SEURAT TECHNOLOGIES/WILMINGTON, MA</t>
  </si>
  <si>
    <t>265 BALLARDVALE ST.&amp;#xa;WILMINGTON, MA 01887&amp;#xa;United States of America</t>
  </si>
  <si>
    <t>085ea9d3d99a01dfbbef7b970111feff</t>
  </si>
  <si>
    <t>59753</t>
  </si>
  <si>
    <t>SPN-11378</t>
  </si>
  <si>
    <t>SHANGHAI ELECTRIC ACADEMIA SINICA/SHANGHAI, CHINA</t>
  </si>
  <si>
    <t>200002 Shanghai&amp;#xa;China</t>
  </si>
  <si>
    <t>085ea9d3d99a01ffda8b819701110500</t>
  </si>
  <si>
    <t>66073</t>
  </si>
  <si>
    <t>SPN-11379</t>
  </si>
  <si>
    <t>SHARECARE INC./ATLANTA, GA</t>
  </si>
  <si>
    <t>255 EAST PACES FERRY ROAD&amp;#xa;SUITE 700&amp;#xa;ATLANTA, GA 30305&amp;#xa;United States of America</t>
  </si>
  <si>
    <t>DERMONT WATERS</t>
  </si>
  <si>
    <t>d0498c35fb7e10019b30a52e9a4d0000</t>
  </si>
  <si>
    <t>76792</t>
  </si>
  <si>
    <t>SPN-14359</t>
  </si>
  <si>
    <t>SHATTERPROOF/NORWALK, CT</t>
  </si>
  <si>
    <t>101 MERRITT 7&amp;#xa;NORWALK, CT 06851&amp;#xa;United States of America</t>
  </si>
  <si>
    <t>ANARVAEZ@SHATTERPROOF.ORG</t>
  </si>
  <si>
    <t>ASHLEY NARVAEZ</t>
  </si>
  <si>
    <t>085ea9d3d99a010971f8879701110c00</t>
  </si>
  <si>
    <t>41088</t>
  </si>
  <si>
    <t>SPN-11380</t>
  </si>
  <si>
    <t>SHELL GLOBAL SOLUTIONS INC/HOUSTON, TX</t>
  </si>
  <si>
    <t>SHELL INTL EXPLORATION AND PRODN INC&amp;#xa;PO BOX 4282&amp;#xa;HOUSTON, TX 77210&amp;#xa;United States of America</t>
  </si>
  <si>
    <t>JUDY SIMS</t>
  </si>
  <si>
    <t>085ea9d3d99a011ca6a98e9701111900</t>
  </si>
  <si>
    <t>6064</t>
  </si>
  <si>
    <t>SPN-11381</t>
  </si>
  <si>
    <t>SHEPHERD CENTER/ATLANTA, GA</t>
  </si>
  <si>
    <t>2020 PEACHTREE ROAD&amp;#xa;ATLANTA, GA 30309&amp;#xa;United States of America</t>
  </si>
  <si>
    <t>KATHY KREGER</t>
  </si>
  <si>
    <t>SUSAN JOHNSON</t>
  </si>
  <si>
    <t>085ea9d3d99a015b3274959701112000</t>
  </si>
  <si>
    <t>15910</t>
  </si>
  <si>
    <t>SPN-11382</t>
  </si>
  <si>
    <t>SHINKO ELECTRIC INDUSTRIES/NAGANO-SHI, JAPAN</t>
  </si>
  <si>
    <t>Nagano&amp;#xa;381-0014&amp;#xa;Japan</t>
  </si>
  <si>
    <t>YOSHIHIRO IHARA</t>
  </si>
  <si>
    <t>65b7ea2d6c68100166895cabb5ed0000</t>
  </si>
  <si>
    <t>76814</t>
  </si>
  <si>
    <t>SPN-14494</t>
  </si>
  <si>
    <t>SHRINERS CHILDRENS CHICAGO/CHICAGO, IL</t>
  </si>
  <si>
    <t>2211 N Oak Park Ave&amp;#xa;Chicago, IL 60707&amp;#xa;United States of America</t>
  </si>
  <si>
    <t>lkimball@shrinenet.org</t>
  </si>
  <si>
    <t>Kimberly Fults</t>
  </si>
  <si>
    <t>Laurie R. Kimball</t>
  </si>
  <si>
    <t>6e648c56f2eb01d6dbfbf469ca124d87</t>
  </si>
  <si>
    <t>70757</t>
  </si>
  <si>
    <t>SPN-13455</t>
  </si>
  <si>
    <t>SHRINERS HOSPITALS FOR CHILDREN INTERNATIONAL/TAMPA, FL</t>
  </si>
  <si>
    <t>RESEARCH DEPARTMENT&amp;#xa;PO BOX 31356&amp;#xa;TAMPA, FL 33631&amp;#xa;United States of America</t>
  </si>
  <si>
    <t>mlalande@shrinenet.org</t>
  </si>
  <si>
    <t>MARC LALANDE</t>
  </si>
  <si>
    <t>085ea9d3d99a01c4f1589b9701112a00</t>
  </si>
  <si>
    <t>58755</t>
  </si>
  <si>
    <t>SPN-11383</t>
  </si>
  <si>
    <t>SI2 TECHNOLOGIES INC/BILLERICA, MA</t>
  </si>
  <si>
    <t>267 BOSTON ROAD&amp;#xa;NORTH BILLERICA, MA 01862&amp;#xa;United States of America</t>
  </si>
  <si>
    <t>085ea9d3d99a015a3970a19701113100</t>
  </si>
  <si>
    <t>4703</t>
  </si>
  <si>
    <t>SPN-11384</t>
  </si>
  <si>
    <t>SIEMENS CORPORATE RESEARCH/PRINCETON, NJ</t>
  </si>
  <si>
    <t>755 COLLEGE ROAD EAST&amp;#xa;PRINCETON, NJ 08540&amp;#xa;United States of America</t>
  </si>
  <si>
    <t>STEPHAN DEMES</t>
  </si>
  <si>
    <t>SUSAN DEMEO</t>
  </si>
  <si>
    <t>085ea9d3d99a01b5679fe99701118a00</t>
  </si>
  <si>
    <t>19499</t>
  </si>
  <si>
    <t>SPN-11385</t>
  </si>
  <si>
    <t>SIEMENS CORPORATE TECHNOLOGY/BERLIN, GERMANY</t>
  </si>
  <si>
    <t>2351 BOUL ALFRED-NOBEL&amp;#xa;SUITE N-300&amp;#xa;Montreal, QC H4S A9&amp;#xa;Canada</t>
  </si>
  <si>
    <t>SCOTT JOHNSON</t>
  </si>
  <si>
    <t>MARGIT SCHIER</t>
  </si>
  <si>
    <t>085ea9d3d99a0124a077f09701119400</t>
  </si>
  <si>
    <t>66051</t>
  </si>
  <si>
    <t>SPN-11386</t>
  </si>
  <si>
    <t>SIEMENS CORPORATION/PORTLAND, OREGON</t>
  </si>
  <si>
    <t>PO BOX 4356, MC-AMA028&amp;#xa;PORTLAND, OR 97208-4356&amp;#xa;United States of America</t>
  </si>
  <si>
    <t>085ea9d3d99a015e84a1f69701119b00</t>
  </si>
  <si>
    <t>63257</t>
  </si>
  <si>
    <t>SPN-11387</t>
  </si>
  <si>
    <t>SIEMENS ENERGY INC/ CHARLOTTE, NC</t>
  </si>
  <si>
    <t>5101 WESTINGHOUSE BLVD&amp;#xa;CHARLOTTE, NC 28273-9640&amp;#xa;United States of America</t>
  </si>
  <si>
    <t>c134dd1180ec1001f89dc0a6a6520000</t>
  </si>
  <si>
    <t>76793</t>
  </si>
  <si>
    <t>SPN-14487</t>
  </si>
  <si>
    <t>SIEMENS ENERGY INC/ORLANDO, FL</t>
  </si>
  <si>
    <t>P.O. Box 4356, MC-IMA016&amp;#xa;Portland, OR 97206-4356&amp;#xa;United States of America</t>
  </si>
  <si>
    <t>085ea9d3d99a0102933afd970111a500</t>
  </si>
  <si>
    <t>62453</t>
  </si>
  <si>
    <t>SPN-11388</t>
  </si>
  <si>
    <t>SIEMENS INDUSTRY INC./NORCROSS, GA</t>
  </si>
  <si>
    <t>5300 TRIANGLE PKWY NW&amp;#xa;NORCROSS, GA 30092&amp;#xa;United States of America</t>
  </si>
  <si>
    <t>085ea9d3d99a0160e7b403980111af00</t>
  </si>
  <si>
    <t>47631</t>
  </si>
  <si>
    <t>SPN-11389</t>
  </si>
  <si>
    <t>SIEMENS MEDICAL SOLUTIONS USA/MALVERN,PA</t>
  </si>
  <si>
    <t>685 E MIDDELFIELD RD&amp;#xa;MOUNTAIN VIEW, CA 94043&amp;#xa;United States of America</t>
  </si>
  <si>
    <t>085ea9d3d99a01342dfa09980111b900</t>
  </si>
  <si>
    <t>59075</t>
  </si>
  <si>
    <t>SPN-11390</t>
  </si>
  <si>
    <t>SIEMENS POWER GENERATION/ALAFAYA TRAIL ORLANDO, FL</t>
  </si>
  <si>
    <t>4400 ALAFAYA TRAIL&amp;#xa;MC-IMA016&amp;#xa;ORLANDO, FL 32826-2399&amp;#xa;United States of America</t>
  </si>
  <si>
    <t>085ea9d3d99a0111d5b510980111c300</t>
  </si>
  <si>
    <t>4658</t>
  </si>
  <si>
    <t>SPN-11391</t>
  </si>
  <si>
    <t>SIEMENS RTL/PRINCETON, NEW JERSEY</t>
  </si>
  <si>
    <t>PO BOX 4356 MC-IMA028&amp;#xa;PORTLAND, OR 97208&amp;#xa;United States of America</t>
  </si>
  <si>
    <t>085ea9d3d99a019672d31b980111cd00</t>
  </si>
  <si>
    <t>18555</t>
  </si>
  <si>
    <t>SPN-11392</t>
  </si>
  <si>
    <t>SIEMENS/ORLANDO, FL</t>
  </si>
  <si>
    <t>3850 QUADRANGLE BOULEVARD&amp;#xa;ORLANDO, FL 32817&amp;#xa;United States of America</t>
  </si>
  <si>
    <t>d561cca704960101e7b3a44ab6c20000</t>
  </si>
  <si>
    <t>74983</t>
  </si>
  <si>
    <t>SPN-14031</t>
  </si>
  <si>
    <t>SIERRA CLUB/OAKLAND, CA</t>
  </si>
  <si>
    <t>50 F Street, NW 8th floor&amp;#xa;Washington, DC 20001&amp;#xa;United States of America</t>
  </si>
  <si>
    <t>irv.sheffey@sierraclub.org</t>
  </si>
  <si>
    <t>Operations Assistance</t>
  </si>
  <si>
    <t>Irv Sheffey</t>
  </si>
  <si>
    <t>bde5b4f923110101e1ba085a61480000</t>
  </si>
  <si>
    <t>74978</t>
  </si>
  <si>
    <t>SPN-14021</t>
  </si>
  <si>
    <t>SIFLY AVIATION INC/CARMEL VALLEY, CA</t>
  </si>
  <si>
    <t>907 LAURELES GRADE RD&amp;#xa;CARMEL VALLEY, CA 93924&amp;#xa;United States of America</t>
  </si>
  <si>
    <t>brian@sifly.co</t>
  </si>
  <si>
    <t>BRIAN HINMAN</t>
  </si>
  <si>
    <t>cbe57713a7751000b1c39dc65abd0000</t>
  </si>
  <si>
    <t>77334</t>
  </si>
  <si>
    <t>SPN-14568</t>
  </si>
  <si>
    <t>SIGACT/NEW YORK, NY</t>
  </si>
  <si>
    <t>1601 Broadway&amp;#xa;New York, NY 10019&amp;#xa;United States of America</t>
  </si>
  <si>
    <t>balben@hg.acm.org</t>
  </si>
  <si>
    <t>Katie Balben</t>
  </si>
  <si>
    <t>085ea9d3d99a0163743623980111ec00</t>
  </si>
  <si>
    <t>67765</t>
  </si>
  <si>
    <t>SPN-11393</t>
  </si>
  <si>
    <t>SIGNATURE HOSPITALITY CARPETS/DALTON, GA</t>
  </si>
  <si>
    <t>1906 S HAMILTON ST&amp;#xa;SIGNATURE HOSPITALITY CARPETS&amp;#xa;DALTON, GA 30720&amp;#xa;United States of America</t>
  </si>
  <si>
    <t>085ea9d3d99a0174353d81980111ac01</t>
  </si>
  <si>
    <t>65536</t>
  </si>
  <si>
    <t>SPN-11394</t>
  </si>
  <si>
    <t>SIGNATURE RESEARCH INC./CALUMET, MI</t>
  </si>
  <si>
    <t>56905 CALUMET AVE&amp;#xa;PO BOX 346&amp;#xa;CALUMET, MI 49913&amp;#xa;United States of America</t>
  </si>
  <si>
    <t>94cfedd096430182d8ef9701ba33962b</t>
  </si>
  <si>
    <t>4659</t>
  </si>
  <si>
    <t>SPN-13393</t>
  </si>
  <si>
    <t>SIKORSKY AIRCRAFT/STRATFORD, CT</t>
  </si>
  <si>
    <t>120 SOUTH AVE&amp;#xa;M/S B101A&amp;#xa;BRIDGEPORT, CT 06601&amp;#xa;United States of America</t>
  </si>
  <si>
    <t>BRIAN.E.WAKE@LMCO.COM</t>
  </si>
  <si>
    <t>BRIAN E WAKE</t>
  </si>
  <si>
    <t>085ea9d3d99a01f698a086980111b301</t>
  </si>
  <si>
    <t>66696</t>
  </si>
  <si>
    <t>SPN-11395</t>
  </si>
  <si>
    <t>SILA NANOTECHNOLOGIES/ALAMEDA, CA</t>
  </si>
  <si>
    <t>2450 MARINE SQUARE LOOP&amp;#xa;ALAMEDA, CA 94501&amp;#xa;United States of America</t>
  </si>
  <si>
    <t>accounts.payable@silanano.com</t>
  </si>
  <si>
    <t>Account Payable</t>
  </si>
  <si>
    <t>085ea9d3d99a01991db18c980111ba01</t>
  </si>
  <si>
    <t>55315</t>
  </si>
  <si>
    <t>SPN-11396</t>
  </si>
  <si>
    <t>SILA NANOTECHOLOGIES INC/ ATLANTA, GA</t>
  </si>
  <si>
    <t>2450 MARINER SQUARE LOOP&amp;#xa;ALAMEDA, CA 94501&amp;#xa;United States of America</t>
  </si>
  <si>
    <t>9519beb6db1b0119003b6d6fb5245574</t>
  </si>
  <si>
    <t>70582</t>
  </si>
  <si>
    <t>SPN-13362</t>
  </si>
  <si>
    <t>SILICON AUDIO INC/AUSTIN, TX</t>
  </si>
  <si>
    <t>SILICON AUDIO INC.&amp;#xa;2113 RIVERVIEW STREET&amp;#xa;AUSTIN, TX 78702&amp;#xa;United States of America</t>
  </si>
  <si>
    <t>NEAL HALL</t>
  </si>
  <si>
    <t>5a53981539861000b2d94f3b32c20000</t>
  </si>
  <si>
    <t>48389</t>
  </si>
  <si>
    <t>SPN-14211</t>
  </si>
  <si>
    <t>SILICON DYNAMIX/DALLAS,TX</t>
  </si>
  <si>
    <t>17217 WATERVIEW PARKWAY&amp;#xa;SUITE 1.202-CUBE 27&amp;#xa;DALLAS, TX 75252&amp;#xa;United States of America</t>
  </si>
  <si>
    <t>siavash@silicondynamix.com</t>
  </si>
  <si>
    <t>SIAVASH POURKAMALI</t>
  </si>
  <si>
    <t>c9f8b40e5d4b013ad96b08804d01457e</t>
  </si>
  <si>
    <t>71120</t>
  </si>
  <si>
    <t>SPN-13626</t>
  </si>
  <si>
    <t>SILICON VALLEY COMMUNITY FOUNDATION/MOUNTAIN VALLEY,CA</t>
  </si>
  <si>
    <t>2440 West El Camino Real, Suite 300&amp;#xa;Mountain View, CA 94040&amp;#xa;United States of America</t>
  </si>
  <si>
    <t>a657201de1990183a9037a8f4e01664e</t>
  </si>
  <si>
    <t>73984</t>
  </si>
  <si>
    <t>SPN-13864</t>
  </si>
  <si>
    <t>SILICONARTS/KOREA</t>
  </si>
  <si>
    <t>5F, SEIL BLDG, 532, EONJU-RO&amp;#xa;GANGNAM-GU,&amp;#xa;06147 SEOUL Seoul&amp;#xa;Korea, Republic of</t>
  </si>
  <si>
    <t>941fb274468a012b78a69576671164a6</t>
  </si>
  <si>
    <t>8000153</t>
  </si>
  <si>
    <t>SPN-13312</t>
  </si>
  <si>
    <t>SILPARA TECHNOLOGIES, LLC</t>
  </si>
  <si>
    <t>207 JEFFERSON PLACE&amp;#xa;DECATUR, GA 30030&amp;#xa;United States of America</t>
  </si>
  <si>
    <t>CEO@SILPARATECH.COM</t>
  </si>
  <si>
    <t>TOM ROSENMAYER</t>
  </si>
  <si>
    <t>5a107b3158070121c3e8332fb000db20</t>
  </si>
  <si>
    <t>70437</t>
  </si>
  <si>
    <t>SPN-13598</t>
  </si>
  <si>
    <t>SILPARA TECHNOLOGIES/DECATUR, GA</t>
  </si>
  <si>
    <t>tom@rosenmayer.net</t>
  </si>
  <si>
    <t>085ea9d3d99a01c164e492980111c401</t>
  </si>
  <si>
    <t>4609</t>
  </si>
  <si>
    <t>SPN-11397</t>
  </si>
  <si>
    <t>SIMMONS CO/</t>
  </si>
  <si>
    <t>430 TECHNOLOGY PARKWAY&amp;#xa;NORCROSS, GA 30092&amp;#xa;United States of America</t>
  </si>
  <si>
    <t>MICHAEL DEFRANKS</t>
  </si>
  <si>
    <t>085ea9d3d99a0149380c98980111cb01</t>
  </si>
  <si>
    <t>5494</t>
  </si>
  <si>
    <t>SPN-11398</t>
  </si>
  <si>
    <t>SIMMONS CO/NORCROSS, GA</t>
  </si>
  <si>
    <t>430 TECHNOLOGY PKWY&amp;#xa;NORCROSS, GA 30092&amp;#xa;United States of America</t>
  </si>
  <si>
    <t>085ea9d3d99a016aaf930792011112f8</t>
  </si>
  <si>
    <t>63837</t>
  </si>
  <si>
    <t>SPN-11399</t>
  </si>
  <si>
    <t>SIMONS FOUNDATION/ARLINGTON, VA</t>
  </si>
  <si>
    <t>085ea9d3d99a01f585c09c980111d201</t>
  </si>
  <si>
    <t>53116</t>
  </si>
  <si>
    <t>SPN-11400</t>
  </si>
  <si>
    <t>SIMONS FOUNDATION/NEW YORK,NY</t>
  </si>
  <si>
    <t>160 FIFTH AVENUE - 7TH FLOOR&amp;#xa;NEW YORK, NY 10010&amp;#xa;United States of America</t>
  </si>
  <si>
    <t>ADRIENNE GREENBERG</t>
  </si>
  <si>
    <t>085ea9d3d99a01f32ab1a1980111d901</t>
  </si>
  <si>
    <t>67119</t>
  </si>
  <si>
    <t>SPN-11401</t>
  </si>
  <si>
    <t>SIMPLEPART/ATLANTA, GA</t>
  </si>
  <si>
    <t>84 WALTON STREET, NW&amp;#xa;ATLANTA, GA 30303&amp;#xa;United States of America</t>
  </si>
  <si>
    <t>085ea9d3d99a01604ddb8477011115d4</t>
  </si>
  <si>
    <t>70918</t>
  </si>
  <si>
    <t>SPN-00105</t>
  </si>
  <si>
    <t>SIOUX VALLEY SOUTHWESTERN ELECTRIC/ COLMAN, SOUTH DAKOTA</t>
  </si>
  <si>
    <t>47092 SD HIGHWAY 34&amp;#xa;P.O. BOX 216&amp;#xa;COLMAN, SD 57017&amp;#xa;United States of America</t>
  </si>
  <si>
    <t>DAVID OSSEFOORT</t>
  </si>
  <si>
    <t>98e5a07ed2cb0100fa8e996398b60000</t>
  </si>
  <si>
    <t>74938</t>
  </si>
  <si>
    <t>SPN-14035</t>
  </si>
  <si>
    <t>SIRPANT/HUMMELSTOWN,PA</t>
  </si>
  <si>
    <t>1214 RESEARCH BOULEVARD&amp;#xa;SUITE 2010&amp;#xa;HUMMELSTOWN, PA 17036&amp;#xa;United States of America</t>
  </si>
  <si>
    <t>accountspayable@sirpantimmunotx.com</t>
  </si>
  <si>
    <t>MEGAN KRAUSS</t>
  </si>
  <si>
    <t>66767abe332f1001ab7b047994ed0000</t>
  </si>
  <si>
    <t>76864</t>
  </si>
  <si>
    <t>SPN-14392</t>
  </si>
  <si>
    <t>SiShield</t>
  </si>
  <si>
    <t>2700 Northeast Expressway Suite C100&amp;#xa;Atlanta, GA 30345&amp;#xa;United States of America</t>
  </si>
  <si>
    <t>kmartin@sishield.com</t>
  </si>
  <si>
    <t>Kim Martin</t>
  </si>
  <si>
    <t>085ea9d3d99a011e5886a7980111e001</t>
  </si>
  <si>
    <t>67560</t>
  </si>
  <si>
    <t>SPN-11402</t>
  </si>
  <si>
    <t>SIXPOINT MATERIALS INC./BUELLTON, CA</t>
  </si>
  <si>
    <t>37 INDUSTRIAL WAY&amp;#xa;UNIT 106&amp;#xa;BUELLTON, CA 93427&amp;#xa;United States of America</t>
  </si>
  <si>
    <t>TADAO HASHIMOTO</t>
  </si>
  <si>
    <t>fe8c35c621f30100fd59b5ff74be0000</t>
  </si>
  <si>
    <t>74920</t>
  </si>
  <si>
    <t>SPN-14050</t>
  </si>
  <si>
    <t>SK INNOVATION (SKI)/KOREA</t>
  </si>
  <si>
    <t>325, EXPORO&amp;#xa;YUSEONG-GU&amp;#xa;34124 DAEJEON Daejeon&amp;#xa;Korea, Republic of</t>
  </si>
  <si>
    <t>HyunSeop Shin</t>
  </si>
  <si>
    <t>e9f5ff54c5a81000c8b551d7177a0000</t>
  </si>
  <si>
    <t>77283</t>
  </si>
  <si>
    <t>SPN-14596</t>
  </si>
  <si>
    <t>SKADDEN, ARPS, SLATE, MEAGHER &amp; FLOM LLP/NEW YORK, NY</t>
  </si>
  <si>
    <t>One Manhattan West&amp;#xa;New York, NY 10001&amp;#xa;United States of America</t>
  </si>
  <si>
    <t>MALLOY.MCGREEVY@SKADDEN.COM</t>
  </si>
  <si>
    <t>MALLOY MCGREEVY</t>
  </si>
  <si>
    <t>085ea9d3d99a01b611abad980111e701</t>
  </si>
  <si>
    <t>53147</t>
  </si>
  <si>
    <t>SPN-11403</t>
  </si>
  <si>
    <t>SKANSKA USA BUILDING INC/PARSIPPANY,NY</t>
  </si>
  <si>
    <t>253 SUMMER STREET&amp;#xa;BOSTON, MA 02210&amp;#xa;United States of America</t>
  </si>
  <si>
    <t>941fb274468a011d8019787267112ca1</t>
  </si>
  <si>
    <t>69037</t>
  </si>
  <si>
    <t>SPN-13137</t>
  </si>
  <si>
    <t>SKC CO. LTD./GYEONGGI-D, KOREA</t>
  </si>
  <si>
    <t>1b998611276f0101a6b9eeed77b50000</t>
  </si>
  <si>
    <t>74284</t>
  </si>
  <si>
    <t>SPN-14012</t>
  </si>
  <si>
    <t>SKROOT LABORATORY INC/AMES, IA</t>
  </si>
  <si>
    <t>2233 MCKINLEY CT.&amp;#xa;AMES, IA 50010&amp;#xa;United States of America</t>
  </si>
  <si>
    <t>reuel@skrootlab.com</t>
  </si>
  <si>
    <t>NIGEL REUEL</t>
  </si>
  <si>
    <t>085ea9d3d99a010ccd1cb3980111f101</t>
  </si>
  <si>
    <t>64479</t>
  </si>
  <si>
    <t>SPN-11404</t>
  </si>
  <si>
    <t>SKYWORKS SOLUTIONS INC/WOBURN,MA</t>
  </si>
  <si>
    <t>20 SYLVAN RD&amp;#xa;WOBURN, MA 01801&amp;#xa;United States of America</t>
  </si>
  <si>
    <t>085ea9d3d99a010b4b4ab8980111f801</t>
  </si>
  <si>
    <t>67832</t>
  </si>
  <si>
    <t>SPN-11405</t>
  </si>
  <si>
    <t>SLAC NATIONAL ACCELERATOR LABORATORY/MENLO PARK, CA</t>
  </si>
  <si>
    <t>2575 SAND HILL ROAD&amp;#xa;BLDG 081, M/S 85&amp;#xa;MENLO PARK, CA 94025&amp;#xa;United States of America</t>
  </si>
  <si>
    <t>a8da2e6580c701019b016e0620380000</t>
  </si>
  <si>
    <t>75269</t>
  </si>
  <si>
    <t>SPN-14105</t>
  </si>
  <si>
    <t>SLACAN INDUSTRIES INC/BRANTFORD, ON</t>
  </si>
  <si>
    <t>145 ROY BLVD&amp;#xa;BRANTFORD, ON N3R 7K1&amp;#xa;Canada</t>
  </si>
  <si>
    <t>ipollock@slacan.com</t>
  </si>
  <si>
    <t>IAN POLLOCK</t>
  </si>
  <si>
    <t>a44946f2803601426c61a01dd32a9f5b</t>
  </si>
  <si>
    <t>70660</t>
  </si>
  <si>
    <t>SPN-13374</t>
  </si>
  <si>
    <t>SLIPPERY ROCK UNIVERSITY/SLIPPERY ROCK PA</t>
  </si>
  <si>
    <t>105 UNIVERSITY UNION&amp;#xa;SLIPPERY ROCK, PA 16057&amp;#xa;United States of America</t>
  </si>
  <si>
    <t>NATALIE.BURICK@SRU.EDU</t>
  </si>
  <si>
    <t>NATALIE BURICK</t>
  </si>
  <si>
    <t>a86fff93d55a10014d5418f8ceae0000</t>
  </si>
  <si>
    <t>16208</t>
  </si>
  <si>
    <t>SPN-14222</t>
  </si>
  <si>
    <t>SLOAN-KETTERING INSTI/NEW YORK, NY</t>
  </si>
  <si>
    <t>1275 YORK AVENUE&amp;#xa;NEW YORK, NY 10065&amp;#xa;United States of America</t>
  </si>
  <si>
    <t>subawards@mskcc.org</t>
  </si>
  <si>
    <t>LORENZ STUDER</t>
  </si>
  <si>
    <t>189997f0026d100111f288afb65d0000</t>
  </si>
  <si>
    <t>3472</t>
  </si>
  <si>
    <t>SPN-14415</t>
  </si>
  <si>
    <t>SMALL BUSINESS ADMIN/</t>
  </si>
  <si>
    <t>DHHS PROGRAM SUPPORT CENTER&amp;#xa;PO BOX 530231&amp;#xa;ATLANTA, GA 30353-0231&amp;#xa;United States of America</t>
  </si>
  <si>
    <t>PMSsupport@psc.hhs.gov</t>
  </si>
  <si>
    <t>PMSsupport psc.hhs.gov</t>
  </si>
  <si>
    <t>d6a7b1e9430d011d22d72ff1481eccc0</t>
  </si>
  <si>
    <t>69562</t>
  </si>
  <si>
    <t>SPN-13347</t>
  </si>
  <si>
    <t>SMALL DOMESTIC APPLIANCES (SDA) MEDIA GROUP/FOSHEN GUANGDONG,P.R. CHINA</t>
  </si>
  <si>
    <t>J28311 Guangdong&amp;#xa;China</t>
  </si>
  <si>
    <t>085ea9d3d99a0187a03fbf980111ff01</t>
  </si>
  <si>
    <t>53990</t>
  </si>
  <si>
    <t>SPN-11406</t>
  </si>
  <si>
    <t>SMART WIRE GRID INC/SAN FRANCISCO,CA</t>
  </si>
  <si>
    <t>SECOND FLOOR, 505 MONTGOMERY STREET&amp;#xa;SAN FRANCISCO, CA 94111&amp;#xa;United States of America</t>
  </si>
  <si>
    <t>a3c174d92da101a228008c5f9a016b8c</t>
  </si>
  <si>
    <t>74125</t>
  </si>
  <si>
    <t>SPN-13914</t>
  </si>
  <si>
    <t>SMART WIRES INC/UNION CITY, CA</t>
  </si>
  <si>
    <t>3292 WHIPPLE ROAD&amp;#xa;UNION CITY, CA 94587&amp;#xa;United States of America</t>
  </si>
  <si>
    <t>HAROON INAM</t>
  </si>
  <si>
    <t>085ea9d3d99a015825b1c59801110c02</t>
  </si>
  <si>
    <t>67903</t>
  </si>
  <si>
    <t>SPN-11407</t>
  </si>
  <si>
    <t>SMARTEAR/SAN FRANCISCO, CA</t>
  </si>
  <si>
    <t>201 FOLSOM ST #21G&amp;#xa;SAN FRANCISCO, CA 94105&amp;#xa;United States of America</t>
  </si>
  <si>
    <t>KINUKO MASAKI</t>
  </si>
  <si>
    <t>085ea9d3d99a018d4e85cc9801111302</t>
  </si>
  <si>
    <t>67101</t>
  </si>
  <si>
    <t>SPN-11408</t>
  </si>
  <si>
    <t>SMARTMATIC USA CORPORATION/BOCA RATON, FL</t>
  </si>
  <si>
    <t>Pine Lodge, 26 Pine Road&amp;#xa;St. Michael BB11112&amp;#xa;Barbados</t>
  </si>
  <si>
    <t>DANIELLE BERDEN</t>
  </si>
  <si>
    <t>085ea9d3d99a01f8e7aed29801111a02</t>
  </si>
  <si>
    <t>64196</t>
  </si>
  <si>
    <t>SPN-11409</t>
  </si>
  <si>
    <t>SMARTRONIX INC/HOLLYWOOD, MD</t>
  </si>
  <si>
    <t>44150 SMARTRONIX WAY&amp;#xa;HOLLYWOOD, MD 20636&amp;#xa;United States of America</t>
  </si>
  <si>
    <t>3af9eff2c8f810019b0617f4cdcb0000</t>
  </si>
  <si>
    <t>32692</t>
  </si>
  <si>
    <t>SPN-14287</t>
  </si>
  <si>
    <t>SMITH &amp; NEPHEW INC/MEMPHIS, TN</t>
  </si>
  <si>
    <t>7135 GOODLETT FARMS PARKWAY&amp;#xa;CORDOVA, TN 38016&amp;#xa;United States of America</t>
  </si>
  <si>
    <t>jenna.moss@smith-nephew.com</t>
  </si>
  <si>
    <t>JENNA MOSS</t>
  </si>
  <si>
    <t>085ea9d3d99a01831eb5d89801112102</t>
  </si>
  <si>
    <t>13826</t>
  </si>
  <si>
    <t>SPN-11410</t>
  </si>
  <si>
    <t>SMITH RICHARDSON FOUNDATION/WESTPORT, CONNECTICUT</t>
  </si>
  <si>
    <t>60 JESUP ROAD&amp;#xa;WESTPORT, CT 06880&amp;#xa;United States of America</t>
  </si>
  <si>
    <t>KATHY LAVERY</t>
  </si>
  <si>
    <t>085ea9d3d99a01e9ac73f2910211ab23</t>
  </si>
  <si>
    <t>38488</t>
  </si>
  <si>
    <t>SPN-11411</t>
  </si>
  <si>
    <t>SMITHSONIAN INSTITUTE/WASHINGTON, DC</t>
  </si>
  <si>
    <t>MARINE STATION AT FORT PIERCE&amp;#xa;701 SEAWAY DRIVE&amp;#xa;FORT PIERCE, FL 34949&amp;#xa;United States of America</t>
  </si>
  <si>
    <t>GLORIA BAXEVANIS</t>
  </si>
  <si>
    <t>CATHERINE HARRIS</t>
  </si>
  <si>
    <t>9519beb6db1b018094a0a922b5240872</t>
  </si>
  <si>
    <t>6172</t>
  </si>
  <si>
    <t>SPN-13361</t>
  </si>
  <si>
    <t>SMITHSONIAN INSTITUTION/CAMBRIDGE, MA</t>
  </si>
  <si>
    <t>SUBCONTRACTS AND PROCUREMENT, MS/22&amp;#xa;60 GARDEN STREET&amp;#xa;CAMBRIDGE, MA 02138-1516&amp;#xa;United States of America</t>
  </si>
  <si>
    <t>ELIZABETH KRAFT</t>
  </si>
  <si>
    <t>085ea9d3d99a01644814f9910211be23</t>
  </si>
  <si>
    <t>34208</t>
  </si>
  <si>
    <t>SPN-11412</t>
  </si>
  <si>
    <t>SOAR TECHNOLOGY INC/ANN ARBOR, MI</t>
  </si>
  <si>
    <t>3600 GREEN CT, STE 600&amp;#xa;ANN ARBOR, MI 48105&amp;#xa;United States of America</t>
  </si>
  <si>
    <t>f1082c589d6d1000fcf880826bdf0000</t>
  </si>
  <si>
    <t>6132</t>
  </si>
  <si>
    <t>SPN-14230</t>
  </si>
  <si>
    <t>SOCIAL SCIENCE RES COUN/NEW YORK, NY</t>
  </si>
  <si>
    <t>300 CADMAN PLAZA WEST; 15TH FLOOR&amp;#xa;ONE PIERREPONT PLAZA&amp;#xa;BROOKLYN, NY 11201&amp;#xa;United States of America</t>
  </si>
  <si>
    <t>srodriguez@ssrc.org</t>
  </si>
  <si>
    <t>SELENA RODRIGUEZ</t>
  </si>
  <si>
    <t>085ea9d3d99a01392c3ae69801112802</t>
  </si>
  <si>
    <t>57834</t>
  </si>
  <si>
    <t>SPN-11413</t>
  </si>
  <si>
    <t>SOCIETE INTERNATIONALE DE TELECOM AERO (SITA)/ ATLANTA, GA</t>
  </si>
  <si>
    <t>3100 CUMBERLAND BLVD&amp;#xa;ATLANTA, GA 30339&amp;#xa;United States of America</t>
  </si>
  <si>
    <t>SITA INFORMATION NETWORKING COMPUTING USA INC .</t>
  </si>
  <si>
    <t>085ea9d3d99a0150fb61eb9801113202</t>
  </si>
  <si>
    <t>6360</t>
  </si>
  <si>
    <t>SPN-11414</t>
  </si>
  <si>
    <t>SOCIETE INTL DETELECOMM AERON</t>
  </si>
  <si>
    <t>1dc062341fe50158849a4e7cf101c781</t>
  </si>
  <si>
    <t>28441</t>
  </si>
  <si>
    <t>SPN-13896</t>
  </si>
  <si>
    <t>SOCIETY FOR INDUS &amp; ORGAN PSYCHOLOGY FOUN/BOWLING GREEN, OH</t>
  </si>
  <si>
    <t>520 ORDWAY AVE.&amp;#xa;BOLLING GREEN, OH 43402&amp;#xa;United States of America</t>
  </si>
  <si>
    <t>d96abae3679001af22430d73e70195b8</t>
  </si>
  <si>
    <t>71179</t>
  </si>
  <si>
    <t>SPN-13627</t>
  </si>
  <si>
    <t>SOCIETY FOR PERSONALITY AND SOCIAL PSYCHOLOGY INC/WASHINGTON, DC</t>
  </si>
  <si>
    <t>1660 L STREET NW #1000&amp;#xa;WASHINGTON, DC 20036&amp;#xa;United States of America</t>
  </si>
  <si>
    <t>tclark@spsp.org</t>
  </si>
  <si>
    <t>TRAVIS CLARK</t>
  </si>
  <si>
    <t>530982d0733210019bf732e4402a0000</t>
  </si>
  <si>
    <t>75530</t>
  </si>
  <si>
    <t>SPN-14145</t>
  </si>
  <si>
    <t>SOCIETY FOR THE STUDY OF EVOLUTION INC /ST. LOUIS, MO</t>
  </si>
  <si>
    <t>4344 SHAW BOULEVARD&amp;#xa;SAINT LOUIS, MO 63110-2226&amp;#xa;United States of America</t>
  </si>
  <si>
    <t>tjackson@botany.org</t>
  </si>
  <si>
    <t>TRICIA JACKSON</t>
  </si>
  <si>
    <t>be9e0f2bd81d10014f08f72f7b4d0000</t>
  </si>
  <si>
    <t>76443</t>
  </si>
  <si>
    <t>SPN-14374</t>
  </si>
  <si>
    <t>SOCIETY OF BLACK ARCHAEOLOGISTS (SBA)/SANTA MONICA,CA</t>
  </si>
  <si>
    <t>P.O. BO 3771&amp;#xa;SANTA MONICA, CA 90408&amp;#xa;United States of America</t>
  </si>
  <si>
    <t>jdunnavant@anthro.ucla.edu</t>
  </si>
  <si>
    <t>JUSTIN DUNNAVANT</t>
  </si>
  <si>
    <t>085ea9d3d99a01c04dcaf09801113602</t>
  </si>
  <si>
    <t>55114</t>
  </si>
  <si>
    <t>SPN-11415</t>
  </si>
  <si>
    <t>SOCIETY OF CABLE TELECOMMUNICATIONS ENG INC (SCTE)/EXTON,PA</t>
  </si>
  <si>
    <t>140 PHILIPS ROAD&amp;#xa;EXTON, PA 19341-1318&amp;#xa;United States of America</t>
  </si>
  <si>
    <t>gmatt@scte.org</t>
  </si>
  <si>
    <t>CATHY KARCH</t>
  </si>
  <si>
    <t>c56b6c2dca471001b0190ba6855a0000</t>
  </si>
  <si>
    <t>76989</t>
  </si>
  <si>
    <t>SPN-14506</t>
  </si>
  <si>
    <t>SOCIETY OF FAMILY PLANNING/DENVER, CO</t>
  </si>
  <si>
    <t>PO Box 18342&amp;#xa;Denver, CO 80218&amp;#xa;United States of America</t>
  </si>
  <si>
    <t>RManski@SocietyFP.org</t>
  </si>
  <si>
    <t>Ruth Manski</t>
  </si>
  <si>
    <t>941fb274468a015bba30b0706711f29e</t>
  </si>
  <si>
    <t>43809</t>
  </si>
  <si>
    <t>SPN-13058</t>
  </si>
  <si>
    <t>SOFTWEAR AUTOMATION INC/ATLANTA, GA</t>
  </si>
  <si>
    <t>7f21a07fdcad01b48a44dd504d01abee</t>
  </si>
  <si>
    <t>72001</t>
  </si>
  <si>
    <t>SPN-13674</t>
  </si>
  <si>
    <t>SOFUSA/SANDY SPRINGS,GA</t>
  </si>
  <si>
    <t>8601 DUNWOODY PLACE&amp;#xa;SUITE 580&amp;#xa;SANDY SPRINGS, GA 30350&amp;#xa;United States of America</t>
  </si>
  <si>
    <t>JAKE CASON</t>
  </si>
  <si>
    <t>358d8d546b2b01182150becb9901df83</t>
  </si>
  <si>
    <t>73183</t>
  </si>
  <si>
    <t>SPN-13753</t>
  </si>
  <si>
    <t>SOGNEF/ALPHARETTA, GA</t>
  </si>
  <si>
    <t>4400 PARK BROOKE TRACE&amp;#xa;ALPHARETTA, GA 30022&amp;#xa;United States of America</t>
  </si>
  <si>
    <t>anubhav.dubey@sognef.com</t>
  </si>
  <si>
    <t>ANUBHAV DUBEY</t>
  </si>
  <si>
    <t>085ea9d3d99a0139666df69801113d02</t>
  </si>
  <si>
    <t>39869</t>
  </si>
  <si>
    <t>SPN-11416</t>
  </si>
  <si>
    <t>SOL ORIENS LLC/ALBUQUERQUE, NM</t>
  </si>
  <si>
    <t>SOL ORIENS LLC&amp;#xa;9905 DESERT MOUNTAIN ROAD NE&amp;#xa;ALBUQUERQUE, NM 87122&amp;#xa;United States of America</t>
  </si>
  <si>
    <t>b147c533b1320118cea41d21fd00864b</t>
  </si>
  <si>
    <t>71820</t>
  </si>
  <si>
    <t>SPN-13795</t>
  </si>
  <si>
    <t>SOLAR INVENTIONS LLC/ATLANTA, GA</t>
  </si>
  <si>
    <t>4177 GATESWALK DRIVE SE&amp;#xa;SMYRNA, GA 30080&amp;#xa;United States of America</t>
  </si>
  <si>
    <t>BEN DAMIANI</t>
  </si>
  <si>
    <t>085ea9d3d99a018c17e4fc9801114402</t>
  </si>
  <si>
    <t>4615</t>
  </si>
  <si>
    <t>SPN-11417</t>
  </si>
  <si>
    <t>SOLAR TURBINES INC</t>
  </si>
  <si>
    <t>2200 PACIFIC HIGHWAY&amp;#xa;PO BOX 85376&amp;#xa;SAN DIEGO, CA 92186-5376&amp;#xa;United States of America</t>
  </si>
  <si>
    <t>Blust_James_W@solarturbines.com</t>
  </si>
  <si>
    <t>PRIYANK SAXENA</t>
  </si>
  <si>
    <t>CONNIE GUNTHER</t>
  </si>
  <si>
    <t>668a3f65b1aa10013cf9abae205b0000</t>
  </si>
  <si>
    <t>75780</t>
  </si>
  <si>
    <t>SPN-14266</t>
  </si>
  <si>
    <t>SOLAREDGE TECHNOLOGIES LTD/HERZLIYA, ISRAEL</t>
  </si>
  <si>
    <t>700 E. TASMAN DRIVE&amp;#xa;MILPITAS, CA 95035&amp;#xa;United States of America</t>
  </si>
  <si>
    <t>ap.us@solaredge.com</t>
  </si>
  <si>
    <t>JESSICA SINGH</t>
  </si>
  <si>
    <t>085ea9d3d99a01856f00039901114e02</t>
  </si>
  <si>
    <t>66329</t>
  </si>
  <si>
    <t>SPN-11418</t>
  </si>
  <si>
    <t>SOLENIS/WILMINGTON, DE</t>
  </si>
  <si>
    <t>INNOVATIVE WATER CARE, LLC&amp;#xa;2465 Pinnacle Drive&amp;#xa;Wilmington, DE 19803-3700&amp;#xa;United States of America</t>
  </si>
  <si>
    <t>IW-NA-IN solenis.com</t>
  </si>
  <si>
    <t>941fb274468a0129f1eac273671188a2</t>
  </si>
  <si>
    <t>69666</t>
  </si>
  <si>
    <t>SPN-13188</t>
  </si>
  <si>
    <t>SOLID BIOSCIENCES/CAMBRIDGE, MA</t>
  </si>
  <si>
    <t>141 PORTLAND STREET&amp;#xa;5TH FLOOR&amp;#xa;CAMBRIDGE, MA 02139&amp;#xa;United States of America</t>
  </si>
  <si>
    <t>ap@solidbio.com</t>
  </si>
  <si>
    <t>a657201de19901e5c844eba1050142fe</t>
  </si>
  <si>
    <t>70657</t>
  </si>
  <si>
    <t>SPN-13858</t>
  </si>
  <si>
    <t>SOLIDIA TECHNOLOGIES INC/ PISCATAWAY, NJ</t>
  </si>
  <si>
    <t>11 COLONIAL DRIVE&amp;#xa;PISCATAWAY, NJ 08854-4113&amp;#xa;United States of America</t>
  </si>
  <si>
    <t>085ea9d3d99a012a3d2f96a801111519</t>
  </si>
  <si>
    <t>65641</t>
  </si>
  <si>
    <t>SPN-00033</t>
  </si>
  <si>
    <t>SOLVAY SPECIALTY POLYMERS/ALPHARETTA, GA</t>
  </si>
  <si>
    <t>4500 MCGINNIS FERRY RD&amp;#xa;ALPHARETTA, GA 30005&amp;#xa;United States of America</t>
  </si>
  <si>
    <t>fef0e5d3f54e0101e711e7af15c60000</t>
  </si>
  <si>
    <t>74904</t>
  </si>
  <si>
    <t>SPN-14100</t>
  </si>
  <si>
    <t>SOLVAY TEMPE CYTEC ENGINEERED MATERIALS INC/TEMPE, AZ</t>
  </si>
  <si>
    <t>2085 EAST TECHNOLOGY CIRCLE, SUITE 102&amp;#xa;TEMPE, AZ 85284&amp;#xa;United States of America</t>
  </si>
  <si>
    <t>rob.maskell@solvay.com</t>
  </si>
  <si>
    <t>ROB MASKELL</t>
  </si>
  <si>
    <t>085ea9d3d99a01481a03099901115502</t>
  </si>
  <si>
    <t>61253</t>
  </si>
  <si>
    <t>SPN-11419</t>
  </si>
  <si>
    <t>SONETER/ATLANTA,GA</t>
  </si>
  <si>
    <t>75 5TH ST NW,&amp;#xa;SUITE 213&amp;#xa;ATLANTA, GA 30308&amp;#xa;United States of America</t>
  </si>
  <si>
    <t>e60fcd44849b01d6bf75b5d49a0142c2</t>
  </si>
  <si>
    <t>71241</t>
  </si>
  <si>
    <t>SPN-13514</t>
  </si>
  <si>
    <t>SONOMA STATE UNIVERSITY/ROHNERT PARK,CA</t>
  </si>
  <si>
    <t>1801 E COTATI AVE&amp;#xa;ROHNERT, CA 94928&amp;#xa;United States of America</t>
  </si>
  <si>
    <t>f4079b0e4c1d01ce9fc333bd522188f0</t>
  </si>
  <si>
    <t>69988</t>
  </si>
  <si>
    <t>SPN-13351</t>
  </si>
  <si>
    <t>SONY CORPORATION OF AMERICA/SAN JOSE, CA</t>
  </si>
  <si>
    <t>US RESEARCH CENTER&amp;#xa;1730 N. 1ST STREET&amp;#xa;SAN JOSE, CA 95112&amp;#xa;United States of America</t>
  </si>
  <si>
    <t>sca-accountspayable@am.sony.com</t>
  </si>
  <si>
    <t>941fb274468a0158ef701272671198a0</t>
  </si>
  <si>
    <t>68039</t>
  </si>
  <si>
    <t>SPN-13119</t>
  </si>
  <si>
    <t>SONY/NEW YORK, NY</t>
  </si>
  <si>
    <t>6c90bc04f66d1000afde80ad783e0000</t>
  </si>
  <si>
    <t>75825</t>
  </si>
  <si>
    <t>SPN-14216</t>
  </si>
  <si>
    <t>SOONGSIL UNIVERSITY/SEOUL,SOUTH KOREA</t>
  </si>
  <si>
    <t>SOONGSIL UNIVERSITY FOUNDATION OF UNIVERSITY-INDUS&amp;#xa;VENTURE HALL #109, 369 SANGDO-RO&amp;#xa;DONGJAK-GU&amp;#xa;06978 SEOUL&amp;#xa;Korea, Republic of</t>
  </si>
  <si>
    <t>make_it_right@ssu.ac.kr</t>
  </si>
  <si>
    <t>HYESEONG KIM</t>
  </si>
  <si>
    <t>085ea9d3d99a017557750e9901115c02</t>
  </si>
  <si>
    <t>65317</t>
  </si>
  <si>
    <t>SPN-11420</t>
  </si>
  <si>
    <t>SOPHIA BIOSCIENCES INC./ATLANTA, GA</t>
  </si>
  <si>
    <t>014fa4db6cbe10019bde7eb1ff2c0000</t>
  </si>
  <si>
    <t>67127</t>
  </si>
  <si>
    <t>SPN-14351</t>
  </si>
  <si>
    <t>SORBENT TECHNOLOGIES INC./NORCROSS, GA</t>
  </si>
  <si>
    <t>5955 PEACHTREE CORNERS EAST&amp;#xa;NORCROSS, GA 30071&amp;#xa;United States of America</t>
  </si>
  <si>
    <t>rkerr@sorbtech.com</t>
  </si>
  <si>
    <t>BOB KERR</t>
  </si>
  <si>
    <t>085ea9d3d99a017ed223149901116302</t>
  </si>
  <si>
    <t>66301</t>
  </si>
  <si>
    <t>SPN-11421</t>
  </si>
  <si>
    <t>SORIN CRM SAS/CEDEX, FRANCE</t>
  </si>
  <si>
    <t>4 AVENUE RAUMUR&amp;#xa;92140 CLAMRT&amp;#xa;France</t>
  </si>
  <si>
    <t>085ea9d3d99a0128811f199901116a02</t>
  </si>
  <si>
    <t>66960</t>
  </si>
  <si>
    <t>SPN-11422</t>
  </si>
  <si>
    <t>SOSSEC/ATKINSON,NH</t>
  </si>
  <si>
    <t>8 COMMERCE DRIVE&amp;#xa;ATKINSON, NH 03811&amp;#xa;United States of America</t>
  </si>
  <si>
    <t>085ea9d3d99a0173f90d1e9901117102</t>
  </si>
  <si>
    <t>32993</t>
  </si>
  <si>
    <t>SPN-11423</t>
  </si>
  <si>
    <t>SOUTH ARTS INC/ATLANTA, GEORGIA</t>
  </si>
  <si>
    <t>1800 PEACHTREE STREET NW&amp;#xa;SUITE 808&amp;#xa;ATLANTA, GA 30309&amp;#xa;United States of America</t>
  </si>
  <si>
    <t>NIKKI ESTES</t>
  </si>
  <si>
    <t>2328dc1d8f3c1000c557748cf0db0000</t>
  </si>
  <si>
    <t>16129</t>
  </si>
  <si>
    <t>SPN-14384</t>
  </si>
  <si>
    <t>SOUTH CAROLINA DEPARTMENT OF PUBLIC SAFETY/COLUMBIA, SC</t>
  </si>
  <si>
    <t>6d365d062c4d0100fffb9ba0bf550000</t>
  </si>
  <si>
    <t>5765</t>
  </si>
  <si>
    <t>SPN-14087</t>
  </si>
  <si>
    <t>SOUTH CAROLINA DEPT OF TRANSPORTATION/COLUMBIA, SC</t>
  </si>
  <si>
    <t>955 PARK STREET, SUITE 101&amp;#xa;COLUMBIA, SC 29201&amp;#xa;United States of America</t>
  </si>
  <si>
    <t>swygerttl@scdot.org</t>
  </si>
  <si>
    <t>TERRY SWYGERT</t>
  </si>
  <si>
    <t>085ea9d3d99a01e1aec0239901117802</t>
  </si>
  <si>
    <t>13046</t>
  </si>
  <si>
    <t>SPN-11424</t>
  </si>
  <si>
    <t>SOUTH CAROLINA ELECTRIC &amp; GAS CO, COLUMBIA, SC</t>
  </si>
  <si>
    <t>105 VANTAGE POINT DR&amp;#xa;WEST COLUMBIA, SC 29172&amp;#xa;United States of America</t>
  </si>
  <si>
    <t>085ea9d3d99a011b5d092a9901117f02</t>
  </si>
  <si>
    <t>6197</t>
  </si>
  <si>
    <t>SPN-11425</t>
  </si>
  <si>
    <t>SOUTH CAROLINA RES AUTH/CHARLESTON, SC</t>
  </si>
  <si>
    <t>MANDI BALLOU</t>
  </si>
  <si>
    <t>d9de116fea8401de80d927aaae00f148</t>
  </si>
  <si>
    <t>73691</t>
  </si>
  <si>
    <t>SPN-13804</t>
  </si>
  <si>
    <t>SOUTH CAROLINA SCHOOL FOR THE DEAF AND THE BLIND/COLUMBIA,SC</t>
  </si>
  <si>
    <t>101 EXECUTIVE CENTER DRIVE SUITE 120&amp;#xa;COLUMBIA, SC 29210&amp;#xa;United States of America</t>
  </si>
  <si>
    <t>085ea9d3d99a0183c6722f9901118902</t>
  </si>
  <si>
    <t>20459</t>
  </si>
  <si>
    <t>SPN-11426</t>
  </si>
  <si>
    <t>SOUTH CAROLINA SEA GRANT CONSORTIUM/CHARLESTON, SC</t>
  </si>
  <si>
    <t>287 MEETING STREET&amp;#xa;LU-CES PROGRAM&amp;#xa;CHARLESTON, SC 29401-1514&amp;#xa;United States of America</t>
  </si>
  <si>
    <t>6e648c56f2eb010457eb8ede2c1297d0</t>
  </si>
  <si>
    <t>5753</t>
  </si>
  <si>
    <t>SPN-13450</t>
  </si>
  <si>
    <t>SOUTH COAST AIR QUALITY MANAGEMENT/DIAMOND BAR, CA</t>
  </si>
  <si>
    <t>6d6042a60fe101b68440a41eb9003b9f</t>
  </si>
  <si>
    <t>73983</t>
  </si>
  <si>
    <t>SPN-13850</t>
  </si>
  <si>
    <t>SOUTH COBB REDEVELOPMENT AUTHORITY/MARIETTA, GA</t>
  </si>
  <si>
    <t>1150 POWDER SPRINGS ST.&amp;#xa;STE. 400&amp;#xa;MARIETTA, GA 30064&amp;#xa;United States of America</t>
  </si>
  <si>
    <t>dougstoner@gmail.com</t>
  </si>
  <si>
    <t>DOUG STONER</t>
  </si>
  <si>
    <t>085ea9d3d99a01c3ff318b7701111cd4</t>
  </si>
  <si>
    <t>8000048</t>
  </si>
  <si>
    <t>SPN-00106</t>
  </si>
  <si>
    <t>SOUTH GEORGIA EQUIPMENT &amp; SUPPLY</t>
  </si>
  <si>
    <t>301 SOUTH STATE STREET&amp;#xa;LYONS, GA 30436&amp;#xa;United States of America</t>
  </si>
  <si>
    <t>085ea9d3d99a01793d9d3a9901119702</t>
  </si>
  <si>
    <t>66019</t>
  </si>
  <si>
    <t>SPN-11428</t>
  </si>
  <si>
    <t>SOUTH GEORGIA TECHNICAL COLLEGE/AMERICUS, GA</t>
  </si>
  <si>
    <t>900 SOUTH GA TECH PKWY&amp;#xa;AMERICUS, GA 31709&amp;#xa;United States of America</t>
  </si>
  <si>
    <t>69bfc98d9c3701c8578b3d75b9018363</t>
  </si>
  <si>
    <t>74822</t>
  </si>
  <si>
    <t>SPN-13984</t>
  </si>
  <si>
    <t>SOUTHEAST COASTAL OCEAN OBSERVING REGIONAL ASSOC (SECOORA)/MT PLEASANT,SC/</t>
  </si>
  <si>
    <t>P.O. BOX 13856&amp;#xa;CHARLESTON, SC 29422&amp;#xa;United States of America</t>
  </si>
  <si>
    <t>mlee@secoora.org</t>
  </si>
  <si>
    <t>8ed22079b492010e749bed19b2007b4a</t>
  </si>
  <si>
    <t>73785</t>
  </si>
  <si>
    <t>SPN-13829</t>
  </si>
  <si>
    <t>SOUTHEAST POWER CORPORATION/BASTROP,TX</t>
  </si>
  <si>
    <t>525 SHA LANE&amp;#xa;SPARTANBURG, SC 29307&amp;#xa;United States of America</t>
  </si>
  <si>
    <t>agillem@southeastpower.com</t>
  </si>
  <si>
    <t>JACOB EDWARDS</t>
  </si>
  <si>
    <t>ANTHONY GILLEM</t>
  </si>
  <si>
    <t>8ab8b411c1401000aa1730e05a7c0000</t>
  </si>
  <si>
    <t>76483</t>
  </si>
  <si>
    <t>SPN-14301</t>
  </si>
  <si>
    <t>SOUTHEAST POWER CORPORATION/TITUSVILLE, FLORIDA</t>
  </si>
  <si>
    <t>1805 HAMMOCK RD&amp;#xa;TITUSVILLE, FL 32796&amp;#xa;United States of America</t>
  </si>
  <si>
    <t>085ea9d3d99a01c5d15b409901119e02</t>
  </si>
  <si>
    <t>5947</t>
  </si>
  <si>
    <t>SPN-11429</t>
  </si>
  <si>
    <t>SOUTHEASTERN CENTER FOR ELECTRICAL ENGR EDUC/</t>
  </si>
  <si>
    <t>3500 JOHN MERRITT BLVD&amp;#xa;NASHVILLE, TN 37209-1561&amp;#xa;United States of America</t>
  </si>
  <si>
    <t>085ea9d3d99a01dec4aa46990111a502</t>
  </si>
  <si>
    <t>64436</t>
  </si>
  <si>
    <t>SPN-11430</t>
  </si>
  <si>
    <t>SOUTHEASTERN COASTAL WIND COALITION (SECWC)/RALEIGH, NC</t>
  </si>
  <si>
    <t>POBOX 27992&amp;#xa;RALEIGH, NC 27601&amp;#xa;United States of America</t>
  </si>
  <si>
    <t>KATHERINE KOLLINS</t>
  </si>
  <si>
    <t>JENNIFER BANKS</t>
  </si>
  <si>
    <t>085ea9d3d99a017414a54d990111ac02</t>
  </si>
  <si>
    <t>57422</t>
  </si>
  <si>
    <t>SPN-11431</t>
  </si>
  <si>
    <t>SOUTHEASTERN TECHNICAL COLLEGE/VIDALIA, GA</t>
  </si>
  <si>
    <t>3001 EAST FIRST STREET&amp;#xa;VIDALIA, GA 30474&amp;#xa;United States of America</t>
  </si>
  <si>
    <t>085ea9d3d99a011a716a54990111b302</t>
  </si>
  <si>
    <t>67939</t>
  </si>
  <si>
    <t>SPN-11432</t>
  </si>
  <si>
    <t>SOUTHEASTERN UNIVERSITY/LAKELAND, VA</t>
  </si>
  <si>
    <t>1000 LONGFELLOW BLVD&amp;#xa;BUENA VIDA EAST&amp;#xa;LAKELAND, FL 33801&amp;#xa;United States of America</t>
  </si>
  <si>
    <t>d0498c35fb7e1000b1f0464d332e0000</t>
  </si>
  <si>
    <t>76628</t>
  </si>
  <si>
    <t>SPN-14357</t>
  </si>
  <si>
    <t>SOUTHERN ARKANSAS UNIVERSITY/MAGNOLIA, AR</t>
  </si>
  <si>
    <t>100 E. UNIVERSITY&amp;#xa;MSC 9371&amp;#xa;MAGNOLIA, AR 71753&amp;#xa;United States of America</t>
  </si>
  <si>
    <t>DSTRACY@SAUMAG.EDU</t>
  </si>
  <si>
    <t>DEANNA TRACY</t>
  </si>
  <si>
    <t>085ea9d3d99a012437305c990111ba02</t>
  </si>
  <si>
    <t>15911</t>
  </si>
  <si>
    <t>SPN-11433</t>
  </si>
  <si>
    <t>SOUTHERN CALIFORNIA EDISON/ROSEMEAD, CA</t>
  </si>
  <si>
    <t>GO1, QUAD 4B&amp;#xa;ROSEMEAD, CA 91770&amp;#xa;United States of America</t>
  </si>
  <si>
    <t>PETER HLAPCICH</t>
  </si>
  <si>
    <t>2e1d3381973e0102af7ba0b9ea011e3b</t>
  </si>
  <si>
    <t>74404</t>
  </si>
  <si>
    <t>SPN-13903</t>
  </si>
  <si>
    <t>SOUTHERN CALIFORNIA UNIVERSITY FOR PROFESSIONAL STUDIES/COSTA MESA,CA</t>
  </si>
  <si>
    <t>3330 HARBOR BLVD&amp;#xa;COSTA MESA, CA 92626&amp;#xa;United States of America</t>
  </si>
  <si>
    <t>085ea9d3d99a0173314f65990111c702</t>
  </si>
  <si>
    <t>5441</t>
  </si>
  <si>
    <t>SPN-11434</t>
  </si>
  <si>
    <t>SOUTHERN COMPANY SERVICES INC / GEORGIA</t>
  </si>
  <si>
    <t>75 5TH STREET NW&amp;#xa;SUITE 100&amp;#xa;ATLANTA, GA 30308&amp;#xa;United States of America</t>
  </si>
  <si>
    <t>JOE SCHATZ</t>
  </si>
  <si>
    <t>085ea9d3d99a019f7d316c990111da02</t>
  </si>
  <si>
    <t>68445</t>
  </si>
  <si>
    <t>SPN-11435</t>
  </si>
  <si>
    <t>SOUTHERN COMPANY SERVICES/BIRMINGHAM, AL</t>
  </si>
  <si>
    <t>600 18TH STREET NORTH&amp;#xa;BIN 14N-8195&amp;#xa;BIRMINGHAM, AL 35203&amp;#xa;United States of America</t>
  </si>
  <si>
    <t>085ea9d3d99a01696b7775990111e102</t>
  </si>
  <si>
    <t>4617</t>
  </si>
  <si>
    <t>SPN-11436</t>
  </si>
  <si>
    <t>SOUTHERN COMPANY/</t>
  </si>
  <si>
    <t>75 5TH STREET NW, SUITE 100&amp;#xa;ATLANTA, GA 30308&amp;#xa;United States of America</t>
  </si>
  <si>
    <t>JULIE PIGOTT</t>
  </si>
  <si>
    <t>085ea9d3d99a019a06447c990111f402</t>
  </si>
  <si>
    <t>57438</t>
  </si>
  <si>
    <t>SPN-11437</t>
  </si>
  <si>
    <t>SOUTHERN CRESCENT TECHNICAL COLLEGE/GRIFFIN, GA</t>
  </si>
  <si>
    <t>501 VARSITY ROAD&amp;#xa;GRIFFIN, GA 30223&amp;#xa;United States of America</t>
  </si>
  <si>
    <t>085ea9d3d99a0195232582990111fb02</t>
  </si>
  <si>
    <t>66143</t>
  </si>
  <si>
    <t>SPN-11438</t>
  </si>
  <si>
    <t>SOUTHERN GA RGNL COMMISSIONS AREA AGENCY ON AGING/WAYCROSS,GA</t>
  </si>
  <si>
    <t>1725 SOUTH GEORGIA PARKWAY, WEST&amp;#xa;SOUTHERN GEORGIA REGIONAL COMMISSION&amp;#xa;WAYCROSS, GA 31503&amp;#xa;United States of America</t>
  </si>
  <si>
    <t>085ea9d3d99a018a2378359901119002</t>
  </si>
  <si>
    <t>57464</t>
  </si>
  <si>
    <t>SPN-11427</t>
  </si>
  <si>
    <t>SOUTHERN GEORGIA EQUIPMENT</t>
  </si>
  <si>
    <t>100 W COLLEGE PARK DRIVE&amp;#xa;DOUGLAS, GA 31533&amp;#xa;United States of America</t>
  </si>
  <si>
    <t>085ea9d3d99a013ff2c7889901110203</t>
  </si>
  <si>
    <t>35588</t>
  </si>
  <si>
    <t>SPN-11439</t>
  </si>
  <si>
    <t>SOUTHERN LIGHT RAIL INC</t>
  </si>
  <si>
    <t>C/O GEORGIA TECH OIT RICH BUILDING&amp;#xa;258 FOURTH STREET&amp;#xa;ATLANTA, GA 30332-0710&amp;#xa;United States of America</t>
  </si>
  <si>
    <t>JOY WEST</t>
  </si>
  <si>
    <t>ROBIN GREENE</t>
  </si>
  <si>
    <t>f67fe8a32a0910019b3c1740db890000</t>
  </si>
  <si>
    <t>66598</t>
  </si>
  <si>
    <t>SPN-14491</t>
  </si>
  <si>
    <t>SOUTHERN METHODIST UNIVERSITY/DALLAS, TX</t>
  </si>
  <si>
    <t>PO BOX 750259&amp;#xa;Dallas, TX 75275-0259&amp;#xa;United States of America</t>
  </si>
  <si>
    <t>invocies@smu.edu</t>
  </si>
  <si>
    <t>SMU INVOICING</t>
  </si>
  <si>
    <t>085ea9d3d99a01e9bd158f9901110903</t>
  </si>
  <si>
    <t>66719</t>
  </si>
  <si>
    <t>SPN-11440</t>
  </si>
  <si>
    <t>SOUTHERN NEW HAMPSHIRE UNIVERSITY - UNDERGRADUATE/MANCHESTER, NH</t>
  </si>
  <si>
    <t>2500 N RIVER ROAD&amp;#xa;EXETER HALL, SUITE 56&amp;#xa;MANCHESTER, NH 03106&amp;#xa;United States of America</t>
  </si>
  <si>
    <t>7230d59836bc1000ae33a22df3260000</t>
  </si>
  <si>
    <t>75532</t>
  </si>
  <si>
    <t>SPN-14134</t>
  </si>
  <si>
    <t>SOUTHERN NEW HAMPSHIRE UNIVERSITY- SHAPIRO LIBRARY/MANCHESTER, NH</t>
  </si>
  <si>
    <t>2500 NORTH RIVER ROAD&amp;#xa;MANCHESTER, NH 03106&amp;#xa;United States of America</t>
  </si>
  <si>
    <t>e.phillips@snhu.edu</t>
  </si>
  <si>
    <t>ELLEN PHILLIPS</t>
  </si>
  <si>
    <t>085ea9d3d99a01e44394949901111003</t>
  </si>
  <si>
    <t>65723</t>
  </si>
  <si>
    <t>SPN-11441</t>
  </si>
  <si>
    <t>SOUTHERN NEW HAMPSHIRE UNIVERSITY/DERRY, NH</t>
  </si>
  <si>
    <t>9 PARTRIDGE LANE&amp;#xa;DERRY, NH 03038&amp;#xa;United States of America</t>
  </si>
  <si>
    <t>085ea9d3d99a019d5785999901111703</t>
  </si>
  <si>
    <t>4686</t>
  </si>
  <si>
    <t>SPN-11442</t>
  </si>
  <si>
    <t>SOUTHERN NUCLEAR OPERATING CO/BIRMINGHAM, AL</t>
  </si>
  <si>
    <t>3535 Colonnade Parkway&amp;#xa;BIRMINGHAM, AL 35243&amp;#xa;United States of America</t>
  </si>
  <si>
    <t>VJPATE@SOUTHERNCO.COM</t>
  </si>
  <si>
    <t>VIKI PATE</t>
  </si>
  <si>
    <t>ad89c86cbfcd10014d1bf9d162670000</t>
  </si>
  <si>
    <t>12220</t>
  </si>
  <si>
    <t>SPN-14168</t>
  </si>
  <si>
    <t>SOUTHERN NUCLEAR OPERATING COMPANY/WAYNESBORO, GA</t>
  </si>
  <si>
    <t>7825 RIVER ROAD&amp;#xa;WAYNESBORO, GA 30830&amp;#xa;United States of America</t>
  </si>
  <si>
    <t>hpjorda@southernco.com</t>
  </si>
  <si>
    <t>BRANDON JORDAN</t>
  </si>
  <si>
    <t>085ea9d3d99a01465e969e9901111e03</t>
  </si>
  <si>
    <t>65466</t>
  </si>
  <si>
    <t>SPN-11443</t>
  </si>
  <si>
    <t>SOUTHERN OREGON UNIVERSITY/ASHLAND, OR</t>
  </si>
  <si>
    <t>1250 SISKIYOU BOULEVARD&amp;#xa;ASHLAND, OR 97520&amp;#xa;United States of America</t>
  </si>
  <si>
    <t>085ea9d3d99a013e46dda49901112503</t>
  </si>
  <si>
    <t>31264</t>
  </si>
  <si>
    <t>SPN-11444</t>
  </si>
  <si>
    <t>SOUTHERN POLYTECHNIC STATE UNIVERSITY/MARIETTA, GA</t>
  </si>
  <si>
    <t>100 CHASTAIN ROAD&amp;#xa;MAIL STOP 0111&amp;#xa;MARIETTA, GA 30144-5591&amp;#xa;United States of America</t>
  </si>
  <si>
    <t>085ea9d3d99a018155beaa9901112f03</t>
  </si>
  <si>
    <t>65965</t>
  </si>
  <si>
    <t>SPN-11445</t>
  </si>
  <si>
    <t>SOUTHERN REGIONAL EDUCATION BOARD/ATLANTA, GA</t>
  </si>
  <si>
    <t>592 10TH STREET&amp;#xa;ATLANTA, GA 30318&amp;#xa;United States of America</t>
  </si>
  <si>
    <t>KATHY SCHADEWALD</t>
  </si>
  <si>
    <t>085ea9d3d99a01ae3a5db09901113603</t>
  </si>
  <si>
    <t>67224</t>
  </si>
  <si>
    <t>SPN-11446</t>
  </si>
  <si>
    <t>SOUTHERN REGIONAL TECHNICAL COLLEGE/THOMASVILLE, GA</t>
  </si>
  <si>
    <t>15689 US HWY 19 N&amp;#xa;THOMASVILLE, GA 31792&amp;#xa;United States of America</t>
  </si>
  <si>
    <t>085ea9d3d99a0163c19ab69901113d03</t>
  </si>
  <si>
    <t>12332</t>
  </si>
  <si>
    <t>SPN-11447</t>
  </si>
  <si>
    <t>SOUTHERN STATES INCORPORATED/HAMPTON, GA</t>
  </si>
  <si>
    <t>30 GEORGIA AVENUE&amp;#xa;HAMPTON, GA 30228&amp;#xa;United States of America</t>
  </si>
  <si>
    <t>SOUTHERN STATES INC.</t>
  </si>
  <si>
    <t>66fa8ab58ca410019ad95716c1bb0000</t>
  </si>
  <si>
    <t>75866</t>
  </si>
  <si>
    <t>SPN-14179</t>
  </si>
  <si>
    <t>SOUTHWEST GA RESA/CAMILLA, GA</t>
  </si>
  <si>
    <t>570 MARTIN LURTHER KING JR&amp;#xa;CAMILLA, GA 31730&amp;#xa;United States of America</t>
  </si>
  <si>
    <t>CCLARK@SWRESA.ORG</t>
  </si>
  <si>
    <t>CHERYL CLARK</t>
  </si>
  <si>
    <t>5cda7920952001800e44834be601eed9</t>
  </si>
  <si>
    <t>73065</t>
  </si>
  <si>
    <t>SPN-13746</t>
  </si>
  <si>
    <t>SOUTHWEST GEORGIA REGIONAL COMMISSION/CAMILLA, GA</t>
  </si>
  <si>
    <t>181 E. BROAD STREET&amp;#xa;PO BOX 346&amp;#xa;CAMILLA, GA 31730&amp;#xa;United States of America</t>
  </si>
  <si>
    <t>sangell@swgrc.org</t>
  </si>
  <si>
    <t>SUZANNE ANGELL</t>
  </si>
  <si>
    <t>085ea9d3d99a018488f2bc9901114403</t>
  </si>
  <si>
    <t>5989</t>
  </si>
  <si>
    <t>SPN-11448</t>
  </si>
  <si>
    <t>SOUTHWEST RESEARCH INSTITUTE/</t>
  </si>
  <si>
    <t>6220 CULEBRA ROAD&amp;#xa;SAN ANTONIO, TX 78238-5166&amp;#xa;United States of America</t>
  </si>
  <si>
    <t>apsubcontracts@swri.org</t>
  </si>
  <si>
    <t>085ea9d3d99a018de3b7c39901114b03</t>
  </si>
  <si>
    <t>65704</t>
  </si>
  <si>
    <t>SPN-11449</t>
  </si>
  <si>
    <t>SOUTHWEST SCIENCES/SANTA FE, NM</t>
  </si>
  <si>
    <t>1570 PACHECO ST, SUITE E-11&amp;#xa;SANTA FE, NM 87505&amp;#xa;United States of America</t>
  </si>
  <si>
    <t>085ea9d3d99a01b8076dca9901115203</t>
  </si>
  <si>
    <t>67659</t>
  </si>
  <si>
    <t>SPN-11450</t>
  </si>
  <si>
    <t>SOUTHWEST TEXAS JUNIOR COLLEGE/UVALDE, TX</t>
  </si>
  <si>
    <t>2401 GARNER FIELD RD&amp;#xa;UVALDE, TX 78801&amp;#xa;United States of America</t>
  </si>
  <si>
    <t>085ea9d3d99a018e131cd09901115903</t>
  </si>
  <si>
    <t>66151</t>
  </si>
  <si>
    <t>SPN-11451</t>
  </si>
  <si>
    <t>SOUTHWESTERN ASSEMBLIES OF GOD UNIVERSITY/WAXAHACHIE, TX</t>
  </si>
  <si>
    <t>1200 SYCAMORE ST&amp;#xa;SOUTHWESTERN ASSEMBLIES OF GOD UNIVERSITY&amp;#xa;WAXAHACHIE, TX 75165&amp;#xa;United States of America</t>
  </si>
  <si>
    <t>4d2ccecc484a1000af6c8192fba40000</t>
  </si>
  <si>
    <t>76515</t>
  </si>
  <si>
    <t>SPN-14323</t>
  </si>
  <si>
    <t>SOUTHWESTERN INDUSTRIES INC/RANCHO DOMINGUEZ, CA</t>
  </si>
  <si>
    <t>2615 HOMSTEAD PLACE RANCHO&amp;#xa;DOMINGUEZ, CA 90220&amp;#xa;United States of America</t>
  </si>
  <si>
    <t>jarroues@trakmt.com</t>
  </si>
  <si>
    <t>JOHN ARROUES</t>
  </si>
  <si>
    <t>a44946f2803601447be7f6f4d32a8661</t>
  </si>
  <si>
    <t>69989</t>
  </si>
  <si>
    <t>SPN-13375</t>
  </si>
  <si>
    <t>SOUTHWESTERN OHIO COUNCIL FOR HIGHER EDUCATION/DAYTON,OH</t>
  </si>
  <si>
    <t>3155 RESEARCH BOULEVARD SUITE 204&amp;#xa;KETTERING, OH 45420&amp;#xa;United States of America</t>
  </si>
  <si>
    <t>kim.elam@soche.org</t>
  </si>
  <si>
    <t>KIM ELAM</t>
  </si>
  <si>
    <t>085ea9d3d99a016fbe45d69901116003</t>
  </si>
  <si>
    <t>65607</t>
  </si>
  <si>
    <t>SPN-11452</t>
  </si>
  <si>
    <t>SOUTHWIRE CO/CARROLLTON, GA</t>
  </si>
  <si>
    <t>111 DEVELOPMENT DRIVE&amp;#xa;CARROLTON, GA 30117&amp;#xa;United States of America</t>
  </si>
  <si>
    <t>NICOLE FRITH</t>
  </si>
  <si>
    <t>AXEL SCHLUMBERGER</t>
  </si>
  <si>
    <t>085ea9d3d99a01f33541dc9901116703</t>
  </si>
  <si>
    <t>68738</t>
  </si>
  <si>
    <t>SPN-11453</t>
  </si>
  <si>
    <t>SOWEGA COUNCIL ON AGING/ALBANY, GA</t>
  </si>
  <si>
    <t>335 W SOCIETY AVENUE&amp;#xa;PO BOX 88&amp;#xa;ALBANY, GA 31701&amp;#xa;United States of America</t>
  </si>
  <si>
    <t>cabe6c85b308014ed60404439901d65a</t>
  </si>
  <si>
    <t>17917</t>
  </si>
  <si>
    <t>SPN-13706</t>
  </si>
  <si>
    <t>SPACE DYNAMICS LAB</t>
  </si>
  <si>
    <t>1695 NORTH RESEARCH PARK WAY&amp;#xa;NORTH LOGAN, UT 84341-1947&amp;#xa;United States of America</t>
  </si>
  <si>
    <t>085ea9d3d99a0176dfdee19901116e03</t>
  </si>
  <si>
    <t>32383</t>
  </si>
  <si>
    <t>SPN-11454</t>
  </si>
  <si>
    <t>SPACE TELESCOPE SCIENCE INSTITUTE</t>
  </si>
  <si>
    <t>3700 SAN MARTIN DRIVE&amp;#xa;BALTIMORE, MD 21218&amp;#xa;United States of America</t>
  </si>
  <si>
    <t>AccountsPayable@stsci.edu</t>
  </si>
  <si>
    <t>085ea9d3d99a011679b7e79901117503</t>
  </si>
  <si>
    <t>65799</t>
  </si>
  <si>
    <t>SPN-11455</t>
  </si>
  <si>
    <t>SPACEFLIGHT INC/TUKWILA,WA</t>
  </si>
  <si>
    <t>3415 SOUTH 116TH STREET&amp;#xa;SUITE 123&amp;#xa;TAMPA, WA 98168&amp;#xa;United States of America</t>
  </si>
  <si>
    <t>085ea9d3d99a01e3f8059077011123d4</t>
  </si>
  <si>
    <t>8000049</t>
  </si>
  <si>
    <t>SPN-00107</t>
  </si>
  <si>
    <t>SPACEPHARMA, INC.</t>
  </si>
  <si>
    <t>237 WASHINGTON AVE&amp;#xa;PALO ALTO, CA 94301&amp;#xa;United States of America</t>
  </si>
  <si>
    <t>085ea9d3d99a0150fd2fee9901117c03</t>
  </si>
  <si>
    <t>37548</t>
  </si>
  <si>
    <t>SPN-11456</t>
  </si>
  <si>
    <t>SPACEWORKS ENTERPRISES/ATLANTA, GA</t>
  </si>
  <si>
    <t>1050 CROWN POINTE PKWY SUITE 1400&amp;#xa;ATLANTA, GA 30338&amp;#xa;United States of America</t>
  </si>
  <si>
    <t>JORDAN SHULMAN</t>
  </si>
  <si>
    <t>JOHN OLDS</t>
  </si>
  <si>
    <t>085ea9d3d99a01d6918cf49901118603</t>
  </si>
  <si>
    <t>63996</t>
  </si>
  <si>
    <t>SPN-11457</t>
  </si>
  <si>
    <t>SPACEX HEADQUARTERS/HAWTHORNE, CA</t>
  </si>
  <si>
    <t>1 ROCKET RD&amp;#xa;HAWTHORNE, CA 90250&amp;#xa;United States of America</t>
  </si>
  <si>
    <t>KENT HARRIS</t>
  </si>
  <si>
    <t>085ea9d3d99a01646412fb9901118d03</t>
  </si>
  <si>
    <t>26222</t>
  </si>
  <si>
    <t>SPN-11458</t>
  </si>
  <si>
    <t>SPECTRAL ENERGIES LLC / DAYTON, OH</t>
  </si>
  <si>
    <t>SPECTRAL ENERGIES, LLC&amp;#xa;4065 EXECUTIVE DRIVE&amp;#xa;BEAVERCREEK, OH 45430&amp;#xa;United States of America</t>
  </si>
  <si>
    <t>Lisa Smith</t>
  </si>
  <si>
    <t>941fb274468a018f259e05736711b0a1</t>
  </si>
  <si>
    <t>69359</t>
  </si>
  <si>
    <t>SPN-13159</t>
  </si>
  <si>
    <t>SPEED LABORATORY INC./NORCROSS, GA</t>
  </si>
  <si>
    <t>4405 INTERNATIONAL BLVD.&amp;#xa;SUITE B104&amp;#xa;NORCROSS, GA 30093&amp;#xa;United States of America</t>
  </si>
  <si>
    <t>WILLIAM REID</t>
  </si>
  <si>
    <t>085ea9d3d99a0131da9b009a01119703</t>
  </si>
  <si>
    <t>67020</t>
  </si>
  <si>
    <t>SPN-11459</t>
  </si>
  <si>
    <t>SPEEDLINK TECHNOLOGY INC/SAN JOSE, CA</t>
  </si>
  <si>
    <t>111 NORTH MARKET ST&amp;#xa;SUITE 300&amp;#xa;SAN JOSE, CA 95128&amp;#xa;United States of America</t>
  </si>
  <si>
    <t>THOMAS CHEN</t>
  </si>
  <si>
    <t>085ea9d3d99a010f94a9069a01119e03</t>
  </si>
  <si>
    <t>68678</t>
  </si>
  <si>
    <t>SPN-11460</t>
  </si>
  <si>
    <t>SPEELKLOK MUSEUM/UTRECHT-THE NETHERLANDS</t>
  </si>
  <si>
    <t>STEENWEG 6&amp;#xa;3511 JP Utrecht&amp;#xa;Netherlands</t>
  </si>
  <si>
    <t>085ea9d3d99a01a0b85c0c9a0111a503</t>
  </si>
  <si>
    <t>5786</t>
  </si>
  <si>
    <t>SPN-11461</t>
  </si>
  <si>
    <t>SPELMAN COLLEGE/ATLANTA, GA</t>
  </si>
  <si>
    <t>350 SPELMAN LANE, SW&amp;#xa;ATLANTA, GA 30314&amp;#xa;United States of America</t>
  </si>
  <si>
    <t>tphilpotts spelman.edu</t>
  </si>
  <si>
    <t>ghuang spelman.edu</t>
  </si>
  <si>
    <t>7bffae3e3a9c017400f2db72fe0058cd</t>
  </si>
  <si>
    <t>189</t>
  </si>
  <si>
    <t>SPN-13642</t>
  </si>
  <si>
    <t>SPENCER FOUNDATION/CHICAGO, IL</t>
  </si>
  <si>
    <t>625 NORTH MICHIGAN AVENUE&amp;#xa;SUITE 1600&amp;#xa;CHICAGO, IL 60611&amp;#xa;United States of America</t>
  </si>
  <si>
    <t>ANNIE BRINKMAN</t>
  </si>
  <si>
    <t>a44946f28036011a1dc53843e22a6e52</t>
  </si>
  <si>
    <t>70679</t>
  </si>
  <si>
    <t>SPN-13381</t>
  </si>
  <si>
    <t>SPOKANE COMMUNITY COLLEGE (MS 1007)/SPOKANE WA</t>
  </si>
  <si>
    <t>P.O. BOX 6000&amp;#xa;MS 1007&amp;#xa;SPOKANE, WA 99217&amp;#xa;United States of America</t>
  </si>
  <si>
    <t>JOHNSON@SCC.SPOKANE.EDU</t>
  </si>
  <si>
    <t>LORI PRITCHERT-JOHNSON</t>
  </si>
  <si>
    <t>085ea9d3d99a019220bf119a0111ac03</t>
  </si>
  <si>
    <t>63916</t>
  </si>
  <si>
    <t>SPN-11462</t>
  </si>
  <si>
    <t>SRC EDUCATION ALLIANCE/RESEARCH TRIANGLE PARK, NC</t>
  </si>
  <si>
    <t>1101 SLATER ROAD, BRIGHTON HALL&amp;#xa;SUITE 120&amp;#xa;DURHAM, NC 27703&amp;#xa;United States of America</t>
  </si>
  <si>
    <t>FINANCE OFFICE</t>
  </si>
  <si>
    <t>46919450f40e0106a5582ccfa401eae6</t>
  </si>
  <si>
    <t>69141</t>
  </si>
  <si>
    <t>SPN-13583</t>
  </si>
  <si>
    <t>SRCCO INC/DURHAM, NC</t>
  </si>
  <si>
    <t>4819 EMPEROR BLVD&amp;#xa;SUITE 300&amp;#xa;DURHAM, NC 27703&amp;#xa;United States of America</t>
  </si>
  <si>
    <t>invoices@src.org</t>
  </si>
  <si>
    <t>941fb274468a015086b56c716711dc9f</t>
  </si>
  <si>
    <t>62755</t>
  </si>
  <si>
    <t>SPN-13091</t>
  </si>
  <si>
    <t>SRI INTERNATIONAL/ARLINGTON, VA</t>
  </si>
  <si>
    <t>085ea9d3d99a016575a4199a0111b303</t>
  </si>
  <si>
    <t>4674</t>
  </si>
  <si>
    <t>SPN-11463</t>
  </si>
  <si>
    <t>SRI INTERNATIONAL/MENLO PARK, CA</t>
  </si>
  <si>
    <t>333 RAVENSWOOD AVENUE&amp;#xa;M/S EK325&amp;#xa;MENLO PARK, CA 94025&amp;#xa;United States of America</t>
  </si>
  <si>
    <t>RICH MARTENS</t>
  </si>
  <si>
    <t>085ea9d3d99a0111c7d7209a0111cc03</t>
  </si>
  <si>
    <t>62093</t>
  </si>
  <si>
    <t>SPN-11464</t>
  </si>
  <si>
    <t>SRI INTERNATIONAL/PRINCETON,NJ</t>
  </si>
  <si>
    <t>201 WASHINGTON ROAD&amp;#xa;PRINCETON, NJ 08540&amp;#xa;United States of America</t>
  </si>
  <si>
    <t>RAY FARIA</t>
  </si>
  <si>
    <t>27e54de150261001ac2f17fcfbf10000</t>
  </si>
  <si>
    <t>75847</t>
  </si>
  <si>
    <t>SPN-14454</t>
  </si>
  <si>
    <t>SRK CONSULTING/LIMA, LIMA</t>
  </si>
  <si>
    <t>Hugo Santa Maria Podesta&amp;#xa;Av. La Paz 1227&amp;#xa;Lima , Miraflores&amp;#xa;Lima&amp;#xa;Peru</t>
  </si>
  <si>
    <t>hsantamaria@srk.com.pe</t>
  </si>
  <si>
    <t>Hugo Santa Maria Podesta</t>
  </si>
  <si>
    <t>93653f3c877a1000afe7cbbc98050000</t>
  </si>
  <si>
    <t>76649</t>
  </si>
  <si>
    <t>SPN-14345</t>
  </si>
  <si>
    <t>SRPF A/NORTH RIVER LLC/ATLANTA, GA</t>
  </si>
  <si>
    <t>1115 HOWELL MILL ROAD SUITE 300&amp;#xa;ATLANTA, GA 30318&amp;#xa;United States of America</t>
  </si>
  <si>
    <t>bhautt@streamrealty.com</t>
  </si>
  <si>
    <t>BEN HAUTT</t>
  </si>
  <si>
    <t>085ea9d3d99a01f938cf269a0111d603</t>
  </si>
  <si>
    <t>18973</t>
  </si>
  <si>
    <t>SPN-11465</t>
  </si>
  <si>
    <t>SSAI/MELBOURNE, FL</t>
  </si>
  <si>
    <t>709 S HARBOR CITY BLVD&amp;#xa;SUITE 350&amp;#xa;MELBOURNE, FL 32901-1942&amp;#xa;United States of America</t>
  </si>
  <si>
    <t>085ea9d3d99a01b20310789a01115c04</t>
  </si>
  <si>
    <t>4662</t>
  </si>
  <si>
    <t>SPN-11466</t>
  </si>
  <si>
    <t>ST JUDE MEDICAL/ST. PAUL, MN</t>
  </si>
  <si>
    <t>15900 VALLEY VIEW COURT&amp;#xa;SYLMAR, CA 91342&amp;#xa;United States of America</t>
  </si>
  <si>
    <t>085ea9d3d99a01b32c40809a01116304</t>
  </si>
  <si>
    <t>5701</t>
  </si>
  <si>
    <t>SPN-11467</t>
  </si>
  <si>
    <t>ST OF GA GOVERNORS OFFICE/ATLANTA, GA</t>
  </si>
  <si>
    <t>952 TWIN TOWERS EAST&amp;#xa;205 JESSE HILL JR DRIVE SE&amp;#xa;ATLANTA, GA 30334&amp;#xa;United States of America</t>
  </si>
  <si>
    <t>LAUREN WRIGHT</t>
  </si>
  <si>
    <t>e6dac784f78610014c85fa1c90f90000</t>
  </si>
  <si>
    <t>75308</t>
  </si>
  <si>
    <t>SPN-14156</t>
  </si>
  <si>
    <t>ST. CHARLES PREPARATORY/COLUMBUS, OH</t>
  </si>
  <si>
    <t>2010 E. BROAD ST.&amp;#xa;COLUMBUS, OH 43209&amp;#xa;United States of America</t>
  </si>
  <si>
    <t>GLAWSON@SCPREP.ORG</t>
  </si>
  <si>
    <t>GABRIEL LAWSON</t>
  </si>
  <si>
    <t>941fb274468a018c9b886873671111a2</t>
  </si>
  <si>
    <t>69558</t>
  </si>
  <si>
    <t>SPN-13174</t>
  </si>
  <si>
    <t>ST. JOHNS COLLEGE/ANNAPOLIS, MD</t>
  </si>
  <si>
    <t>085ea9d3d99a010e7e64869a01117f04</t>
  </si>
  <si>
    <t>67178</t>
  </si>
  <si>
    <t>SPN-11468</t>
  </si>
  <si>
    <t>ST. MARYS COLLEGE OF CALIFORNIA/MORAGA, CA</t>
  </si>
  <si>
    <t>1928 SAINT MARY ROAD&amp;#xa;MORAGA, CA 94575&amp;#xa;United States of America</t>
  </si>
  <si>
    <t>ADRIANA BOTELLO</t>
  </si>
  <si>
    <t>085ea9d3d99a01d2b97e8b9a01118604</t>
  </si>
  <si>
    <t>62393</t>
  </si>
  <si>
    <t>SPN-11469</t>
  </si>
  <si>
    <t>ST. VINCENT COLLEGE/LATROBE, PA</t>
  </si>
  <si>
    <t>300 FRASER PURCHASE ROAD&amp;#xa;LATROBE, PA 15650&amp;#xa;United States of America</t>
  </si>
  <si>
    <t>SANDY QUINLIVAN</t>
  </si>
  <si>
    <t>085ea9d3d99a01d37173919a01118d04</t>
  </si>
  <si>
    <t>68566</t>
  </si>
  <si>
    <t>SPN-11470</t>
  </si>
  <si>
    <t>STAMATS INC./CEDAR RAPIDS, IA</t>
  </si>
  <si>
    <t>615 FIFTH STREET SE&amp;#xa;CEDAR RAPIDS, IA 52401&amp;#xa;United States of America</t>
  </si>
  <si>
    <t>085ea9d3d99a011fb853979a01119404</t>
  </si>
  <si>
    <t>62700</t>
  </si>
  <si>
    <t>SPN-11471</t>
  </si>
  <si>
    <t>STAND FOR VULNERABLE ORGANIZATION/ETHIOPHIA,AFRICA</t>
  </si>
  <si>
    <t>P.O BOX 57336&amp;#xa;ADDIS ABABA&amp;#xa;Ethiopia</t>
  </si>
  <si>
    <t>085ea9d3d99a017ed113a39a01119b04</t>
  </si>
  <si>
    <t>5923</t>
  </si>
  <si>
    <t>SPN-11472</t>
  </si>
  <si>
    <t>STANFORD UNIVERSITY/STANFORD, CA</t>
  </si>
  <si>
    <t>875 Blake Wilbur Dr CCTPACP&amp;#xa;Stanford, CA 94305&amp;#xa;United States of America</t>
  </si>
  <si>
    <t>ZACHARY NADELL</t>
  </si>
  <si>
    <t>085ea9d3d99a015a3e0eac9a0111c604</t>
  </si>
  <si>
    <t>65525</t>
  </si>
  <si>
    <t>SPN-11473</t>
  </si>
  <si>
    <t>STANLEY BLACK &amp; DECKER INC./NEW BRITAIN, CT</t>
  </si>
  <si>
    <t>700 STANLEY DRIVE&amp;#xa;NEW BRITAIN, CT 06053&amp;#xa;United States of America</t>
  </si>
  <si>
    <t>085ea9d3d99a0124cef9b19a0111cd04</t>
  </si>
  <si>
    <t>66377</t>
  </si>
  <si>
    <t>SPN-11474</t>
  </si>
  <si>
    <t>STANLEY BLACK &amp; DECKER/ATLANTA, GA</t>
  </si>
  <si>
    <t>10 10TH ST NE, SUITE 290&amp;#xa;ATLANTA, GA 30309&amp;#xa;United States of America</t>
  </si>
  <si>
    <t>8ed22079b49201eb50d36ac99a01c6d4</t>
  </si>
  <si>
    <t>73925</t>
  </si>
  <si>
    <t>SPN-13833</t>
  </si>
  <si>
    <t>STAR ENERGY SERVICES LLC/ALEXANDRIA, MN</t>
  </si>
  <si>
    <t>MKleinknecht@star-energy.com</t>
  </si>
  <si>
    <t>MCKADE KLEINKNECHT</t>
  </si>
  <si>
    <t>085ea9d3d99a0122876bb79a0111d404</t>
  </si>
  <si>
    <t>60516</t>
  </si>
  <si>
    <t>SPN-11475</t>
  </si>
  <si>
    <t>STARK STATE COLLEGE/NORTH CANTON, OH</t>
  </si>
  <si>
    <t>6200 FRANK AVE&amp;#xa;NORTH CANTON, OH 44720&amp;#xa;United States of America</t>
  </si>
  <si>
    <t>085ea9d3d99a0129ff9bbc9a0111db04</t>
  </si>
  <si>
    <t>46029</t>
  </si>
  <si>
    <t>SPN-11476</t>
  </si>
  <si>
    <t>STATE OF GEORGIA - CRIMINAL JUSTICE COORDINATING COUNCIL/ATLANTA, GA</t>
  </si>
  <si>
    <t>104 MARIETTA STREET NW SUITE 440&amp;#xa;ATLANTA, GA 30303&amp;#xa;United States of America</t>
  </si>
  <si>
    <t>LIZ FLOWERS</t>
  </si>
  <si>
    <t>d96abae3679001dbf80a77cafe0000cf</t>
  </si>
  <si>
    <t>71985</t>
  </si>
  <si>
    <t>SPN-13623</t>
  </si>
  <si>
    <t>STATE OF IOWA DEPARTMENT FOR THE BLIND/DES MONIES,IA</t>
  </si>
  <si>
    <t>52 4TH STREET&amp;#xa;DES MONIES, IA 50309&amp;#xa;United States of America</t>
  </si>
  <si>
    <t>085ea9d3d99a01da0aadc39a0111e204</t>
  </si>
  <si>
    <t>6564</t>
  </si>
  <si>
    <t>SPN-11477</t>
  </si>
  <si>
    <t>STATE TOLL WAY AUTHORITY/ATLANTA, GA</t>
  </si>
  <si>
    <t>245 PEACHTREE CENTER&amp;#xa;SUITE 2200&amp;#xa;ATLANTA, GA 30303&amp;#xa;United States of America</t>
  </si>
  <si>
    <t>Annie Gillespie</t>
  </si>
  <si>
    <t>PROGRAM ADMINISTRATOR</t>
  </si>
  <si>
    <t>085ea9d3d99a01f2ecd7c99a0111ef04</t>
  </si>
  <si>
    <t>41930</t>
  </si>
  <si>
    <t>SPN-11478</t>
  </si>
  <si>
    <t>STATE UNIV OF NEW YORK AT BINGHAMTON/BINGHAMTON, NY</t>
  </si>
  <si>
    <t>PO BOX 6000&amp;#xa;BINGHAMTON, NY 13902-6000&amp;#xa;United States of America</t>
  </si>
  <si>
    <t>PAUL PARKER</t>
  </si>
  <si>
    <t>ANDREA PALMERI</t>
  </si>
  <si>
    <t>085ea9d3d99a019f36becf9a0111f604</t>
  </si>
  <si>
    <t>41849</t>
  </si>
  <si>
    <t>SPN-11479</t>
  </si>
  <si>
    <t>STATE UNIV OF NEW YORK/ALBANY, NY</t>
  </si>
  <si>
    <t>257 FULLER ROAD, NFE-4215&amp;#xa;ALBANY, NY 12203&amp;#xa;United States of America</t>
  </si>
  <si>
    <t>KIM PIETKIEWICZ</t>
  </si>
  <si>
    <t>085ea9d3d99a0147e67dd59a0111fd04</t>
  </si>
  <si>
    <t>44490</t>
  </si>
  <si>
    <t>SPN-11480</t>
  </si>
  <si>
    <t>STATE UNIV OF NY AT STONY BROOK/STONY BROOK, NY</t>
  </si>
  <si>
    <t>STONY BROOKUNIVERSITY W5510 MELIVILLE LIBRARY&amp;#xa;STONY BROOK, NY 11794&amp;#xa;United States of America</t>
  </si>
  <si>
    <t>STEPHAINE AMMANN</t>
  </si>
  <si>
    <t>e7c31a0c027d013921d8c01d4501af0d</t>
  </si>
  <si>
    <t>71259</t>
  </si>
  <si>
    <t>SPN-13522</t>
  </si>
  <si>
    <t>STATEWIDE INDEPENDENT LIVING COUNCIL OF GEORGIA INC/DECATUR,GA</t>
  </si>
  <si>
    <t>315 W PONCE DE LEON AVE&amp;#xa;SUITE 660&amp;#xa;DECATUR, GA 30030&amp;#xa;United States of America</t>
  </si>
  <si>
    <t>f10b2ab948a601fa5b4725e747364ed7</t>
  </si>
  <si>
    <t>68318</t>
  </si>
  <si>
    <t>SPN-13398</t>
  </si>
  <si>
    <t>STEALTH SOFTWARE TECHNOLOGIES, INC.</t>
  </si>
  <si>
    <t>12100 WILSHIRE BLVD.&amp;#xa;LOS ANGELES, CA 90025&amp;#xa;United States of America</t>
  </si>
  <si>
    <t>rafail@stealthsoftwareinc.com</t>
  </si>
  <si>
    <t>RAFAIL OSTROVSKY</t>
  </si>
  <si>
    <t>9c36aef72fbb010a02e99b23fd008784</t>
  </si>
  <si>
    <t>71426</t>
  </si>
  <si>
    <t>SPN-13844</t>
  </si>
  <si>
    <t>STEEL FOUNDERS SOCIETY OF AMERICA/</t>
  </si>
  <si>
    <t>780 MCARDLE DRIVE, UNIT G&amp;#xa;CRYSTAL LAKE, IL 60014&amp;#xa;United States of America</t>
  </si>
  <si>
    <t>LEANNE MUELLER-GONZALEZ</t>
  </si>
  <si>
    <t>085ea9d3d99a0138431adc9a01110405</t>
  </si>
  <si>
    <t>4663</t>
  </si>
  <si>
    <t>SPN-11481</t>
  </si>
  <si>
    <t>STEELCASE INC/GRAND RAPIDS, MI</t>
  </si>
  <si>
    <t>CD-3E-23&amp;#xa;PO BOX 1967&amp;#xa;GRAND RAPIDS, MI 49501-1967&amp;#xa;United States of America</t>
  </si>
  <si>
    <t>abc0bdb8cca501654a147d36ea0149ba</t>
  </si>
  <si>
    <t>69318</t>
  </si>
  <si>
    <t>SPN-13567</t>
  </si>
  <si>
    <t>STETH X MICROSYSTEMS/ATLANTYA, GA</t>
  </si>
  <si>
    <t>75 5TH ST. NW SUITE 3408&amp;#xa;ATLANTA, GA 30308&amp;#xa;United States of America</t>
  </si>
  <si>
    <t>chris@stethxmicro.com</t>
  </si>
  <si>
    <t>CHRIS HEATON</t>
  </si>
  <si>
    <t>085ea9d3d99a01f27dcce29a01111105</t>
  </si>
  <si>
    <t>62713</t>
  </si>
  <si>
    <t>SPN-11482</t>
  </si>
  <si>
    <t>STEVE W. CHADDICK/ATLANTA,GA</t>
  </si>
  <si>
    <t>2955 RIDGEWOOD RD NW&amp;#xa;ATLANTA, GA 30327&amp;#xa;United States of America</t>
  </si>
  <si>
    <t>085ea9d3d99a012cc15fe99a01111805</t>
  </si>
  <si>
    <t>5980</t>
  </si>
  <si>
    <t>SPN-11483</t>
  </si>
  <si>
    <t>STEVENS INST OF TECHNOLOGY/</t>
  </si>
  <si>
    <t>CASTLE POINT ON HUDSON&amp;#xa;1 CASTLE POINT TERRACE&amp;#xa;HOBOKEN, NJ 07030&amp;#xa;United States of America</t>
  </si>
  <si>
    <t>STEVEN BERHANG</t>
  </si>
  <si>
    <t>31ecab8f4a7f010144c5f0bfd1800000</t>
  </si>
  <si>
    <t>75321</t>
  </si>
  <si>
    <t>SPN-14112</t>
  </si>
  <si>
    <t>STOCKBRIDGE DOWNTOWN DEVELOPMENT AUTHORITY/</t>
  </si>
  <si>
    <t>4640 NORTH HENRY BOULEVARD&amp;#xa;STOCKBRIDGE, GA 30281&amp;#xa;United States of America</t>
  </si>
  <si>
    <t>rcustin-dda@cityofstockbridge-ga.gov</t>
  </si>
  <si>
    <t>ROGER CUSTIN</t>
  </si>
  <si>
    <t>085ea9d3d99a0172874bef9a01112205</t>
  </si>
  <si>
    <t>65660</t>
  </si>
  <si>
    <t>SPN-11484</t>
  </si>
  <si>
    <t>STONE AEROSPACE/DEL VALLE, TX</t>
  </si>
  <si>
    <t>3511 CALDWELL LANE&amp;#xa;DEL VALLE, TX 78617&amp;#xa;United States of America</t>
  </si>
  <si>
    <t>49ed7d3a5e1b0101003fece04f920000</t>
  </si>
  <si>
    <t>75134</t>
  </si>
  <si>
    <t>SPN-14047</t>
  </si>
  <si>
    <t>STONEHILL COLLEGE/ NORTH EASTON, MA</t>
  </si>
  <si>
    <t>085ea9d3d99a010f8f873c9b01118705</t>
  </si>
  <si>
    <t>68052</t>
  </si>
  <si>
    <t>SPN-11485</t>
  </si>
  <si>
    <t>STONY BROOK UNIVERSITY/STONY BROOK, NY</t>
  </si>
  <si>
    <t>128 EDUCATIONAL COMMUNICATION CENTER&amp;#xa;STONY BROOK, NY 11794-2662&amp;#xa;United States of America</t>
  </si>
  <si>
    <t>f4079b0e4c1d0123807961a25421c102</t>
  </si>
  <si>
    <t>70458</t>
  </si>
  <si>
    <t>SPN-13352</t>
  </si>
  <si>
    <t>STORAGE STRUCTURES INC/VILLA RICA, GA</t>
  </si>
  <si>
    <t>STORAGE STRUCTURES INC.&amp;#xa;3907 CARROLLTON VILLA RICA HIGHWAY&amp;#xa;VILLA RICA, GA 30180&amp;#xa;United States of America</t>
  </si>
  <si>
    <t>info@storgestructuresinc.com</t>
  </si>
  <si>
    <t>CHRIS PETERSON</t>
  </si>
  <si>
    <t>8aa677e05c9d0100adf7881a12130000</t>
  </si>
  <si>
    <t>75230</t>
  </si>
  <si>
    <t>SPN-14077</t>
  </si>
  <si>
    <t>STRADA EDUCATION NETWORK INC/INDIANAPOLIS,IN</t>
  </si>
  <si>
    <t>10 WEST MARKET STREET, SUITE 1100&amp;#xa;INDIANAPOLIS, IN 46204&amp;#xa;United States of America</t>
  </si>
  <si>
    <t>wendell.hall@stradaeducation.org</t>
  </si>
  <si>
    <t>WENDELL HALL</t>
  </si>
  <si>
    <t>ac6a7d0b599810015fa9719e79220000</t>
  </si>
  <si>
    <t>76863</t>
  </si>
  <si>
    <t>SPN-14573</t>
  </si>
  <si>
    <t>STRASBOURG UNIVERSITY INSTITUTE FOR ADVANCED STUDIES/STRASBOURG, FRANCE</t>
  </si>
  <si>
    <t>5 alle du Gnral Rouvillois&amp;#xa;F-67083 Strasbourg&amp;#xa;France</t>
  </si>
  <si>
    <t>heywood@unistra.fr</t>
  </si>
  <si>
    <t>Rhona Heywood-Roos</t>
  </si>
  <si>
    <t>46919450f40e01f24deb05d0fc00e8a6</t>
  </si>
  <si>
    <t>70861</t>
  </si>
  <si>
    <t>SPN-13579</t>
  </si>
  <si>
    <t>STRATEGIC ANALYSIS INC/ARLINGTON, VA</t>
  </si>
  <si>
    <t>4075 WILSON BLVD&amp;#xa;SUITE 200&amp;#xa;ARLINGTON, VA 22203&amp;#xa;United States of America</t>
  </si>
  <si>
    <t>941fb274468a01e271019b7667116ea6</t>
  </si>
  <si>
    <t>8000154</t>
  </si>
  <si>
    <t>SPN-13313</t>
  </si>
  <si>
    <t>STRATEGIC SOLUTIONS CLEANING SERVICES, LLC</t>
  </si>
  <si>
    <t>1e80729f82761000fed4d2e068930000</t>
  </si>
  <si>
    <t>75363</t>
  </si>
  <si>
    <t>SPN-14325</t>
  </si>
  <si>
    <t>STRYTEN ENERGY/ALPHARETTA,GA</t>
  </si>
  <si>
    <t>3700 MANSELL ROAD, SUITE 400&amp;#xa;ALPHARETTA, GA 30022&amp;#xa;United States of America</t>
  </si>
  <si>
    <t>brian.berland@stryten.com</t>
  </si>
  <si>
    <t>BRIAN BERLAND</t>
  </si>
  <si>
    <t>085ea9d3d99a01be352c429b01118e05</t>
  </si>
  <si>
    <t>63376</t>
  </si>
  <si>
    <t>SPN-11486</t>
  </si>
  <si>
    <t>STUDSVIK INC/ATL, GA</t>
  </si>
  <si>
    <t>5605 GLENRIDGE DR NE, SUITE 705&amp;#xa;ATLANTA, GA 30342&amp;#xa;United States of America</t>
  </si>
  <si>
    <t>e587390f4d6c100116ae41c9064f0000</t>
  </si>
  <si>
    <t>59535</t>
  </si>
  <si>
    <t>SPN-14485</t>
  </si>
  <si>
    <t>SUMITOMO BAKELITE CO LTD/TOKYO, JAPAN</t>
  </si>
  <si>
    <t>20-7, Kiyohara Industrial Park,&amp;#xa;Utsunomiya,, Tochigi&amp;#xa;321-3231&amp;#xa;Japan</t>
  </si>
  <si>
    <t>r-kawasaki@sumibe.co.jp</t>
  </si>
  <si>
    <t>Ritsuya Kawasaki</t>
  </si>
  <si>
    <t>085ea9d3d99a010c30be479b01119505</t>
  </si>
  <si>
    <t>67947</t>
  </si>
  <si>
    <t>SPN-11487</t>
  </si>
  <si>
    <t>SUMTER COUNTY SCHOOLS/AMERICUS, GA</t>
  </si>
  <si>
    <t>100 LEARNING LANE&amp;#xa;AMERICUS, GA 31709&amp;#xa;United States of America</t>
  </si>
  <si>
    <t>941fb274468a01c049ca9f76671172a6</t>
  </si>
  <si>
    <t>8000155</t>
  </si>
  <si>
    <t>SPN-13314</t>
  </si>
  <si>
    <t>SUMTER ELECTRIC COOPERATIVE</t>
  </si>
  <si>
    <t>941fb274468a01c2d846a576671176a6</t>
  </si>
  <si>
    <t>70018</t>
  </si>
  <si>
    <t>SPN-13315</t>
  </si>
  <si>
    <t>SUMTER UTILITIES/SUMTER, SC</t>
  </si>
  <si>
    <t>1151 NORTH PIKE WEST&amp;#xa;SUMTER, SC 29153&amp;#xa;United States of America</t>
  </si>
  <si>
    <t>daltman@suimail.com</t>
  </si>
  <si>
    <t>DEAN ALTMAN</t>
  </si>
  <si>
    <t>31ecab8f4a7f01019b814833d9080000</t>
  </si>
  <si>
    <t>71941</t>
  </si>
  <si>
    <t>SPN-14113</t>
  </si>
  <si>
    <t>SUNDENSITY INC/BOSTON, MA</t>
  </si>
  <si>
    <t>260 EAST MAIN ST.&amp;#xa;SUITE 6407&amp;#xa;ROCHESTER, NY 14604&amp;#xa;United States of America</t>
  </si>
  <si>
    <t>nish@sundensity.net</t>
  </si>
  <si>
    <t>NISHIKANT SONWALKAR</t>
  </si>
  <si>
    <t>085ea9d3d99a01b1ab3d4d9b01119c05</t>
  </si>
  <si>
    <t>65503</t>
  </si>
  <si>
    <t>SPN-11488</t>
  </si>
  <si>
    <t>SUNEDISON/PORTLAND,OR</t>
  </si>
  <si>
    <t>DR. JEFF BINNS</t>
  </si>
  <si>
    <t>8ed22079b49201d5a0215b59fe00ec55</t>
  </si>
  <si>
    <t>53257</t>
  </si>
  <si>
    <t>SPN-13831</t>
  </si>
  <si>
    <t>SUNGKYUNKWAN UNIVERSITY / KOREA</t>
  </si>
  <si>
    <t>SUNGKYUNKWAN UNIVERSITY RESEARCH &amp; BUSINESS&amp;#xa;2066, SEOBU-RO, JANGAN-GU&amp;#xa;GYEONGGI-DO,&amp;#xa;SUWON-SI&amp;#xa;Korea, Republic of</t>
  </si>
  <si>
    <t>SUN KYU PARK</t>
  </si>
  <si>
    <t>085ea9d3d99a01765ce9539b0111a305</t>
  </si>
  <si>
    <t>44571</t>
  </si>
  <si>
    <t>SPN-11489</t>
  </si>
  <si>
    <t>SUNIVA/ ATLANTA, GA</t>
  </si>
  <si>
    <t>5765 PEACHTREE INDUSTRIAL BLVD&amp;#xa;NORCROSS, GA 30092&amp;#xa;United States of America</t>
  </si>
  <si>
    <t>JIM MODAK</t>
  </si>
  <si>
    <t>dd40922f6ade01bd03f949cb0602dd8e</t>
  </si>
  <si>
    <t>30382</t>
  </si>
  <si>
    <t>SPN-13961</t>
  </si>
  <si>
    <t>SUNPOWER CORPORATION/SUNNYVALE,CA</t>
  </si>
  <si>
    <t>51 RIO ROBLES&amp;#xa;SAN JOSE, CA 95134&amp;#xa;United States of America</t>
  </si>
  <si>
    <t>adrian.viray@sunpower.com</t>
  </si>
  <si>
    <t>ADRIAN VIRAY</t>
  </si>
  <si>
    <t>085ea9d3d99a0101621a957701112ad4</t>
  </si>
  <si>
    <t>70695</t>
  </si>
  <si>
    <t>SPN-00108</t>
  </si>
  <si>
    <t>SUPER LAWN TRUCKS</t>
  </si>
  <si>
    <t>1610 PEACH PARKWAY&amp;#xa;FORT VALLEY, GA 31030&amp;#xa;United States of America</t>
  </si>
  <si>
    <t>TONY BASS</t>
  </si>
  <si>
    <t>941fb274468a01532696aa7667117ca6</t>
  </si>
  <si>
    <t>8000157</t>
  </si>
  <si>
    <t>SPN-13316</t>
  </si>
  <si>
    <t>SURFANETIX LLC</t>
  </si>
  <si>
    <t>085ea9d3d99a0107e4c9599b0111b005</t>
  </si>
  <si>
    <t>59873</t>
  </si>
  <si>
    <t>SPN-11490</t>
  </si>
  <si>
    <t>SURVICE ENGINEERING CO/BELCAMP, MD</t>
  </si>
  <si>
    <t>4695 MILLENNIUM DRIVE&amp;#xa;BELCAMP, MD 21017&amp;#xa;United States of America</t>
  </si>
  <si>
    <t>085ea9d3d99a01c138285f9b0111b705</t>
  </si>
  <si>
    <t>65564</t>
  </si>
  <si>
    <t>SPN-11491</t>
  </si>
  <si>
    <t>SUSS MICROTECH PHOTONIC SYSTEMS/CORONA, CA</t>
  </si>
  <si>
    <t>220 KLUG CIRCLE&amp;#xa;CORONA, CA 92880&amp;#xa;United States of America</t>
  </si>
  <si>
    <t>085ea9d3d99a016691e6649b0111be05</t>
  </si>
  <si>
    <t>68358</t>
  </si>
  <si>
    <t>SPN-11492</t>
  </si>
  <si>
    <t>SUSTAINABLE MANUFACTURING INNOVATION ALLIANCE CORP/WEST HENRIETTA, NY</t>
  </si>
  <si>
    <t>150 LUCIUS GORDON DRIVE&amp;#xa;SUITE 204&amp;#xa;WEST HENRIETTA, NY 14586&amp;#xa;United States of America</t>
  </si>
  <si>
    <t>kschmitt@remadeinstitute.org</t>
  </si>
  <si>
    <t>Kimberly Schmitt</t>
  </si>
  <si>
    <t>6d33ad44960b0196c21021d6ea01e1fd</t>
  </si>
  <si>
    <t>70743</t>
  </si>
  <si>
    <t>SPN-13620</t>
  </si>
  <si>
    <t>SUSTEON/CARY,NC</t>
  </si>
  <si>
    <t>5001 WESTON PARKWAY, SUITE 105&amp;#xa;CARY, NC 27513&amp;#xa;United States of America</t>
  </si>
  <si>
    <t>bw@susteon.com</t>
  </si>
  <si>
    <t>Rich mcgivney</t>
  </si>
  <si>
    <t>RAGHUBIR GUPTA, PH.D</t>
  </si>
  <si>
    <t>085ea9d3d99a010ff06c6a9b0111c505</t>
  </si>
  <si>
    <t>65990</t>
  </si>
  <si>
    <t>SPN-11493</t>
  </si>
  <si>
    <t>SUTTER HEALTH/WALNUT CREEK,CA</t>
  </si>
  <si>
    <t>475 BRANNAN STREET&amp;#xa;SUITE 130&amp;#xa;SAN FRANCISCO, CA 94107-5419&amp;#xa;United States of America</t>
  </si>
  <si>
    <t>085ea9d3d99a012d173b709b0111cc05</t>
  </si>
  <si>
    <t>31239</t>
  </si>
  <si>
    <t>SPN-11494</t>
  </si>
  <si>
    <t>SWAMP OPTICS LLC/ATLANTA, GA</t>
  </si>
  <si>
    <t>6300 POWERS FERRY ROAD SUITE 600-345&amp;#xa;ATLANTA, GA 30339&amp;#xa;United States of America</t>
  </si>
  <si>
    <t>085ea9d3d99a01d2db2e759b0111d305</t>
  </si>
  <si>
    <t>66078</t>
  </si>
  <si>
    <t>SPN-11495</t>
  </si>
  <si>
    <t>SWARTHMORE COLLEGE/SWARTHMORE,PA</t>
  </si>
  <si>
    <t>500 COLLEGE AVENUE&amp;#xa;SWARTHMORE, PA 19081&amp;#xa;United States of America</t>
  </si>
  <si>
    <t>085ea9d3d99a01ea6c8a7a9b0111da05</t>
  </si>
  <si>
    <t>68958</t>
  </si>
  <si>
    <t>SPN-11496</t>
  </si>
  <si>
    <t>SWIFT SCHOOL/ROSWELL, GA</t>
  </si>
  <si>
    <t>300 GRIMES BRIDGE ROAD&amp;#xa;ROSWELL, GA 30075&amp;#xa;United States of America</t>
  </si>
  <si>
    <t>DONNA CHERRY</t>
  </si>
  <si>
    <t>085ea9d3d99a01fda139809b0111e105</t>
  </si>
  <si>
    <t>66738</t>
  </si>
  <si>
    <t>SPN-11497</t>
  </si>
  <si>
    <t>SWISS NATIONAL SCIENCE FOUNDATION (SNSF)/BERNE, SWITZERLAND</t>
  </si>
  <si>
    <t>313 FERST DR&amp;#xa;STANLEY LAB&amp;#xa;ATLANTA, GA 30332&amp;#xa;United States of America</t>
  </si>
  <si>
    <t>1f85d223f1311001e9f7f44cea210000</t>
  </si>
  <si>
    <t>65458</t>
  </si>
  <si>
    <t>SPN-14552</t>
  </si>
  <si>
    <t>SYMBOTIC LLC/WILMINGTON, MA</t>
  </si>
  <si>
    <t>200 Research Drive&amp;#xa;Wilmington, MA 01887&amp;#xa;United States of America</t>
  </si>
  <si>
    <t>tort@symbotic.com</t>
  </si>
  <si>
    <t>ap symbotic.com</t>
  </si>
  <si>
    <t>8bd601945a051000af69f1503df60000</t>
  </si>
  <si>
    <t>75695</t>
  </si>
  <si>
    <t>SPN-14208</t>
  </si>
  <si>
    <t>SYNOPSYS INC/MOUNTAIN VIEW, CA</t>
  </si>
  <si>
    <t>690 EAST MIDDLEFIELD ROAD&amp;#xa;MOUNTAIN VIEW, CA 94043&amp;#xa;United States of America</t>
  </si>
  <si>
    <t>Jigesh.Patel@synopsys.com</t>
  </si>
  <si>
    <t>JIGESH PATEL</t>
  </si>
  <si>
    <t>74e2a6d94ad701c34949305c4a014b38</t>
  </si>
  <si>
    <t>73924</t>
  </si>
  <si>
    <t>SPN-13920</t>
  </si>
  <si>
    <t>SYNTHEGO/ MENLO PARK, CA</t>
  </si>
  <si>
    <t>3565 Haven Ave #1&amp;#xa;Menlo Park, CA 94025&amp;#xa;United States of America</t>
  </si>
  <si>
    <t>085ea9d3d99a016a112f869b0111e805</t>
  </si>
  <si>
    <t>66940</t>
  </si>
  <si>
    <t>SPN-11498</t>
  </si>
  <si>
    <t>SYNTHETIC GENOMICS/LA JOLLA, CA</t>
  </si>
  <si>
    <t>11149 TORREY PINES RD&amp;#xa;LA JOLLA, CA 92037&amp;#xa;United States of America</t>
  </si>
  <si>
    <t>085ea9d3d99a0137eeee8d9b0111ef05</t>
  </si>
  <si>
    <t>5915</t>
  </si>
  <si>
    <t>SPN-11499</t>
  </si>
  <si>
    <t>SYRACUSE UNIVERSITY/SYRACUSE, NY</t>
  </si>
  <si>
    <t>211 LYMAN HALL&amp;#xa;SYRACUSE, NY 13244&amp;#xa;United States of America</t>
  </si>
  <si>
    <t>SYRACUSE UNIVERSITY</t>
  </si>
  <si>
    <t>SOPHIA HSIEH</t>
  </si>
  <si>
    <t>085ea9d3d99a014d5ae0959b01110206</t>
  </si>
  <si>
    <t>56133</t>
  </si>
  <si>
    <t>SPN-11500</t>
  </si>
  <si>
    <t>SYSTEM HIGH/ ARLINGTON,VA</t>
  </si>
  <si>
    <t>15059 CONFERENCE CENTER DR, STE 200&amp;#xa;CHANTILLY, VA 20151&amp;#xa;United States of America</t>
  </si>
  <si>
    <t>085ea9d3d99a012d301e9d9b01110f06</t>
  </si>
  <si>
    <t>39368</t>
  </si>
  <si>
    <t>SPN-11501</t>
  </si>
  <si>
    <t>SYSTEMS TECHNOLOGY INC/HAWTHORNE, CA</t>
  </si>
  <si>
    <t>13766 HAWTHORNE BOULEVARD&amp;#xa;HAWTHORNE, CA 90250&amp;#xa;United States of America</t>
  </si>
  <si>
    <t>SUSIE FOSMORE</t>
  </si>
  <si>
    <t>21300079a53e013f969c79ddd321c32e</t>
  </si>
  <si>
    <t>71161</t>
  </si>
  <si>
    <t>SPN-13505</t>
  </si>
  <si>
    <t>T DALLAS SMITH &amp; CO LTD/ATLANTA,GA</t>
  </si>
  <si>
    <t>101 MARIETTA ST. NW&amp;#xa;SUITE 2350&amp;#xa;ATLANTA, GA 30303&amp;#xa;United States of America</t>
  </si>
  <si>
    <t>dallas@tdallassmith.com</t>
  </si>
  <si>
    <t>085ea9d3d99a017a1912e0a701110218</t>
  </si>
  <si>
    <t>6093</t>
  </si>
  <si>
    <t>SPN-00012</t>
  </si>
  <si>
    <t>T EARLE STRIBLING MEM FUND/ATLANTA, GA</t>
  </si>
  <si>
    <t>085ea9d3d99a014487409a77011131d4</t>
  </si>
  <si>
    <t>8000051</t>
  </si>
  <si>
    <t>SPN-00109</t>
  </si>
  <si>
    <t>T. GORDON LITTLE FOUNDATION, INC.</t>
  </si>
  <si>
    <t>C/O BNY MELLON WEALTH MANAGEMENT&amp;#xa;3290 NORTHSIDE PARKWAY, SUITE 950&amp;#xa;ATLANTA, GA 30327&amp;#xa;United States of America</t>
  </si>
  <si>
    <t>45dadf48647f10019b7feef64b760000</t>
  </si>
  <si>
    <t>76135</t>
  </si>
  <si>
    <t>SPN-14270</t>
  </si>
  <si>
    <t>T2EARTH LLC/EVANS, GA</t>
  </si>
  <si>
    <t>jeff.taylor@t2earth.com</t>
  </si>
  <si>
    <t>JEFFREY TAYLOR</t>
  </si>
  <si>
    <t>085ea9d3d99a014d9c02baa801114019</t>
  </si>
  <si>
    <t>69739</t>
  </si>
  <si>
    <t>SPN-00040</t>
  </si>
  <si>
    <t>T3 LABS/ATLANTA, GA</t>
  </si>
  <si>
    <t>387 TECHNOLGY CIRCLE, NW&amp;#xa;SUITE 175&amp;#xa;ATLANTA, GA 30313&amp;#xa;United States of America</t>
  </si>
  <si>
    <t>rhonda.bradley@t3labs.org</t>
  </si>
  <si>
    <t>941fb274468a0171f7558a74671193a3</t>
  </si>
  <si>
    <t>69983</t>
  </si>
  <si>
    <t>SPN-13223</t>
  </si>
  <si>
    <t>TACOMA POWER PUBILIC UTILITIES/TACOMA, WA</t>
  </si>
  <si>
    <t>085ea9d3d99a01b08d65aa9b01111d06</t>
  </si>
  <si>
    <t>64238</t>
  </si>
  <si>
    <t>SPN-11503</t>
  </si>
  <si>
    <t>TAIWAN SEMICONDUCTOR MANUFACTURING CO. LTD./HSINCHU, TAIWAN</t>
  </si>
  <si>
    <t>NO. 8, LI-HSIN 6 RD&amp;#xa;HSIN-CHU SCIENCE PARK&amp;#xa;Hsinchu City 300-77&amp;#xa;Taiwan</t>
  </si>
  <si>
    <t>RDLD DIRECTOR</t>
  </si>
  <si>
    <t>085ea9d3d99a01cd6736b19b01112406</t>
  </si>
  <si>
    <t>67291</t>
  </si>
  <si>
    <t>SPN-11504</t>
  </si>
  <si>
    <t>TAIYO INK MFG CO LTD/SAITAMA, JAPAN</t>
  </si>
  <si>
    <t>2675 ANTLER DR&amp;#xa;CARSON CITY, NV 89701&amp;#xa;United States of America</t>
  </si>
  <si>
    <t>d244d68f998a0100ad7a8c463ecb0000</t>
  </si>
  <si>
    <t>75147</t>
  </si>
  <si>
    <t>SPN-14052</t>
  </si>
  <si>
    <t>TAIYO YUDEN CO LTD/TOKYO,JAPAN</t>
  </si>
  <si>
    <t>KYOBASHI EAST BLDG, 2-7-19&amp;#xa;TAIYO YUDEN CO., LTD.&amp;#xa;KYOBASHI, CHUO-KU, TOKYO, Tokyo&amp;#xa;104-0031&amp;#xa;Japan</t>
  </si>
  <si>
    <t>thiraoka@jty.yuden.co.jp</t>
  </si>
  <si>
    <t>TOSHIO HIRAOKA</t>
  </si>
  <si>
    <t>085ea9d3d99a01c62036b79b01112b06</t>
  </si>
  <si>
    <t>66335</t>
  </si>
  <si>
    <t>SPN-11505</t>
  </si>
  <si>
    <t>TALENTQUEST/ATLANTA, GA</t>
  </si>
  <si>
    <t>1275 PEACHTREE ST NE, SUITE 400&amp;#xa;ATLANTA, GA 30309&amp;#xa;United States of America</t>
  </si>
  <si>
    <t>894abb089a61018e94e577bd0101d37b</t>
  </si>
  <si>
    <t>74698</t>
  </si>
  <si>
    <t>SPN-13949</t>
  </si>
  <si>
    <t>TALLAHASSEE COMMUNITY COLLEGE</t>
  </si>
  <si>
    <t>444 APPLEYARD DR&amp;#xa;TALLAHASSEE, FL 32304&amp;#xa;United States of America</t>
  </si>
  <si>
    <t>085ea9d3d99a0106021dbd9b01113206</t>
  </si>
  <si>
    <t>66176</t>
  </si>
  <si>
    <t>SPN-11506</t>
  </si>
  <si>
    <t>TAMPA ARMATURE WORKS INC./RIVERVIEW, FL</t>
  </si>
  <si>
    <t>6312 78TH ST&amp;#xa;TAMPA ARMATURE WORKS INC&amp;#xa;RIVERVIEW, FL 33578&amp;#xa;United States of America</t>
  </si>
  <si>
    <t>085ea9d3d99a015f9a6ec29b01113906</t>
  </si>
  <si>
    <t>53059</t>
  </si>
  <si>
    <t>SPN-11507</t>
  </si>
  <si>
    <t>TANDEM DIABETES CARE INC/ SAN DIEGO, CA</t>
  </si>
  <si>
    <t>11045 ROSELLE STREET, SUITE 200&amp;#xa;SAN DIEGO, CA 92121&amp;#xa;United States of America</t>
  </si>
  <si>
    <t>085ea9d3d99a01473609c89b01114006</t>
  </si>
  <si>
    <t>68356</t>
  </si>
  <si>
    <t>SPN-11508</t>
  </si>
  <si>
    <t>TARANA S.AS./BOGOTA, COLUMBIA</t>
  </si>
  <si>
    <t>TARANA SAS&amp;#xa;CARRERA 16 # 85-66-A-602&amp;#xa;BOGOTA&amp;#xa;Colombia</t>
  </si>
  <si>
    <t>dcc351b55c7a012ed27e4901e801ce39</t>
  </si>
  <si>
    <t>49768</t>
  </si>
  <si>
    <t>SPN-13531</t>
  </si>
  <si>
    <t>TASK FORCE FOR GLOBAL HEALTH/DECATUR, GA</t>
  </si>
  <si>
    <t>330 WEST PONCE DE LEON AVENUE&amp;#xa;DECATUR, GA 30030&amp;#xa;United States of America</t>
  </si>
  <si>
    <t>SKLUGLEIN@TASKFORCE.ORG</t>
  </si>
  <si>
    <t>SAMANTHA KLUGLEIN</t>
  </si>
  <si>
    <t>085ea9d3d99a011165c8cd9b01114706</t>
  </si>
  <si>
    <t>68077</t>
  </si>
  <si>
    <t>SPN-11509</t>
  </si>
  <si>
    <t>TAYLOR UNIVERSITY/UPLAND,IN</t>
  </si>
  <si>
    <t>236 WEST READE AVENUE&amp;#xa;UPLAND, IN 46989&amp;#xa;United States of America</t>
  </si>
  <si>
    <t>085ea9d3d99a01e8ac45a39b01111606</t>
  </si>
  <si>
    <t>57582</t>
  </si>
  <si>
    <t>SPN-11502</t>
  </si>
  <si>
    <t>T-BASE COMMUNICATIONS INC/OTTAWA, ONTARIO, CANADA</t>
  </si>
  <si>
    <t>19 MAIN STREET&amp;#xa;OTTAWA, ON K1S 1A9&amp;#xa;Canada</t>
  </si>
  <si>
    <t>085ea9d3d99a01906c5bd49b01114e06</t>
  </si>
  <si>
    <t>66776</t>
  </si>
  <si>
    <t>SPN-11510</t>
  </si>
  <si>
    <t>TCS ASSOCIATES/ROCKVILLE, MD</t>
  </si>
  <si>
    <t>7361 CALHOUN PLACE&amp;#xa;SUITE 350&amp;#xa;ROCKVILLE, MD 20855&amp;#xa;United States of America</t>
  </si>
  <si>
    <t>085ea9d3d99a01d5550bdb9b01115506</t>
  </si>
  <si>
    <t>59073</t>
  </si>
  <si>
    <t>SPN-11511</t>
  </si>
  <si>
    <t>TDA RESEARCH INC./WHEAT RIDGE, CO</t>
  </si>
  <si>
    <t>405 HILGARD AVENUE&amp;#xa;BOELTER HALL 4531E&amp;#xa;LOS ANGELES, CA 90095&amp;#xa;United States of America</t>
  </si>
  <si>
    <t>MICHELE GARGARO</t>
  </si>
  <si>
    <t>085ea9d3d99a017863dde19b01115f06</t>
  </si>
  <si>
    <t>21060</t>
  </si>
  <si>
    <t>SPN-11512</t>
  </si>
  <si>
    <t>TE CONNECTIVITY/FUQUAY-VARINA, NC</t>
  </si>
  <si>
    <t>800 PRUFOY ROAD&amp;#xa;TYCO/RAYCHEM&amp;#xa;FUQUAY-VARINA, NC 27526&amp;#xa;United States of America</t>
  </si>
  <si>
    <t>HARRY YAWORSKY</t>
  </si>
  <si>
    <t>085ea9d3d99a01e2442de89b01116906</t>
  </si>
  <si>
    <t>68401</t>
  </si>
  <si>
    <t>SPN-11513</t>
  </si>
  <si>
    <t>TEACHERS COLLEGE - COLUMBIA UNIVERSITY/NEW YORK, NY</t>
  </si>
  <si>
    <t>525 WEST 120TH STREET&amp;#xa;NEW YORK, NY 10027&amp;#xa;United States of America</t>
  </si>
  <si>
    <t>JOHN HERNANDEZ</t>
  </si>
  <si>
    <t>085ea9d3d99a018d1ac5f19b01117006</t>
  </si>
  <si>
    <t>32992</t>
  </si>
  <si>
    <t>SPN-11514</t>
  </si>
  <si>
    <t>TEAM INTEGRATED ENGINEERING INC/BROOKS CITY BASE, TX</t>
  </si>
  <si>
    <t>8626 TESORO DRIVE&amp;#xa;SUITE 430&amp;#xa;SAN ANTONIO, TX 78217&amp;#xa;United States of America</t>
  </si>
  <si>
    <t>868bb9746de31001f44d6d6063b40000</t>
  </si>
  <si>
    <t>71981</t>
  </si>
  <si>
    <t>SPN-14489</t>
  </si>
  <si>
    <t>TEAMSCAPE LLC/OAKLAND, CA</t>
  </si>
  <si>
    <t>5669 Keith Avenue&amp;#xa;Oakland, CA 94618&amp;#xa;United States of America</t>
  </si>
  <si>
    <t>kmosier@sfsu.edu</t>
  </si>
  <si>
    <t>Kathleen Moser</t>
  </si>
  <si>
    <t>085ea9d3d99a01805c5ef89b01117706</t>
  </si>
  <si>
    <t>6104</t>
  </si>
  <si>
    <t>SPN-11515</t>
  </si>
  <si>
    <t>TECH ASSOC OF THE PULP &amp; PAPER INDUS/NORCROSS, GA</t>
  </si>
  <si>
    <t>TECHNOLOGY PARK&amp;#xa;PO BOX 105113&amp;#xa;ATLANTA, GA 30348-5113&amp;#xa;United States of America</t>
  </si>
  <si>
    <t>a3c174d92da101340fe3f883fd00fcb8</t>
  </si>
  <si>
    <t>74183</t>
  </si>
  <si>
    <t>SPN-13912</t>
  </si>
  <si>
    <t>TECHBRIDGE/ATLANTA,GA</t>
  </si>
  <si>
    <t>1360 PEACHTREE STREET NE&amp;#xa;SUITE 175&amp;#xa;ATLANTA, GA 30309&amp;#xa;United States of America</t>
  </si>
  <si>
    <t>JULIE NEUNER</t>
  </si>
  <si>
    <t>941fb274468a01161d478e7267113ca1</t>
  </si>
  <si>
    <t>69138</t>
  </si>
  <si>
    <t>SPN-13141</t>
  </si>
  <si>
    <t>TECHNICAL COLLEGE SYSTEM OF GEORGIA (TCGS)/ATLANTA, GA</t>
  </si>
  <si>
    <t>085ea9d3d99a01f59b2e029c01117e06</t>
  </si>
  <si>
    <t>49248</t>
  </si>
  <si>
    <t>SPN-11516</t>
  </si>
  <si>
    <t>TECHNICAL DATA ANALYSIS INC/FALL CHURCH, VA</t>
  </si>
  <si>
    <t>3190 FAIRVIEW PARK DRIVE&amp;#xa;SUITE 350&amp;#xa;FALLS CHURCH, VA 22042&amp;#xa;United States of America</t>
  </si>
  <si>
    <t>PATTY WALK</t>
  </si>
  <si>
    <t>941fb274468a016a45a840726711bea0</t>
  </si>
  <si>
    <t>68757</t>
  </si>
  <si>
    <t>SPN-13127</t>
  </si>
  <si>
    <t>TECHNICAL DATA ANALYSIS/EWING, NJ</t>
  </si>
  <si>
    <t>3190 FAIRVIEW PARK DRIVE&amp;#xa;SUITE 650&amp;#xa;FALLS CHURCH, VA 22042&amp;#xa;United States of America</t>
  </si>
  <si>
    <t>pwalk@tda-i.com</t>
  </si>
  <si>
    <t>JUDY JACKSON-WASHINGTON</t>
  </si>
  <si>
    <t>941fb274468a016c2a9948736711f7a1</t>
  </si>
  <si>
    <t>69486</t>
  </si>
  <si>
    <t>SPN-13169</t>
  </si>
  <si>
    <t>TECHNICAL EDUCATION RESEARCH CENTERS INC (TERC)/CAMBRIDGE, MA</t>
  </si>
  <si>
    <t>2415d456c4cc1001f7735836623b0000</t>
  </si>
  <si>
    <t>77307</t>
  </si>
  <si>
    <t>SPN-14557</t>
  </si>
  <si>
    <t>TECHNICAL TRAINING AIDS/BIRMINGHAM, AL</t>
  </si>
  <si>
    <t>2076 Valleydale Terrace&amp;#xa;Birmingham, AL 35244&amp;#xa;United States of America</t>
  </si>
  <si>
    <t>chris@ttaweb.com</t>
  </si>
  <si>
    <t>Chris Schier</t>
  </si>
  <si>
    <t>941fb274468a0179cbddc972671179a1</t>
  </si>
  <si>
    <t>69224</t>
  </si>
  <si>
    <t>SPN-13150</t>
  </si>
  <si>
    <t>TECHNICAL UNIVERSITY OF DORTMUND/DORTMUND, GERMANY</t>
  </si>
  <si>
    <t>085ea9d3d99a017792180f9c01118506</t>
  </si>
  <si>
    <t>63397</t>
  </si>
  <si>
    <t>SPN-11517</t>
  </si>
  <si>
    <t>TECHNION UNIVERSITY/ISRAEL/BRUSSELS, BELGIUM</t>
  </si>
  <si>
    <t>320-0003&amp;#xa;Israel</t>
  </si>
  <si>
    <t>27e54de150261000fdf212b503d20000</t>
  </si>
  <si>
    <t>76626</t>
  </si>
  <si>
    <t>SPN-14453</t>
  </si>
  <si>
    <t>TECHNISCHE UNIVERSITAT BERLIN/BERLIN, GERMANY</t>
  </si>
  <si>
    <t>juilane.rosengart@tu-berlin.de</t>
  </si>
  <si>
    <t>Juilane Rosengart</t>
  </si>
  <si>
    <t>e8dc0d9e2f8e01fbef815148d71de6da</t>
  </si>
  <si>
    <t>40328</t>
  </si>
  <si>
    <t>SPN-13482</t>
  </si>
  <si>
    <t>TECHNOLOGY ASSOCIATION OF GEORGIA/ATLANTA, GA</t>
  </si>
  <si>
    <t>4400 NORTH POINT PARKWAY&amp;#xa;SUITE 155&amp;#xa;ALPHARETTA, GA 30022&amp;#xa;United States of America</t>
  </si>
  <si>
    <t>heather@tagonline.org</t>
  </si>
  <si>
    <t>HEATHER MAXFIELD</t>
  </si>
  <si>
    <t>a8739d8921fe0139310a9f744c017776</t>
  </si>
  <si>
    <t>71321</t>
  </si>
  <si>
    <t>SPN-13760</t>
  </si>
  <si>
    <t>TECHNOLOGY HOLDING LLC/SALT LAKE CITY,UT</t>
  </si>
  <si>
    <t>1515 W 2200 S SUITE F&amp;#xa;WEST VALLEY CITY, UT 84119&amp;#xa;United States of America</t>
  </si>
  <si>
    <t>BENJAMIN ASTON</t>
  </si>
  <si>
    <t>02dcf58d46a8018a6d97805f9c01a7b4</t>
  </si>
  <si>
    <t>71669</t>
  </si>
  <si>
    <t>SPN-13690</t>
  </si>
  <si>
    <t>TECHNOLOGY INNOVATION INSTITUTE/MASDAR CITY, ABU DHABI, UNITED ARAB EMIRATES</t>
  </si>
  <si>
    <t>Accelerator 2 Building, on Plot M12,&amp;#xa;Masdar City&amp;#xa;Abu Dhabi&amp;#xa;United Arab Emirates</t>
  </si>
  <si>
    <t>085ea9d3d99a01e00e13169c01118c06</t>
  </si>
  <si>
    <t>65713</t>
  </si>
  <si>
    <t>SPN-11518</t>
  </si>
  <si>
    <t>TECHNOLOGY MANAGEMENT ASSOCIATES INC./CHANTILLY, VA</t>
  </si>
  <si>
    <t>15040 CONFERENCE CENTER DRIVE&amp;#xa;CHANTILLY, VA 20151&amp;#xa;United States of America</t>
  </si>
  <si>
    <t>JOCELYN HINCHBERGER</t>
  </si>
  <si>
    <t>085ea9d3d99a0132a7daa277011138d4</t>
  </si>
  <si>
    <t>8000052</t>
  </si>
  <si>
    <t>SPN-00110</t>
  </si>
  <si>
    <t>TECHTURIZED INC</t>
  </si>
  <si>
    <t>PMB 156 541 10TH ST NW&amp;#xa;ATLANTA, GA 30318-5713&amp;#xa;United States of America</t>
  </si>
  <si>
    <t>085ea9d3d99a01f85ca6229c01119306</t>
  </si>
  <si>
    <t>65931</t>
  </si>
  <si>
    <t>SPN-11519</t>
  </si>
  <si>
    <t>TECNOLOGICO DE MONTERREY/NUEVO LEON, MEXICO</t>
  </si>
  <si>
    <t>Instituto Tecnolgico y de Estudios Superiores de Monterrey&amp;#xa;Ave. Eugenio Garza Sada No. 2501,&amp;#xa;Colonia Tecnologico&amp;#xa;64700 Ciudad Monterrey, NLE&amp;#xa;Mexico</t>
  </si>
  <si>
    <t>085ea9d3d99a01484d6619a90111b719</t>
  </si>
  <si>
    <t>70322</t>
  </si>
  <si>
    <t>SPN-00057</t>
  </si>
  <si>
    <t>TECTON, LLC</t>
  </si>
  <si>
    <t>60 S. MAIN ST.&amp;#xa;SUITE 101&amp;#xa;MEMPHIS, TN 38103&amp;#xa;United States of America</t>
  </si>
  <si>
    <t>1dc062341fe501da633aa4f34f01878d</t>
  </si>
  <si>
    <t>74245</t>
  </si>
  <si>
    <t>SPN-13891</t>
  </si>
  <si>
    <t>TEGA THERAPEUTICS/SAN DIEGO, CA</t>
  </si>
  <si>
    <t>3550 GENERAL ATOMICS CT&amp;#xa;SAN DIEGO, CA 92121&amp;#xa;United States of America</t>
  </si>
  <si>
    <t>CHARLES GLASS</t>
  </si>
  <si>
    <t>941fb274468a014f53ec21746711f4a2</t>
  </si>
  <si>
    <t>69778</t>
  </si>
  <si>
    <t>SPN-13204</t>
  </si>
  <si>
    <t>TEKTRONIX/ BEAVERTON, OR</t>
  </si>
  <si>
    <t>14150 SW KARL BRAUN DRIVE&amp;#xa;PO BOX 500&amp;#xa;BEAVERTON, OR 97077&amp;#xa;United States of America</t>
  </si>
  <si>
    <t>SHANE HAZZARD</t>
  </si>
  <si>
    <t>6b8e1c72740601c5dd4aeb33fe0042ce</t>
  </si>
  <si>
    <t>71109</t>
  </si>
  <si>
    <t>SPN-13560</t>
  </si>
  <si>
    <t>TELEDYNE LACROY/CHESTNUT RIDGE,NY</t>
  </si>
  <si>
    <t>700 CHESTNUT RIDGE RD&amp;#xa;CHESTNUT RIDGE, NY 10977&amp;#xa;United States of America</t>
  </si>
  <si>
    <t>941fb274468a01106fb0027267117fa0</t>
  </si>
  <si>
    <t>67697</t>
  </si>
  <si>
    <t>SPN-13116</t>
  </si>
  <si>
    <t>TELEDYNE SCIENTIFIC &amp; IMAGING LLC/THOUSAND OAKS, CA</t>
  </si>
  <si>
    <t>62d37c9c52fb10019a839087419e0000</t>
  </si>
  <si>
    <t>76439</t>
  </si>
  <si>
    <t>SPN-14297</t>
  </si>
  <si>
    <t>TELE-FONIKA/BOLINGBROOK, IL</t>
  </si>
  <si>
    <t>robert.slapak@tfkable.com</t>
  </si>
  <si>
    <t>Krzysztof Bobek</t>
  </si>
  <si>
    <t>ROBERT SLAPAK</t>
  </si>
  <si>
    <t>941fb274468a017205de9773671151a2</t>
  </si>
  <si>
    <t>69617</t>
  </si>
  <si>
    <t>SPN-13181</t>
  </si>
  <si>
    <t>TELOR PRODUCTS/RINGGOLD,GA</t>
  </si>
  <si>
    <t>085ea9d3d99a011abb642d9c01119a06</t>
  </si>
  <si>
    <t>66478</t>
  </si>
  <si>
    <t>SPN-11520</t>
  </si>
  <si>
    <t>TEMPLE SINAI ATLANTA/ATLANTA, GA</t>
  </si>
  <si>
    <t>5645 DUPREE DRIVE&amp;#xa;ATLANTA, GA 30327&amp;#xa;United States of America</t>
  </si>
  <si>
    <t>5cda7920952001fd391b0666ac00c637</t>
  </si>
  <si>
    <t>25922</t>
  </si>
  <si>
    <t>SPN-13743</t>
  </si>
  <si>
    <t>TEMPLE UNIVERSITY/PHILADELPHIA, PA</t>
  </si>
  <si>
    <t>1301 CECIL B MOORE AVE&amp;#xa;PHILADELPHIA, PA 19122&amp;#xa;United States of America</t>
  </si>
  <si>
    <t>7189e377efa2015138bd2122fb1a55ff</t>
  </si>
  <si>
    <t>70554</t>
  </si>
  <si>
    <t>SPN-13342</t>
  </si>
  <si>
    <t>TENCENT AMERICA LLC/PALO,ALTO CA</t>
  </si>
  <si>
    <t>2747 PARK BLVD&amp;#xa;PALO ALTO, CA 94306&amp;#xa;United States of America</t>
  </si>
  <si>
    <t>shan1@tencent.com</t>
  </si>
  <si>
    <t>DR. SHAN LIU</t>
  </si>
  <si>
    <t>085ea9d3d99a01ab1f03479c0111a106</t>
  </si>
  <si>
    <t>67944</t>
  </si>
  <si>
    <t>SPN-11521</t>
  </si>
  <si>
    <t>TENNESSEE BOARD OF REGENTS/NASHVILLE, TN</t>
  </si>
  <si>
    <t>1 BRIDGESTONE PARK&amp;#xa;NASHVILLE, TN 37214&amp;#xa;United States of America</t>
  </si>
  <si>
    <t>085ea9d3d99a015b5ace549c0111a806</t>
  </si>
  <si>
    <t>63277</t>
  </si>
  <si>
    <t>SPN-11522</t>
  </si>
  <si>
    <t>TENNESSEE TECH UNIVERSITY/COOKEVILLE, TN</t>
  </si>
  <si>
    <t>PO BOX 5091&amp;#xa;COOKEVILLE, TN 38501&amp;#xa;United States of America</t>
  </si>
  <si>
    <t>085ea9d3d99a01984362669c0111b806</t>
  </si>
  <si>
    <t>3454</t>
  </si>
  <si>
    <t>SPN-11523</t>
  </si>
  <si>
    <t>TENNESSEE VALLEY AUTHORITY/ TN</t>
  </si>
  <si>
    <t>1101 MARKET ST&amp;#xa;KNOXVILLE, TN 37402&amp;#xa;United States of America</t>
  </si>
  <si>
    <t>085ea9d3d99a0126459e6e9c0111c806</t>
  </si>
  <si>
    <t>5500</t>
  </si>
  <si>
    <t>SPN-11524</t>
  </si>
  <si>
    <t>TENSAR CORPORATION/</t>
  </si>
  <si>
    <t>2500 NORTHWINDS PKWY #500&amp;#xa;ALPHARETTA, GA 30009&amp;#xa;United States of America</t>
  </si>
  <si>
    <t>BRIAN LABELLA</t>
  </si>
  <si>
    <t>3befb53742141000ffd75ef7851b0000</t>
  </si>
  <si>
    <t>75467</t>
  </si>
  <si>
    <t>SPN-14182</t>
  </si>
  <si>
    <t>TERADYNE/NORTH READING, MA</t>
  </si>
  <si>
    <t>600 RIVERPARK DRIVE&amp;#xa;NORTH READING, MA 01864&amp;#xa;United States of America</t>
  </si>
  <si>
    <t>nick.kingsley@teradyne.com</t>
  </si>
  <si>
    <t>NICK KINGSLEY</t>
  </si>
  <si>
    <t>f7f0a7b05d0901a0797a33bfe70116c5</t>
  </si>
  <si>
    <t>72161</t>
  </si>
  <si>
    <t>SPN-13664</t>
  </si>
  <si>
    <t>TERUMO BCT INC/LAKEWOOD, CO</t>
  </si>
  <si>
    <t>11158 W. COLLINS AVENUE&amp;#xa;LAKEWOOD, CO 80215&amp;#xa;United States of America</t>
  </si>
  <si>
    <t>JIM BELTZER</t>
  </si>
  <si>
    <t>1b998611276f0101a5c846b616220000</t>
  </si>
  <si>
    <t>74635</t>
  </si>
  <si>
    <t>SPN-14010</t>
  </si>
  <si>
    <t>TESSERA THERAPEUTICS/BOSTON, MA</t>
  </si>
  <si>
    <t>6 TIDE STREET&amp;#xa;BOSTON, MA 02210&amp;#xa;United States of America</t>
  </si>
  <si>
    <t>jrodriguez@tesseratx.com</t>
  </si>
  <si>
    <t>JASON RODRIGUEZ</t>
  </si>
  <si>
    <t>085ea9d3d99a016d6044769c0111cf06</t>
  </si>
  <si>
    <t>35530</t>
  </si>
  <si>
    <t>SPN-11525</t>
  </si>
  <si>
    <t>TETHERS UNLIMITED</t>
  </si>
  <si>
    <t>11711 NORTH CREEK PKWY SOUTH, SUITE D-113&amp;#xa;BOTHELL, WA 98011-8804&amp;#xa;United States of America</t>
  </si>
  <si>
    <t>ROBERT HOYT</t>
  </si>
  <si>
    <t>941fb274468a01e0a6fc12736711b8a1</t>
  </si>
  <si>
    <t>69377</t>
  </si>
  <si>
    <t>SPN-13161</t>
  </si>
  <si>
    <t>TETRA TECH ARD</t>
  </si>
  <si>
    <t>159 Bank Street, Suite 300&amp;#xa;Burlington, VT 05401&amp;#xa;United States of America</t>
  </si>
  <si>
    <t>085ea9d3d99a01c7a550829c0111dc06</t>
  </si>
  <si>
    <t>5809</t>
  </si>
  <si>
    <t>SPN-11526</t>
  </si>
  <si>
    <t>TEXAS A &amp; M UNIVERSITY/COLLEGE STATION, TX</t>
  </si>
  <si>
    <t>DEPT OF AEROSPACE ENGINEERING&amp;#xa;3141 TAMU&amp;#xa;COLLEGE STATION, TX 77843-3141&amp;#xa;United States of America</t>
  </si>
  <si>
    <t>SUBAWARD MONITORING GROUP .</t>
  </si>
  <si>
    <t>Invoices .</t>
  </si>
  <si>
    <t>cabe6c85b308019cd9c4708fad006049</t>
  </si>
  <si>
    <t>72221</t>
  </si>
  <si>
    <t>SPN-13703</t>
  </si>
  <si>
    <t>TEXAS A&amp;M ENGINEERING EXPERIMENT STATION/COLLEGE STATION, TEXAS</t>
  </si>
  <si>
    <t>400 HARVEY MITCHELL PARKWAY SOUTH, STE 300&amp;#xa;COLLEGE STATION, TX 77845-4375&amp;#xa;United States of America</t>
  </si>
  <si>
    <t>SUBRECIPIENT MONITORING GROUP</t>
  </si>
  <si>
    <t>941fb274468a016b31dac76f6711da9d</t>
  </si>
  <si>
    <t>5833</t>
  </si>
  <si>
    <t>SPN-13017</t>
  </si>
  <si>
    <t>TEXAS A&amp;M FOUNDATION/COLLEGE STATION, TX</t>
  </si>
  <si>
    <t>085ea9d3d99a01af04a38a9c01110107</t>
  </si>
  <si>
    <t>66502</t>
  </si>
  <si>
    <t>SPN-11527</t>
  </si>
  <si>
    <t>TEXAS A&amp;M TRANSPORTATION INSTITUTE/COLLEGE STATION, TX</t>
  </si>
  <si>
    <t>Texas A&amp;M Transportation Institute&amp;#xa;Accounts Payable MS 3135&amp;#xa;College Station, TX 77843-3135&amp;#xa;United States of America</t>
  </si>
  <si>
    <t>SUBAWARDS_MANAGEMENT GROUP</t>
  </si>
  <si>
    <t>085ea9d3d99a01d7b6c5909c01110807</t>
  </si>
  <si>
    <t>5817</t>
  </si>
  <si>
    <t>SPN-11528</t>
  </si>
  <si>
    <t>TEXAS CHRISTIAN UNIV/</t>
  </si>
  <si>
    <t>2800 SOUTH UNIVERSITY DRIVE&amp;#xa;FORT WORTH, TX 76109&amp;#xa;United States of America</t>
  </si>
  <si>
    <t>bba6ae7507ef10014c6b9fc801c70000</t>
  </si>
  <si>
    <t>42289</t>
  </si>
  <si>
    <t>SPN-14161</t>
  </si>
  <si>
    <t>TEXAS ENGINEERING STATION-TAMU/COLLEGE STATION, TX</t>
  </si>
  <si>
    <t>srssubawards@tamu.edu</t>
  </si>
  <si>
    <t>SRS SUBAWARDS</t>
  </si>
  <si>
    <t>dd65a46ac7011000b696bf8304c80000</t>
  </si>
  <si>
    <t>74781</t>
  </si>
  <si>
    <t>SPN-14443</t>
  </si>
  <si>
    <t>TEXAS HEART INSTITUTE/HOUSTON, TX</t>
  </si>
  <si>
    <t>6770 Bertner Avenue&amp;#xa;Houston, TX 77030-2604&amp;#xa;United States of America</t>
  </si>
  <si>
    <t>Gpaige@texasheart.org</t>
  </si>
  <si>
    <t>Quashanique Mitchell</t>
  </si>
  <si>
    <t>Gilda Paige</t>
  </si>
  <si>
    <t>085ea9d3d99a010c8be3989c01110f07</t>
  </si>
  <si>
    <t>4720</t>
  </si>
  <si>
    <t>SPN-11529</t>
  </si>
  <si>
    <t>TEXAS INSTRUMENTS/</t>
  </si>
  <si>
    <t>DEPUTY GENERAL PATENT COUNSEL/LIC&amp;#xa;P O BOX 655474, M/S 3999&amp;#xa;DALLAS, TX 75265&amp;#xa;United States of America</t>
  </si>
  <si>
    <t>26659f86f621019d6032a443310a9df4</t>
  </si>
  <si>
    <t>38068</t>
  </si>
  <si>
    <t>SPN-13428</t>
  </si>
  <si>
    <t>TEXAS TECH UNIVERSITY/LUBBOCK, TX</t>
  </si>
  <si>
    <t>PO Box 41105&amp;#xa;Lubbock, TX 79409-1105&amp;#xa;United States of America</t>
  </si>
  <si>
    <t>Kim Harris</t>
  </si>
  <si>
    <t>SARAH CODY</t>
  </si>
  <si>
    <t>085ea9d3d99a019bfa519f9c01111c07</t>
  </si>
  <si>
    <t>66263</t>
  </si>
  <si>
    <t>SPN-11530</t>
  </si>
  <si>
    <t>TEXAS TREES FOUNDATION/DALLAS, TX</t>
  </si>
  <si>
    <t>2100 ROSS AVENUE, SUITE 855&amp;#xa;DALLAS, TX 75201&amp;#xa;United States of America</t>
  </si>
  <si>
    <t>OPERATIONS DIRECTOR</t>
  </si>
  <si>
    <t>085ea9d3d99a013c40d4a49c01112307</t>
  </si>
  <si>
    <t>66717</t>
  </si>
  <si>
    <t>SPN-11531</t>
  </si>
  <si>
    <t>THE AGOURON INSTITUTE/PASADENA, CA</t>
  </si>
  <si>
    <t>1055 E COLORADO BOULEVARD, SUITE 250&amp;#xa;PASADENA, CA 91106&amp;#xa;United States of America</t>
  </si>
  <si>
    <t>085ea9d3d99a01b4238caa9c01112a07</t>
  </si>
  <si>
    <t>66740</t>
  </si>
  <si>
    <t>SPN-11532</t>
  </si>
  <si>
    <t>THE AL HUSSEIN SOCIETY FOR TRAINING AND INCLUSION/AMMAN, JORDAN</t>
  </si>
  <si>
    <t>11183&amp;#xa;Jordan</t>
  </si>
  <si>
    <t>085ea9d3d99a012cbfe9af9c01113107</t>
  </si>
  <si>
    <t>52772</t>
  </si>
  <si>
    <t>SPN-11533</t>
  </si>
  <si>
    <t>THE AMER SOCIETY FOR NONDESTRUCTIVE TESTING (NDT)/COLUMBUS,OH</t>
  </si>
  <si>
    <t>1711 ARLINGTON LANE&amp;#xa;PO BOX 25818&amp;#xa;COLUMBUS, OH 43228-0518&amp;#xa;United States of America</t>
  </si>
  <si>
    <t>085ea9d3d99a0162fcf0b59c01113807</t>
  </si>
  <si>
    <t>65762</t>
  </si>
  <si>
    <t>SPN-11534</t>
  </si>
  <si>
    <t>THE AMERICAN SYRINGOMYELIA &amp; CHIARI ALLI PROJ INC (ASAP)/LONGVIEW,TX</t>
  </si>
  <si>
    <t>PO BOX 1586&amp;#xa;LONGVIEW, TX 75606-1586&amp;#xa;United States of America</t>
  </si>
  <si>
    <t>941fb274468a01b40c0fff726711a9a1</t>
  </si>
  <si>
    <t>69340</t>
  </si>
  <si>
    <t>SPN-13158</t>
  </si>
  <si>
    <t>THE ANDREW MCDONOUGH B FOUNDATION/WILMINGTON,DE</t>
  </si>
  <si>
    <t>941fb274468a01beb223c8746711cca3</t>
  </si>
  <si>
    <t>70184</t>
  </si>
  <si>
    <t>SPN-13234</t>
  </si>
  <si>
    <t>THE ASSOCIATION ON HIGHER EDUCATION AND DISABILITY (AHEAD)/COOKEVILLE, TN</t>
  </si>
  <si>
    <t>941fb274468a0170cc3833736711d3a1</t>
  </si>
  <si>
    <t>69477</t>
  </si>
  <si>
    <t>SPN-13166</t>
  </si>
  <si>
    <t>THE ASSOCIATION ON HIGHER EDUCATION AND DISABILITY (AHEAD)/HUNTERSVILLE, NC</t>
  </si>
  <si>
    <t>085ea9d3d99a014ee291bb9c01113f07</t>
  </si>
  <si>
    <t>67561</t>
  </si>
  <si>
    <t>SPN-11535</t>
  </si>
  <si>
    <t>THE AUSTRALIAN NATIONAL UNIVERSITY/ACTON, AUSTRALIA</t>
  </si>
  <si>
    <t>ACTON&amp;#xa;Canberra ACT 2601&amp;#xa;Australia</t>
  </si>
  <si>
    <t>085ea9d3d99a015d6d44c19c01114607</t>
  </si>
  <si>
    <t>67558</t>
  </si>
  <si>
    <t>SPN-11536</t>
  </si>
  <si>
    <t>THE BOEING COMPANY/HUNTINGTON BEACH, CA</t>
  </si>
  <si>
    <t>085ea9d3d99a0110e5edc79c01114d07</t>
  </si>
  <si>
    <t>66021</t>
  </si>
  <si>
    <t>SPN-11537</t>
  </si>
  <si>
    <t>THE BOEING COMPANY/ST. LOUIS, MO</t>
  </si>
  <si>
    <t>PO BOX 66742&amp;#xa;ST LOUIS, MO 63166-6742&amp;#xa;United States of America</t>
  </si>
  <si>
    <t>085ea9d3d99a018c0b95ce9c01115707</t>
  </si>
  <si>
    <t>54452</t>
  </si>
  <si>
    <t>SPN-11538</t>
  </si>
  <si>
    <t>THE CARTER CENTER/ATLANTA,GA</t>
  </si>
  <si>
    <t>453 FREEDOM PARKWAY&amp;#xa;ATLANTA, GA 30307&amp;#xa;United States of America</t>
  </si>
  <si>
    <t>alison jordan</t>
  </si>
  <si>
    <t>085ea9d3d99a01921ee7d49c01116107</t>
  </si>
  <si>
    <t>66118</t>
  </si>
  <si>
    <t>SPN-11539</t>
  </si>
  <si>
    <t>THE CENTER FOR DISCOVERY INC./HARRIS, NY</t>
  </si>
  <si>
    <t>PO BOX 840&amp;#xa;HARRIS, NY 12742&amp;#xa;United States of America</t>
  </si>
  <si>
    <t>085ea9d3d99a01b01eadda9c01116807</t>
  </si>
  <si>
    <t>67059</t>
  </si>
  <si>
    <t>SPN-11540</t>
  </si>
  <si>
    <t>THE CENTER FOR RURAL DEVELOPMENT/RDPC/SOMERSET, KY</t>
  </si>
  <si>
    <t>2292 S HYW 27&amp;#xa;SUITE 300&amp;#xa;SOMERSET, KY 42501&amp;#xa;United States of America</t>
  </si>
  <si>
    <t>085ea9d3d99a013ea979df9c01116f07</t>
  </si>
  <si>
    <t>66183</t>
  </si>
  <si>
    <t>SPN-11541</t>
  </si>
  <si>
    <t>THE COLLEGE OF NEW JERSEY/EWING, NJ</t>
  </si>
  <si>
    <t>OFFICE OF THE TREASURER&amp;#xa;PO BOX7718&amp;#xa;EWING, NJ 08628-0718&amp;#xa;United States of America</t>
  </si>
  <si>
    <t>DANA NOSTRAM</t>
  </si>
  <si>
    <t>01112219446f1000b1c4798bec8e0000</t>
  </si>
  <si>
    <t>76901</t>
  </si>
  <si>
    <t>SPN-14412</t>
  </si>
  <si>
    <t>THE COLLEGE OF ST.BENEDICT &amp; ST.JOHNS UNIVERSITY/COLLEGEVILLE,MN</t>
  </si>
  <si>
    <t>P.O. BOX 2222&amp;#xa;COLLEGEVILLE, MN 56321&amp;#xa;United States of America</t>
  </si>
  <si>
    <t>TSAGERHORN@CSBSJU.EDU</t>
  </si>
  <si>
    <t>THOMAS SAGERHORN</t>
  </si>
  <si>
    <t>085ea9d3d99a015de595029d01117607</t>
  </si>
  <si>
    <t>57492</t>
  </si>
  <si>
    <t>SPN-11542</t>
  </si>
  <si>
    <t>THE COTTAGE SCHOOL/ROSWELL,GA</t>
  </si>
  <si>
    <t>700 GRIMES BRIDGE ROAD&amp;#xa;ROSWELL, GA 30075&amp;#xa;United States of America</t>
  </si>
  <si>
    <t>085ea9d3d99a017b1a86089d01117d07</t>
  </si>
  <si>
    <t>41929</t>
  </si>
  <si>
    <t>SPN-11543</t>
  </si>
  <si>
    <t>THE CRAIG NEILSEN FOUNDATION/ENCINO, CA</t>
  </si>
  <si>
    <t>16830 VENTURA BOULEVARD&amp;#xa;SUITE 352&amp;#xa;ENCINO, CA 91436&amp;#xa;United States of America</t>
  </si>
  <si>
    <t>JANE OTTO</t>
  </si>
  <si>
    <t>d9de116fea84011e8eaecb1f980168b1</t>
  </si>
  <si>
    <t>50289</t>
  </si>
  <si>
    <t>SPN-13811</t>
  </si>
  <si>
    <t>THE DANA FOUNDATION/NEW YORK, NY</t>
  </si>
  <si>
    <t>505 Fifth Ave., 6th Floor&amp;#xa;New York, NY 10017&amp;#xa;United States of America</t>
  </si>
  <si>
    <t>941fb274468a013de02fc271671133a0</t>
  </si>
  <si>
    <t>66261</t>
  </si>
  <si>
    <t>SPN-13105</t>
  </si>
  <si>
    <t>THE ELECTROCHEMICAL SOCIETY/PENNINGTON, NJ</t>
  </si>
  <si>
    <t>085ea9d3d99a017f69440f9d01118407</t>
  </si>
  <si>
    <t>58673</t>
  </si>
  <si>
    <t>SPN-11544</t>
  </si>
  <si>
    <t>THE ELLISON MEDICAL FOUNDATION/MOUNT AIRY, MD</t>
  </si>
  <si>
    <t>104 E RIDGEVILLE BLVD&amp;#xa;MOUNT AIRY, MD 21771&amp;#xa;United States of America</t>
  </si>
  <si>
    <t>941fb274468a01f2ecf8b5706711f69e</t>
  </si>
  <si>
    <t>44809</t>
  </si>
  <si>
    <t>SPN-13059</t>
  </si>
  <si>
    <t>THE ESTHER A &amp; JOSEPH KLINGENSTEIN FUND INC/NEW YORK, NY</t>
  </si>
  <si>
    <t>fceda4698da810014f9cc54e3b440000</t>
  </si>
  <si>
    <t>77147</t>
  </si>
  <si>
    <t>SPN-14474</t>
  </si>
  <si>
    <t>THE EVERGREEN PROJECT/COLUMBIA, MO</t>
  </si>
  <si>
    <t>2511 BROADWAY BLUFFS DRIVE&amp;#xa;SUITE 101&amp;#xa;COLUMBIA, MO 65201&amp;#xa;United States of America</t>
  </si>
  <si>
    <t>TREASURER@EVERGREEN-ILS.ORG</t>
  </si>
  <si>
    <t>GALEN CHARLTON</t>
  </si>
  <si>
    <t>d6a7b1e9430d019857abd6f7471ef8b3</t>
  </si>
  <si>
    <t>70594</t>
  </si>
  <si>
    <t>SPN-13344</t>
  </si>
  <si>
    <t>THE FEINSTEIN INSTITUTE FOR MEDICAL RESEARCH/GREAT NECK, NY</t>
  </si>
  <si>
    <t>125 COMMUNITY DRIVE&amp;#xa;GREAT NECK, NY 11021&amp;#xa;United States of America</t>
  </si>
  <si>
    <t>agomez12@northwell.edu</t>
  </si>
  <si>
    <t>ANGELICA GOMEZ</t>
  </si>
  <si>
    <t>13d2f38a53ef10014a2b89d1beb50000</t>
  </si>
  <si>
    <t>76096</t>
  </si>
  <si>
    <t>SPN-14274</t>
  </si>
  <si>
    <t>THE FLORIDA INSTITUTE FOR HUMAN &amp; MACHINE COGNITION (IHMC)/PENSACOLA, FL</t>
  </si>
  <si>
    <t>40 SOUTH ALCANIZ STREET&amp;#xa;PENSACOLA, FL 32502&amp;#xa;United States of America</t>
  </si>
  <si>
    <t>gdorsey@ihmc.org</t>
  </si>
  <si>
    <t>GAIL DORSEY</t>
  </si>
  <si>
    <t>085ea9d3d99a01f09103169d01118b07</t>
  </si>
  <si>
    <t>13646</t>
  </si>
  <si>
    <t>SPN-11545</t>
  </si>
  <si>
    <t>THE FORD FOUNDATION/NEW YORK, NY</t>
  </si>
  <si>
    <t>320 EAST 43RD STREET&amp;#xa;NEW YORK, NY 10017&amp;#xa;United States of America</t>
  </si>
  <si>
    <t>IRENE KORENFIELD</t>
  </si>
  <si>
    <t>97f3e181987e014a30b37ac2ae005041</t>
  </si>
  <si>
    <t>73705</t>
  </si>
  <si>
    <t>SPN-13915</t>
  </si>
  <si>
    <t>THE G HAROLD AND LEILA Y MATHERS FOUNDATION/RYE BROOK,NY</t>
  </si>
  <si>
    <t>800 Westchester Ave&amp;#xa;Suite N-503&amp;#xa;Rye Brook, NY 10573&amp;#xa;United States of America</t>
  </si>
  <si>
    <t>047aaa7f23ba01014fd7def3e0550000</t>
  </si>
  <si>
    <t>SPONSOR-3-3464</t>
  </si>
  <si>
    <t>SPN-14120</t>
  </si>
  <si>
    <t>THE GEORGIA AGRICULTURAL COMMODITY COMMISSION FOR PECANS/TIFTON, GA</t>
  </si>
  <si>
    <t>94cfedd096430167009ef0fd68343636</t>
  </si>
  <si>
    <t>24041</t>
  </si>
  <si>
    <t>SPN-13394</t>
  </si>
  <si>
    <t>THE GEORGIA CONSERVANCY/SAVANNAH, GA</t>
  </si>
  <si>
    <t>230 PEACHTREE STREET, NW&amp;#xa;SUITE 1250&amp;#xa;ATLANTA, GA 30303&amp;#xa;United States of America</t>
  </si>
  <si>
    <t>fabram@gaconservancy.org</t>
  </si>
  <si>
    <t>FELIXSHA ABRAM</t>
  </si>
  <si>
    <t>4b6e6be1ce561000afcae26f38f00000</t>
  </si>
  <si>
    <t>75801</t>
  </si>
  <si>
    <t>SPN-14243</t>
  </si>
  <si>
    <t>THE GLAUCOMA FOUNDATION/NEW YORK, NY</t>
  </si>
  <si>
    <t>80 MAIDEN LANE, SUITE 700&amp;#xa;NEW YORK, NY 10038&amp;#xa;United States of America</t>
  </si>
  <si>
    <t>asteele@glaucomafoundation.org</t>
  </si>
  <si>
    <t>ANDREA STEELE</t>
  </si>
  <si>
    <t>97360fb3ef1e010144750b6f78620000</t>
  </si>
  <si>
    <t>75340</t>
  </si>
  <si>
    <t>SPN-14111</t>
  </si>
  <si>
    <t>THE GREEN TOAD HEMP FARM/METTER,GA</t>
  </si>
  <si>
    <t>702 SW BROAD ST&amp;#xa;METTER, GA 30439&amp;#xa;United States of America</t>
  </si>
  <si>
    <t>rreese@thegreentoadhemp.com</t>
  </si>
  <si>
    <t>REGINALD REESE</t>
  </si>
  <si>
    <t>20f3e12005ba1000fc474f66ffc70000</t>
  </si>
  <si>
    <t>75871</t>
  </si>
  <si>
    <t>SPN-14205</t>
  </si>
  <si>
    <t>THE GULCH OPERATING COMPANY LLC/ATLANTA, GA</t>
  </si>
  <si>
    <t>101 MARIETTA ST., N.W. SUITE 2240&amp;#xa;ATLANTA, GA 30303&amp;#xa;United States of America</t>
  </si>
  <si>
    <t>bmcgowan@cimgroup.com</t>
  </si>
  <si>
    <t>BRIAN MCGOWAN</t>
  </si>
  <si>
    <t>cabe6c85b30801637d8feed7fb007191</t>
  </si>
  <si>
    <t>72602</t>
  </si>
  <si>
    <t>SPN-13705</t>
  </si>
  <si>
    <t>THE HEINZ ENDOWMENTS/PITTSBURGH, PA</t>
  </si>
  <si>
    <t>625 Liberty Avenue, 30th Floor&amp;#xa;Pittsburgh, PA 15222-3115&amp;#xa;United States of America</t>
  </si>
  <si>
    <t>085ea9d3d99a0112d2425f9d0111f007</t>
  </si>
  <si>
    <t>57494</t>
  </si>
  <si>
    <t>SPN-11546</t>
  </si>
  <si>
    <t>THE HOWARD SCHOOL/ATLANTA,GA</t>
  </si>
  <si>
    <t>1192 FOSTER STREET NW&amp;#xa;ATLANTA, GA 30318-4329&amp;#xa;United States of America</t>
  </si>
  <si>
    <t>085ea9d3d99a0147af39659d0111f707</t>
  </si>
  <si>
    <t>56714</t>
  </si>
  <si>
    <t>SPN-11547</t>
  </si>
  <si>
    <t>THE INNOVATION LABORATORY INC./PORTLAND, OR</t>
  </si>
  <si>
    <t>2360 SW CHELMSFORD AVE&amp;#xa;PORTLAND, OR 97201&amp;#xa;United States of America</t>
  </si>
  <si>
    <t>d203655538a010014baee6a050b50000</t>
  </si>
  <si>
    <t>74982</t>
  </si>
  <si>
    <t>SPN-14149</t>
  </si>
  <si>
    <t>THE INSTITUTE FOR WORKFORCE ADVANCEMENT/WANTAGH, NY</t>
  </si>
  <si>
    <t>PO BOX 7066&amp;#xa;COMPOSITE PROTOTYPING CENTER&amp;#xa;WANTAGH, NY 11793&amp;#xa;United States of America</t>
  </si>
  <si>
    <t>smcquillan@compositepro.org</t>
  </si>
  <si>
    <t>SUSAN MCQUILLAN</t>
  </si>
  <si>
    <t>02dcf58d46a8019b5a3073c1eb01d90e</t>
  </si>
  <si>
    <t>71580</t>
  </si>
  <si>
    <t>SPN-13692</t>
  </si>
  <si>
    <t>THE INTERNATIONAL HUMAN FRONTIERS IN SCIENCE PROGRAM/CEDEX, FRANCE</t>
  </si>
  <si>
    <t>12 quai Saint-Jean&amp;#xa;67080 Strasbourg&amp;#xa;France</t>
  </si>
  <si>
    <t>Armelle Schmitt-Koukoui</t>
  </si>
  <si>
    <t>085ea9d3d99a016ddfdb6a9d0111fe07</t>
  </si>
  <si>
    <t>65532</t>
  </si>
  <si>
    <t>SPN-11548</t>
  </si>
  <si>
    <t>THE J. DAVID GLADSTONE INSTITUTES/SAN FRANCISCO, CA</t>
  </si>
  <si>
    <t>1650 OWENS STREET&amp;#xa;SAN FRANCISCO, CA 94158&amp;#xa;United States of America</t>
  </si>
  <si>
    <t>c24fb35cf1cf1001eb01efa5ccb00000</t>
  </si>
  <si>
    <t>76648</t>
  </si>
  <si>
    <t>SPN-14457</t>
  </si>
  <si>
    <t>THE JOACHIM HERZ FOUNDATION/HAMBURG, GERMANY</t>
  </si>
  <si>
    <t>Langenhorner Chaussee 384&amp;#xa;22419 Hamburg&amp;#xa;Germany</t>
  </si>
  <si>
    <t>mtidow@joachim-herz-stiftung.de</t>
  </si>
  <si>
    <t>Miriam Tidow</t>
  </si>
  <si>
    <t>085ea9d3d99a01bcf702719d01110508</t>
  </si>
  <si>
    <t>65717</t>
  </si>
  <si>
    <t>SPN-11549</t>
  </si>
  <si>
    <t>THE LEARNING CHAMELEON/CULVER CITY, CA</t>
  </si>
  <si>
    <t>SUITE 300&amp;#xa;SUITE 184&amp;#xa;CULVER CITY, CA 90230&amp;#xa;United States of America</t>
  </si>
  <si>
    <t>085ea9d3d99a015a5028779d01110c08</t>
  </si>
  <si>
    <t>62174</t>
  </si>
  <si>
    <t>SPN-11550</t>
  </si>
  <si>
    <t>THE LEONA M AND HARRY B HELMSLEY CHARITABLE TRUST/NEW YORK,NY</t>
  </si>
  <si>
    <t>230 PARK AVENUE&amp;#xa;SUITE 659&amp;#xa;NEW YORK, NY 10169&amp;#xa;United States of America</t>
  </si>
  <si>
    <t>085ea9d3d99a0127ce297d9d01111308</t>
  </si>
  <si>
    <t>65592</t>
  </si>
  <si>
    <t>SPN-11551</t>
  </si>
  <si>
    <t>THE MARCUS FOUNDATION INC./ATLANTA, GA</t>
  </si>
  <si>
    <t>1266 WEST PACES FERRY ROAD, SUITE 615&amp;#xa;ATLANTA, GA 30327-2306&amp;#xa;United States of America</t>
  </si>
  <si>
    <t>18771b80936a014a2b4393384e01bf99</t>
  </si>
  <si>
    <t>57275</t>
  </si>
  <si>
    <t>SPN-13552</t>
  </si>
  <si>
    <t>THE MICHAEL J FOX FOUNDATION/NEW YORK, NY</t>
  </si>
  <si>
    <t>GRAND CENTRAL STATION&amp;#xa;P.O. BOX 4777&amp;#xa;NEW YORK, NY 10163-4777&amp;#xa;United States of America</t>
  </si>
  <si>
    <t>afusco@michaeljfox.org</t>
  </si>
  <si>
    <t>ANNIE FUSCO</t>
  </si>
  <si>
    <t>abdfae3c5056014e952d82f9f3003a96</t>
  </si>
  <si>
    <t>72301</t>
  </si>
  <si>
    <t>SPN-13779</t>
  </si>
  <si>
    <t>THE MIND &amp; LIFE INSTITUTE/</t>
  </si>
  <si>
    <t>210 RIDGE MCINTIRE ROAD&amp;#xa;SUITE 325&amp;#xa;CHARLOTTESVILLE, VA 22903&amp;#xa;United States of America</t>
  </si>
  <si>
    <t>941fb274468a01df0d3884706711b89e</t>
  </si>
  <si>
    <t>35308</t>
  </si>
  <si>
    <t>SPN-13050</t>
  </si>
  <si>
    <t>THE NATIONAL ACADEMIES</t>
  </si>
  <si>
    <t>085ea9d3d99a01182f1a839d01111a08</t>
  </si>
  <si>
    <t>68360</t>
  </si>
  <si>
    <t>SPN-11552</t>
  </si>
  <si>
    <t>THE NATL CONSUMER VOICE FOR QUALITY LONG-TERM CARE/WASHINGTON, DC</t>
  </si>
  <si>
    <t>1001 CONNECTICUT AVENUE NW&amp;#xa;WASHINGTON, DC 20036&amp;#xa;United States of America</t>
  </si>
  <si>
    <t>e673c972d9410187382ddb694c01a4f7</t>
  </si>
  <si>
    <t>72542</t>
  </si>
  <si>
    <t>SPN-13681</t>
  </si>
  <si>
    <t>THE NORA PROJECT/HIGHLAND PARK, IL</t>
  </si>
  <si>
    <t>P.O. BOX 664&amp;#xa;HIGHLAND PARK, IL 60035&amp;#xa;United States of America</t>
  </si>
  <si>
    <t>5f33898afc5e01bbed526a04ae00b62d</t>
  </si>
  <si>
    <t>73563</t>
  </si>
  <si>
    <t>SPN-13823</t>
  </si>
  <si>
    <t>THE OKONITE COMPANY/RAMSEY, NJ</t>
  </si>
  <si>
    <t>102 HILLTOP ROAD&amp;#xa;RAMSEY, NJ 07446&amp;#xa;United States of America</t>
  </si>
  <si>
    <t>MIKE TENNANT</t>
  </si>
  <si>
    <t>2b526142ea02016993031060ff364fe8</t>
  </si>
  <si>
    <t>70708</t>
  </si>
  <si>
    <t>SPN-13574</t>
  </si>
  <si>
    <t>THE PERDUCO GROUP/BEAVERCREEK, OH</t>
  </si>
  <si>
    <t>kim.hester@theperducogroup.com</t>
  </si>
  <si>
    <t>KIM HESTER</t>
  </si>
  <si>
    <t>085ea9d3d99a01d1bdb4899d01112108</t>
  </si>
  <si>
    <t>51029</t>
  </si>
  <si>
    <t>SPN-11553</t>
  </si>
  <si>
    <t>THE PLANETARY SOCIETY/PASENDA,CA</t>
  </si>
  <si>
    <t>60 SOUTH LOS ROBLES AVENUE&amp;#xa;PASADENA, CA 91101-2106&amp;#xa;United States of America</t>
  </si>
  <si>
    <t>941fb274468a010098e2727467115ea3</t>
  </si>
  <si>
    <t>69937</t>
  </si>
  <si>
    <t>SPN-13219</t>
  </si>
  <si>
    <t>THE POETRY FOUNDATION/CHICAGO, IL</t>
  </si>
  <si>
    <t>5cda792095200177901af9294b016687</t>
  </si>
  <si>
    <t>69101</t>
  </si>
  <si>
    <t>SPN-13745</t>
  </si>
  <si>
    <t>THE POPULATION COUNCIL INC./NEW YORK, NY</t>
  </si>
  <si>
    <t>1230 NEW YORK AVE&amp;#xa;NEW YORK, NY 10065&amp;#xa;United States of America</t>
  </si>
  <si>
    <t>JENNIFER PAULINO</t>
  </si>
  <si>
    <t>085ea9d3d99a0178cbff8f9d01112b08</t>
  </si>
  <si>
    <t>63236</t>
  </si>
  <si>
    <t>SPN-11554</t>
  </si>
  <si>
    <t>THE POSTUREWORKS/WELLESLEY, MA</t>
  </si>
  <si>
    <t>47 RIVER ST, SUITE 210&amp;#xa;WELLSLEY, MA 02481&amp;#xa;United States of America</t>
  </si>
  <si>
    <t>941fb274468a01088aedaf766711a7a6</t>
  </si>
  <si>
    <t>8000158</t>
  </si>
  <si>
    <t>SPN-13317</t>
  </si>
  <si>
    <t>THE POWER TO PASS</t>
  </si>
  <si>
    <t>085ea9d3d99a019db9a2969d01113208</t>
  </si>
  <si>
    <t>6058</t>
  </si>
  <si>
    <t>SPN-11555</t>
  </si>
  <si>
    <t>THE ROBERT WOOD JOHNSON FOUNDATION/</t>
  </si>
  <si>
    <t>3900 FIFTH AVENUE&amp;#xa;SUITE 310&amp;#xa;SAN DIEGO, CA 92103&amp;#xa;United States of America</t>
  </si>
  <si>
    <t>GRANTS ADMINISTRATOR</t>
  </si>
  <si>
    <t>085ea9d3d99a01bb3ffc9c9d01113c08</t>
  </si>
  <si>
    <t>65377</t>
  </si>
  <si>
    <t>SPN-11556</t>
  </si>
  <si>
    <t>THE SHURL AND KAY CURCI FOUNDATION/TORRANCE, CA</t>
  </si>
  <si>
    <t>2377 CRENSHAW BOULEVARD SUITE 300&amp;#xa;TORRANCE, CA 90501&amp;#xa;United States of America</t>
  </si>
  <si>
    <t>JAMES MITCHELL</t>
  </si>
  <si>
    <t>f89dc564e27b0101ea04e450463e0000</t>
  </si>
  <si>
    <t>75002</t>
  </si>
  <si>
    <t>SPN-14003</t>
  </si>
  <si>
    <t>THE SSI GROUP/MOBILE,AL</t>
  </si>
  <si>
    <t>4721 MORRISON DR&amp;#xa;MOBILE, AL 36609&amp;#xa;United States of America</t>
  </si>
  <si>
    <t>085ea9d3d99a017af3bea29d01114608</t>
  </si>
  <si>
    <t>67563</t>
  </si>
  <si>
    <t>SPN-11557</t>
  </si>
  <si>
    <t>THE STANTON FOUNDATION/CAMBRIDGE, MA</t>
  </si>
  <si>
    <t>ONE BROADWAY, 14TH FLOOR&amp;#xa;CAMBRIDGE, MA 02142&amp;#xa;United States of America</t>
  </si>
  <si>
    <t>PROGRAM OFFICER</t>
  </si>
  <si>
    <t>085ea9d3d99a010f3e7af7960211dd24</t>
  </si>
  <si>
    <t>34028</t>
  </si>
  <si>
    <t>SPN-11558</t>
  </si>
  <si>
    <t>THE SUSAN G. KOMEN CANCER FOUNDATION/DALLAS, TX</t>
  </si>
  <si>
    <t>5005 LBJ FREEWAY&amp;#xa;SUITE 250&amp;#xa;DALLAS, TX 75244&amp;#xa;United States of America</t>
  </si>
  <si>
    <t>085ea9d3d99a0168426eab9d01114d08</t>
  </si>
  <si>
    <t>62873</t>
  </si>
  <si>
    <t>SPN-11559</t>
  </si>
  <si>
    <t>THE SWEDISH RESEARCH COUNCIL/LULEA, SWEDEN</t>
  </si>
  <si>
    <t>VETENSKAPSRDET FRSN&amp;#xa;FE 57 838 73 OSTERSUND&amp;#xa;Sweden</t>
  </si>
  <si>
    <t>c81ac5adcefc01def2de573cff001f5c</t>
  </si>
  <si>
    <t>73224</t>
  </si>
  <si>
    <t>SPN-13738</t>
  </si>
  <si>
    <t>THE TEACHING CHANEL/EAGAN, MN</t>
  </si>
  <si>
    <t>2805 DODD ROAD&amp;#xa;SUITE 200&amp;#xa;EAGAN, MN 55121&amp;#xa;United States of America</t>
  </si>
  <si>
    <t>941fb274468a01ac9fa78871671103a0</t>
  </si>
  <si>
    <t>64876</t>
  </si>
  <si>
    <t>SPN-13096</t>
  </si>
  <si>
    <t>THE TIMES GROUP/NEW DELHI, INDIA</t>
  </si>
  <si>
    <t>ac6c2818f9f1010d281966ed7716a507</t>
  </si>
  <si>
    <t>69741</t>
  </si>
  <si>
    <t>SPN-13458</t>
  </si>
  <si>
    <t>THE U.S. RUSSIA FOUNDATION/WASHINGTON, DC</t>
  </si>
  <si>
    <t>1230 17TH STREET, NW&amp;#xa;WASHINGTON, DC 20036&amp;#xa;United States of America</t>
  </si>
  <si>
    <t>gpodolny@usrf.us</t>
  </si>
  <si>
    <t>GENNADY PODOLNY</t>
  </si>
  <si>
    <t>dcc351b55c7a0186c01039f5fb005c97</t>
  </si>
  <si>
    <t>70189</t>
  </si>
  <si>
    <t>SPN-13530</t>
  </si>
  <si>
    <t>THE UNIVERSITY OF AUCKLAND/AUCKLAND, NEW ZEALAND</t>
  </si>
  <si>
    <t>PRIVATE BAG 92019&amp;#xa;VICTORIA ST WEST&amp;#xa;AUCKLAND 1142&amp;#xa;New Zealand</t>
  </si>
  <si>
    <t>invoices@auckland.ac.nz</t>
  </si>
  <si>
    <t>085ea9d3d99a01e89315b29d01115408</t>
  </si>
  <si>
    <t>66517</t>
  </si>
  <si>
    <t>SPN-11560</t>
  </si>
  <si>
    <t>THE UNIVERSITY OF BRITISH COLUMBIA/VANCOUVER, BC</t>
  </si>
  <si>
    <t>2332 MAIN MALL&amp;#xa;VANCOUVER, BC V6T 1Z4&amp;#xa;Canada</t>
  </si>
  <si>
    <t>0072103c604a1000c874991b9ef80000</t>
  </si>
  <si>
    <t>76566</t>
  </si>
  <si>
    <t>SPN-14519</t>
  </si>
  <si>
    <t>THE UNIVERSITY OF CENTRAL FLORIDA BOARD OF TRUSTEES/ORLANDO, FL</t>
  </si>
  <si>
    <t>4000 Central Florida Blvd&amp;#xa;Orlando, FL 32816&amp;#xa;United States of America</t>
  </si>
  <si>
    <t>ospcontracts@ucf.edu</t>
  </si>
  <si>
    <t>Elizabeth Mork</t>
  </si>
  <si>
    <t>b4124a60678a019af8bbcfac101f3be6</t>
  </si>
  <si>
    <t>70468</t>
  </si>
  <si>
    <t>SPN-13486</t>
  </si>
  <si>
    <t>THE UNIVERSITY OF EXETER/EXETER, UNITED KINGDOM</t>
  </si>
  <si>
    <t>DIRECTOR OF LEGAL SERVICES&amp;#xa;LAFROWDA HOUSE, ST. GERMANS RD&amp;#xa;EXETER&amp;#xa;EX4 6TL&amp;#xa;United Kingdom</t>
  </si>
  <si>
    <t>h.j.haig@exeter.ac.uk</t>
  </si>
  <si>
    <t>CHRYSTEN COLE</t>
  </si>
  <si>
    <t>a8da2e6580c701014a7a6670e6e00000</t>
  </si>
  <si>
    <t>74984</t>
  </si>
  <si>
    <t>SPN-14104</t>
  </si>
  <si>
    <t>THE UNIVERSITY OF SURREY/UNITED KINGDOM</t>
  </si>
  <si>
    <t>The University of Surrey&amp;#xa;Guildford&amp;#xa;Surrey&amp;#xa;GU2 7XH&amp;#xa;United Kingdom</t>
  </si>
  <si>
    <t>l.dealmeida@surrey.ac.uk</t>
  </si>
  <si>
    <t>LUZIA DE ALMEIDA</t>
  </si>
  <si>
    <t>085ea9d3d99a01a239ddb79d01115b08</t>
  </si>
  <si>
    <t>65795</t>
  </si>
  <si>
    <t>SPN-11561</t>
  </si>
  <si>
    <t>THE UNIVERSITY OF TAMPA/TAMPA, FL</t>
  </si>
  <si>
    <t>401 W KENNEDY BOULEVARD&amp;#xa;TAMPA, FL 33606&amp;#xa;United States of America</t>
  </si>
  <si>
    <t>03b7cb3de9e50101a112d93203c80000</t>
  </si>
  <si>
    <t>68799</t>
  </si>
  <si>
    <t>SPN-13999</t>
  </si>
  <si>
    <t>THE URBAN INSTITUTE/WASHINGTON, DC</t>
  </si>
  <si>
    <t>500 LENFANT PLAZA SW&amp;#xa;WASHINGTON, DC 20024&amp;#xa;United States of America</t>
  </si>
  <si>
    <t>accountspayable@urban.org</t>
  </si>
  <si>
    <t>d96abae36790013c3902faa00f01f81b</t>
  </si>
  <si>
    <t>55736</t>
  </si>
  <si>
    <t>SPN-13624</t>
  </si>
  <si>
    <t>THE V FOUNDATION FOR CANCER RESEARCH/CARY,NC</t>
  </si>
  <si>
    <t>14600 Weston Pkwy&amp;#xa;Cary, NC 27513&amp;#xa;United States of America</t>
  </si>
  <si>
    <t>2e1d3381973e01892dae547aea01e43a</t>
  </si>
  <si>
    <t>74123</t>
  </si>
  <si>
    <t>SPN-13901</t>
  </si>
  <si>
    <t>THE WARREN ALPERT FOUNDATION/PROVIDENCE, RI</t>
  </si>
  <si>
    <t>90 Elm St #2&amp;#xa;Providence,, RI 02903&amp;#xa;United States of America</t>
  </si>
  <si>
    <t>085ea9d3d99a0134758dbd9d01116208</t>
  </si>
  <si>
    <t>68437</t>
  </si>
  <si>
    <t>SPN-11562</t>
  </si>
  <si>
    <t>THE WASHINGTON CENTER/WASHINGTON, DC</t>
  </si>
  <si>
    <t>1005 3RD STREET, NE&amp;#xa;WASHINGTON, DC 20002&amp;#xa;United States of America</t>
  </si>
  <si>
    <t>18ec650688f801e975d03b35ea01200d</t>
  </si>
  <si>
    <t>70503</t>
  </si>
  <si>
    <t>SPN-13669</t>
  </si>
  <si>
    <t>THE WHITING FOUNDATION/BROOKLYN, NY</t>
  </si>
  <si>
    <t>16 Court Street&amp;#xa;Suite 2308&amp;#xa;Brooklyn, NY 11241&amp;#xa;United States of America</t>
  </si>
  <si>
    <t>7bffae3e3a9c019b5e878f34fe0060cc</t>
  </si>
  <si>
    <t>71983</t>
  </si>
  <si>
    <t>SPN-13641</t>
  </si>
  <si>
    <t>THECLUBHOU.SE LABS/AUGUSTA,GA</t>
  </si>
  <si>
    <t>100 GRACE HOPPER LANE SUITE 3700&amp;#xa;AUGUSTA, GA 30901&amp;#xa;United States of America</t>
  </si>
  <si>
    <t>JOY BARR</t>
  </si>
  <si>
    <t>085ea9d3d99a0129ff12c39d01116908</t>
  </si>
  <si>
    <t>67498</t>
  </si>
  <si>
    <t>SPN-11563</t>
  </si>
  <si>
    <t>THELCO TECHNOLOGY LLC/CARROLLTON, GA</t>
  </si>
  <si>
    <t>507 NORTH LAKE DRIVE&amp;#xa;CARROLTON, GA 30117&amp;#xa;United States of America</t>
  </si>
  <si>
    <t>BILL TAYLOR</t>
  </si>
  <si>
    <t>085ea9d3d99a01314184ae77011146d4</t>
  </si>
  <si>
    <t>8000054</t>
  </si>
  <si>
    <t>SPN-00112</t>
  </si>
  <si>
    <t>THEORETICAL SCIENCE SOLUTIONS, LLC</t>
  </si>
  <si>
    <t>P.O. BOX 671&amp;#xa;HARDWICK, GA 31034&amp;#xa;United States of America</t>
  </si>
  <si>
    <t>085ea9d3d99a01ed6b8ac99d01117008</t>
  </si>
  <si>
    <t>53410</t>
  </si>
  <si>
    <t>SPN-11564</t>
  </si>
  <si>
    <t>THERMO FISHER SCIENTIFIC LLC / ASHEVILLE, NC</t>
  </si>
  <si>
    <t>7305 EXECUTIVE WAY&amp;#xa;FREDERICK, MD 21701&amp;#xa;United States of America</t>
  </si>
  <si>
    <t>085ea9d3d99a01359412cf9d01117a08</t>
  </si>
  <si>
    <t>66272</t>
  </si>
  <si>
    <t>SPN-11565</t>
  </si>
  <si>
    <t>THERMO-FLEX TECHNOLOGY INC/CARTERSVILLE, GA</t>
  </si>
  <si>
    <t>603-70 PORT STREET EAST&amp;#xa;MISSISSAUGA, ON L5G4V8&amp;#xa;Canada</t>
  </si>
  <si>
    <t>STEPHEN LITAS</t>
  </si>
  <si>
    <t>JASON POTTINGER</t>
  </si>
  <si>
    <t>085ea9d3d99a0128512ed69d01118108</t>
  </si>
  <si>
    <t>67977</t>
  </si>
  <si>
    <t>SPN-11566</t>
  </si>
  <si>
    <t>THERMO-FLEX/TORONTO,ON,CANADA</t>
  </si>
  <si>
    <t>603-70 PORT ST EAST&amp;#xa;MISSISSAUGA, ON L5G4V8&amp;#xa;Canada</t>
  </si>
  <si>
    <t>STEPHEN LITSAS</t>
  </si>
  <si>
    <t>085ea9d3d99a01ce981ddc9d01118808</t>
  </si>
  <si>
    <t>32671</t>
  </si>
  <si>
    <t>SPN-11567</t>
  </si>
  <si>
    <t>THIRD WAVE SYSTEMS/MINNEAPOLIS, MN</t>
  </si>
  <si>
    <t>7900 WEST 78TH STREET&amp;#xa;SUITE 300&amp;#xa;MINNEAPOLIS, MN 55439&amp;#xa;United States of America</t>
  </si>
  <si>
    <t>JAN HEIRINGS</t>
  </si>
  <si>
    <t>f6c67b1ba9c210020173344448840000</t>
  </si>
  <si>
    <t>58635</t>
  </si>
  <si>
    <t>SPN-14586</t>
  </si>
  <si>
    <t>THOMAS JEFFERSON UNIVERSITY / PHILADELPHIA, PA</t>
  </si>
  <si>
    <t>130 SOUTH 9TH STREET&amp;#xa;SUITE 1123&amp;#xa;PHILADELPHIA, PA 19107&amp;#xa;United States of America</t>
  </si>
  <si>
    <t>Ronald.Polizzi@jefferson.edu</t>
  </si>
  <si>
    <t>Ronald F. Polizzi</t>
  </si>
  <si>
    <t>358d8d546b2b019e6f9088d79a011085</t>
  </si>
  <si>
    <t>73123</t>
  </si>
  <si>
    <t>SPN-13759</t>
  </si>
  <si>
    <t>THOR LABS INC/WEST COLUMBIA, SC</t>
  </si>
  <si>
    <t>56 SPARTA AVE.&amp;#xa;NEWTON, NJ 07860&amp;#xa;United States of America</t>
  </si>
  <si>
    <t>JASON WILLIAMSON</t>
  </si>
  <si>
    <t>b70914d44646100147da8565a4f10000</t>
  </si>
  <si>
    <t>76811</t>
  </si>
  <si>
    <t>SPN-14362</t>
  </si>
  <si>
    <t>THORLABS INC/NEWTON, NJ</t>
  </si>
  <si>
    <t>43 SPARTA AVENUE&amp;#xa;NEWTON, NJ 07860&amp;#xa;United States of America</t>
  </si>
  <si>
    <t>jvaldmanis@thorlabs.com</t>
  </si>
  <si>
    <t>JANIS VALDMANIS</t>
  </si>
  <si>
    <t>085ea9d3d99a014b20a4e19d01119208</t>
  </si>
  <si>
    <t>67278</t>
  </si>
  <si>
    <t>SPN-11568</t>
  </si>
  <si>
    <t>THREE RIVERS AREA AGENCY ON AGING/FRANKLIN, GA</t>
  </si>
  <si>
    <t>13273 GA HIGHWAY 34&amp;#xa;PO BOX 1600&amp;#xa;FRANKLIN, GA 30217&amp;#xa;United States of America</t>
  </si>
  <si>
    <t>085ea9d3d99a0129313fe79d01119908</t>
  </si>
  <si>
    <t>67821</t>
  </si>
  <si>
    <t>SPN-11569</t>
  </si>
  <si>
    <t>THREE RIVERS REGIONAL COMMISSION - ADRC/FRANKLIN, GA</t>
  </si>
  <si>
    <t>PO BOX 1600&amp;#xa;FRANKLIN, GA 30217&amp;#xa;United States of America</t>
  </si>
  <si>
    <t>03b7cb3de9e50101eb3f0af4d97f0000</t>
  </si>
  <si>
    <t>74491</t>
  </si>
  <si>
    <t>SPN-14000</t>
  </si>
  <si>
    <t>THRIVE REGIONAL PARTNERSHIP INC/CHATTANOOGA, TN</t>
  </si>
  <si>
    <t>832 GEORGIA AVE, SUITE 420&amp;#xa;CHATTANOOGA, TN 37401&amp;#xa;United States of America</t>
  </si>
  <si>
    <t>smillsaps@thriveregionalpartnership.org</t>
  </si>
  <si>
    <t>Billing accounting@thriveregion.org</t>
  </si>
  <si>
    <t>085ea9d3d99a0142b222ed9d0111a008</t>
  </si>
  <si>
    <t>65017</t>
  </si>
  <si>
    <t>SPN-11570</t>
  </si>
  <si>
    <t>THRUST INTERACTIVE/ATLANTA, GA</t>
  </si>
  <si>
    <t>75 Fifth Street NW&amp;#xa;Suite 3409&amp;#xa;Atlanta, GA 30308&amp;#xa;United States of America</t>
  </si>
  <si>
    <t>TOBY FIFER</t>
  </si>
  <si>
    <t>085ea9d3d99a017d58b7f49d0111a708</t>
  </si>
  <si>
    <t>59913</t>
  </si>
  <si>
    <t>SPN-11571</t>
  </si>
  <si>
    <t>THYSSENKRUPP ELEVATOR AMERICAS/ATLANTA, GA</t>
  </si>
  <si>
    <t>ORACLE INVOICES&amp;#xa;3100 INTERSTATE NORTH CIRCLE SE STE 500&amp;#xa;ATLANTA, GA 30339-2227&amp;#xa;United States of America</t>
  </si>
  <si>
    <t>andrew.evert@thyssenkrupp.com</t>
  </si>
  <si>
    <t>ANDREW EVERT</t>
  </si>
  <si>
    <t>085ea9d3d99a0100cab8fa9d0111b108</t>
  </si>
  <si>
    <t>67302</t>
  </si>
  <si>
    <t>SPN-11572</t>
  </si>
  <si>
    <t>THYSSENKRUPP ELEVATOR CORPORATION/ATLANTA, GA</t>
  </si>
  <si>
    <t>3100 Interstate North Cir SE&amp;#xa;Suite 500&amp;#xa;ATLANTA, GA 30339&amp;#xa;United States of America</t>
  </si>
  <si>
    <t>STEVE ALLEN</t>
  </si>
  <si>
    <t>085ea9d3d99a0147b2c4009e0111b808</t>
  </si>
  <si>
    <t>62793</t>
  </si>
  <si>
    <t>SPN-11573</t>
  </si>
  <si>
    <t>THYSSENKRUPP INDUSTRIAL SOLUTIONS INC/ATLANTA, GA</t>
  </si>
  <si>
    <t>180 INTERSTATE NORTH PARKWAY&amp;#xa;SUITE 300&amp;#xa;ATLANTA, GA 30339&amp;#xa;United States of America</t>
  </si>
  <si>
    <t>085ea9d3d99a0168241b089e0111bf08</t>
  </si>
  <si>
    <t>67500</t>
  </si>
  <si>
    <t>SPN-11574</t>
  </si>
  <si>
    <t>THYSSENKRUPP NORTH AMERICA/CHICAGO,IL</t>
  </si>
  <si>
    <t>75 FIFTH STREET NW, SUITE 410&amp;#xa;ATLANTA, GA 30318&amp;#xa;United States of America</t>
  </si>
  <si>
    <t>PAUL BABIN</t>
  </si>
  <si>
    <t>085ea9d3d99a01814f54639e01110c09</t>
  </si>
  <si>
    <t>66255</t>
  </si>
  <si>
    <t>SPN-11575</t>
  </si>
  <si>
    <t>TIANJIN RONG WEI TRADING CO. LTD./TIANJIN, CHINA</t>
  </si>
  <si>
    <t>300142 Tianjin&amp;#xa;China</t>
  </si>
  <si>
    <t>41d5c3a9f1fc010a87a5de29e60129de</t>
  </si>
  <si>
    <t>71199</t>
  </si>
  <si>
    <t>SPN-13519</t>
  </si>
  <si>
    <t>TICE ELECTRIC COMPANY/PORTLAND, OR</t>
  </si>
  <si>
    <t>5405 N. LAGOON AVE.&amp;#xa;PORTLAND, OR 97217&amp;#xa;United States of America</t>
  </si>
  <si>
    <t>jeffk@ticeelectric.com</t>
  </si>
  <si>
    <t>JEFF KING</t>
  </si>
  <si>
    <t>085ea9d3d99a01c83b82699e01111309</t>
  </si>
  <si>
    <t>62173</t>
  </si>
  <si>
    <t>SPN-11576</t>
  </si>
  <si>
    <t>TIDES FOUNDATION/SAN FRANCISCO,CA</t>
  </si>
  <si>
    <t>PO BOX 29903&amp;#xa;SAN FRANCISCO, CA 94129&amp;#xa;United States of America</t>
  </si>
  <si>
    <t>9519beb6db1b0198f03e77d3cb24de4f</t>
  </si>
  <si>
    <t>70638</t>
  </si>
  <si>
    <t>SPN-13364</t>
  </si>
  <si>
    <t>TIFFIN UNIVERSITY/TIFFIN,OH</t>
  </si>
  <si>
    <t>155 MIAMI STREET&amp;#xa;TIFFIN, OH 44883&amp;#xa;United States of America</t>
  </si>
  <si>
    <t>santosken@tiffin.edu</t>
  </si>
  <si>
    <t>085ea9d3d99a01f816266f9e01111a09</t>
  </si>
  <si>
    <t>65936</t>
  </si>
  <si>
    <t>SPN-11577</t>
  </si>
  <si>
    <t>TIFT COUNTY SCHOOLS/TIFTON, GA</t>
  </si>
  <si>
    <t>207 N RIDGE AVENUE&amp;#xa;TIFTON, GA 31794&amp;#xa;United States of America</t>
  </si>
  <si>
    <t>085ea9d3d99a01f0f594759e01112109</t>
  </si>
  <si>
    <t>143</t>
  </si>
  <si>
    <t>SPN-11578</t>
  </si>
  <si>
    <t>TIMKEN COMPANY/CANTON, OH</t>
  </si>
  <si>
    <t>1835 DUEBNER AVE SW&amp;#xa;PO BOX 6930&amp;#xa;CANTON, OH 44706-0930&amp;#xa;United States of America</t>
  </si>
  <si>
    <t>ANGEL WILLIAMS</t>
  </si>
  <si>
    <t>THE TIMKEN COMPANY</t>
  </si>
  <si>
    <t>085ea9d3d99a014980317c9e01112809</t>
  </si>
  <si>
    <t>68578</t>
  </si>
  <si>
    <t>SPN-11579</t>
  </si>
  <si>
    <t>TISSUE TESTING TECHNOLOGIES/NORTH CHARLESTON, SC</t>
  </si>
  <si>
    <t>2231 TECHNICAL PARK WAY&amp;#xa;SUITE A&amp;#xa;NORTH CHARLESTON, SC 29406-4931&amp;#xa;United States of America</t>
  </si>
  <si>
    <t>085ea9d3d99a01ae0ff2819e01112f09</t>
  </si>
  <si>
    <t>40768</t>
  </si>
  <si>
    <t>SPN-11580</t>
  </si>
  <si>
    <t>TKC INTEGRATION SERVICES LLC/TUCKER, GA</t>
  </si>
  <si>
    <t>6628 BRYNHURST DRIVE&amp;#xa;TUCKER, GA 30084&amp;#xa;United States of America</t>
  </si>
  <si>
    <t>CAROLINE BAILEY</t>
  </si>
  <si>
    <t>085ea9d3d99a01faed46889e01113609</t>
  </si>
  <si>
    <t>58933</t>
  </si>
  <si>
    <t>SPN-11581</t>
  </si>
  <si>
    <t>TMR&amp;D/KUALA LUMPUR, MALAYSIA</t>
  </si>
  <si>
    <t>TM INNOVATION CENTER&amp;#xa;45TH FLOOR(SOUTH WING)&amp;#xa;63000 Cyberjaya, Selangor&amp;#xa;Malaysia</t>
  </si>
  <si>
    <t>085ea9d3d99a018ca015929e01113d09</t>
  </si>
  <si>
    <t>57400</t>
  </si>
  <si>
    <t>SPN-11582</t>
  </si>
  <si>
    <t>TOCCOA FALLS COLLEGE/TOCCOA,GA</t>
  </si>
  <si>
    <t>CENTER FOR ACADEMIC SUCCESS PO BOX 801060&amp;#xa;TOCCOA, GA 30598&amp;#xa;United States of America</t>
  </si>
  <si>
    <t>0072103c604a1000c2c60a68179c0000</t>
  </si>
  <si>
    <t>63838</t>
  </si>
  <si>
    <t>SPN-14517</t>
  </si>
  <si>
    <t>TOKYO OHKA KOGYO CO/KAWASAKI, JAPAN</t>
  </si>
  <si>
    <t>190 TOPAZ ST&amp;#xa;MILPITAS, CA 95035&amp;#xa;United States of America</t>
  </si>
  <si>
    <t>HAI.DENG@TOKAMERICA.COM</t>
  </si>
  <si>
    <t>HAI DENG</t>
  </si>
  <si>
    <t>941fb274468a0142e64af66f6711009e</t>
  </si>
  <si>
    <t>6323</t>
  </si>
  <si>
    <t>SPN-13025</t>
  </si>
  <si>
    <t>TOKYO TEKKO CO LTD/JAPAN</t>
  </si>
  <si>
    <t>97360fb3ef1e0100a8555bc5451b0000</t>
  </si>
  <si>
    <t>59633</t>
  </si>
  <si>
    <t>SPN-14110</t>
  </si>
  <si>
    <t>TOP FLIGHT AEROSTRUCTURES INC/DALLAS, GA</t>
  </si>
  <si>
    <t>351 CADILLAC PARKWAY&amp;#xa;DALLAS, GA 30157&amp;#xa;United States of America</t>
  </si>
  <si>
    <t>bill.visage@topflightaero.com</t>
  </si>
  <si>
    <t>BILL VISAGE</t>
  </si>
  <si>
    <t>8319b20b7ceb0100f98b8e194f8e0000</t>
  </si>
  <si>
    <t>75229</t>
  </si>
  <si>
    <t>SPN-14067</t>
  </si>
  <si>
    <t>TOP HAT MONOCLE CORP/TORONTO, CANADA</t>
  </si>
  <si>
    <t>151 BLOOR STREET WEST&amp;#xa;TORONTO, ON M5S 1S4&amp;#xa;Canada</t>
  </si>
  <si>
    <t>SHANNON.WALES@TOPHATMONOCLE.COM</t>
  </si>
  <si>
    <t>SHANNON WALES</t>
  </si>
  <si>
    <t>085ea9d3d99a01900349989e01114409</t>
  </si>
  <si>
    <t>44570</t>
  </si>
  <si>
    <t>SPN-11583</t>
  </si>
  <si>
    <t>TORCH TECHNOLOGIES INC/HUNTSVILLE, AL</t>
  </si>
  <si>
    <t>4035 CHRIS DRIVE&amp;#xa;HUNTSVILLE, AL 35802&amp;#xa;United States of America</t>
  </si>
  <si>
    <t>085ea9d3d99a01e1c0c99e9e01114b09</t>
  </si>
  <si>
    <t>54373</t>
  </si>
  <si>
    <t>SPN-11584</t>
  </si>
  <si>
    <t>TOWSON UNIVERSITY/TOWSON,MD</t>
  </si>
  <si>
    <t>8000 YORK ROAD&amp;#xa;TOWSON, MD 21252&amp;#xa;United States of America</t>
  </si>
  <si>
    <t>b70914d446461001e497883714170000</t>
  </si>
  <si>
    <t>75929</t>
  </si>
  <si>
    <t>SPN-14365</t>
  </si>
  <si>
    <t>TOYOBO/JAPAN</t>
  </si>
  <si>
    <t>2-1-1 KATATA&amp;#xa;OTSU, Shiga&amp;#xa;5200292&amp;#xa;Japan</t>
  </si>
  <si>
    <t>Takashi_Okame@toyobo.jp</t>
  </si>
  <si>
    <t>TAKASHI OHKAME</t>
  </si>
  <si>
    <t>21300079a53e0149824d31fb372168f2</t>
  </si>
  <si>
    <t>36229</t>
  </si>
  <si>
    <t>SPN-13501</t>
  </si>
  <si>
    <t>TOYOTA</t>
  </si>
  <si>
    <t>1555 WOODRIDGE AVE.&amp;#xa;ANN ARBOR, MI 48105&amp;#xa;United States of America</t>
  </si>
  <si>
    <t>debbie.bumgardner@toyotal.com</t>
  </si>
  <si>
    <t>DEBBIE BUMGARDNER</t>
  </si>
  <si>
    <t>085ea9d3d99a01c0ce86a59e01115209</t>
  </si>
  <si>
    <t>68140</t>
  </si>
  <si>
    <t>SPN-11585</t>
  </si>
  <si>
    <t>TOYOTA RESEARCH INSTITUTE INC/CAMBRIDGE,MA</t>
  </si>
  <si>
    <t>ONE KENDALL SQUARE&amp;#xa;CAMBRIDGE, MA 02139&amp;#xa;United States of America</t>
  </si>
  <si>
    <t>085ea9d3d99a01d05a21ac9e01115909</t>
  </si>
  <si>
    <t>30472</t>
  </si>
  <si>
    <t>SPN-11586</t>
  </si>
  <si>
    <t>TOYOTA TECHNICAL CENTER/ANN ARBOR, MI</t>
  </si>
  <si>
    <t>4410 GOSS ROAD&amp;#xa;ANN ARBOR, MI 48105&amp;#xa;United States of America</t>
  </si>
  <si>
    <t>WEN LI</t>
  </si>
  <si>
    <t>085ea9d3d99a010e2846b59e01116309</t>
  </si>
  <si>
    <t>46989</t>
  </si>
  <si>
    <t>SPN-11587</t>
  </si>
  <si>
    <t>TOYOTA/ANN ARBOR, MI</t>
  </si>
  <si>
    <t>1555 WOODRIDGE AVE&amp;#xa;ANN ARBOR, MI 48105&amp;#xa;United States of America</t>
  </si>
  <si>
    <t>085ea9d3d99a012e33d4c19e01117009</t>
  </si>
  <si>
    <t>67157</t>
  </si>
  <si>
    <t>SPN-11588</t>
  </si>
  <si>
    <t>TRACLABS/WEBSTER,TX</t>
  </si>
  <si>
    <t>100 NE LOOP 410, STE. #520&amp;#xa;SAN ANTONIO, TX 78216&amp;#xa;United States of America</t>
  </si>
  <si>
    <t>85c79a9f713901015c6305705ca70000</t>
  </si>
  <si>
    <t>74862</t>
  </si>
  <si>
    <t>SPN-14015</t>
  </si>
  <si>
    <t>TRANE TECHNOLOGIES COMPANY LLC/BLOOMINGTON, MN</t>
  </si>
  <si>
    <t>mbenco@trane.com</t>
  </si>
  <si>
    <t>MIKE BENCO</t>
  </si>
  <si>
    <t>8ed22079b492015447df5f6b9b018edb</t>
  </si>
  <si>
    <t>74003</t>
  </si>
  <si>
    <t>SPN-13836</t>
  </si>
  <si>
    <t>TRANSCRIBING MARINERS/AUBURN, CA</t>
  </si>
  <si>
    <t>10675 HARRIS ROAD&amp;#xa;AUBURN, CA 95603&amp;#xa;United States of America</t>
  </si>
  <si>
    <t>941fb274468a01e1c2db19736711c2a1</t>
  </si>
  <si>
    <t>69417</t>
  </si>
  <si>
    <t>SPN-13162</t>
  </si>
  <si>
    <t>TRANSLATE BIO/LEXINGTON, MA</t>
  </si>
  <si>
    <t>29 HARTWELL AVE&amp;#xa;LEXINGTON, MA 02421&amp;#xa;United States of America</t>
  </si>
  <si>
    <t>CHRISTIAN COBAUGH</t>
  </si>
  <si>
    <t>e673c972d9410191e3dd066899014a76</t>
  </si>
  <si>
    <t>72280</t>
  </si>
  <si>
    <t>SPN-13684</t>
  </si>
  <si>
    <t>TRANSLATIONAL TESTING AND TRAINING LABORATORIES/ATLANTA,GA</t>
  </si>
  <si>
    <t>387 TECHNOLOGY CIRCLE NW, SUITE 17&amp;#xa;ATLANTA, GA 30313&amp;#xa;United States of America</t>
  </si>
  <si>
    <t>ppollard@devices.net</t>
  </si>
  <si>
    <t>Account Pyable</t>
  </si>
  <si>
    <t>085ea9d3d99a0150c444c99e01117709</t>
  </si>
  <si>
    <t>58604</t>
  </si>
  <si>
    <t>SPN-11589</t>
  </si>
  <si>
    <t>TRANSPORTATION RESEARCH BOARD/WASHINGTON, DC</t>
  </si>
  <si>
    <t>600 BUTLER FARM ROAD&amp;#xa;SUITE 220&amp;#xa;HAMPTON, VA 23666&amp;#xa;United States of America</t>
  </si>
  <si>
    <t>MARY SANDY</t>
  </si>
  <si>
    <t>0072103c604a1000fedb2428006a0000</t>
  </si>
  <si>
    <t>77249</t>
  </si>
  <si>
    <t>SPN-14520</t>
  </si>
  <si>
    <t>TREUTLEN COUNTY DEVELOPMENT AUTHORITY/SOPERTON, GA</t>
  </si>
  <si>
    <t>1830 Martin Luther King Jr Drive&amp;#xa;Soperton, GA 30457&amp;#xa;United States of America</t>
  </si>
  <si>
    <t>angie.hooks@treutlengov.us</t>
  </si>
  <si>
    <t>Angie Hooks</t>
  </si>
  <si>
    <t>085ea9d3d99a01834ab8da9e01118109</t>
  </si>
  <si>
    <t>57153</t>
  </si>
  <si>
    <t>SPN-11590</t>
  </si>
  <si>
    <t>TRIAD BY NXGEN LLC/DENVER, CO</t>
  </si>
  <si>
    <t>999 18TH STREET, SUITE 3000&amp;#xa;DENVER, CO 80202&amp;#xa;United States of America</t>
  </si>
  <si>
    <t>085ea9d3d99a012711b4e89e01118809</t>
  </si>
  <si>
    <t>57435</t>
  </si>
  <si>
    <t>SPN-11591</t>
  </si>
  <si>
    <t>TRIDENT TECHNICAL COLLEGE/CHARLESTON, SC</t>
  </si>
  <si>
    <t>PO BOX 118067&amp;#xa;CHARLESTON, SC 29423&amp;#xa;United States of America</t>
  </si>
  <si>
    <t>941fb274468a01d43a484874671135a3</t>
  </si>
  <si>
    <t>69877</t>
  </si>
  <si>
    <t>SPN-13211</t>
  </si>
  <si>
    <t>TRIMBLE INC/SUNNYVALE, CA</t>
  </si>
  <si>
    <t>085ea9d3d99a018eaf67fb9e01119209</t>
  </si>
  <si>
    <t>67598</t>
  </si>
  <si>
    <t>SPN-11592</t>
  </si>
  <si>
    <t>TRION CITY SCHOOLS/TRION, GA</t>
  </si>
  <si>
    <t>919 ALLGOOD STREET&amp;#xa;TRION, GA 30753&amp;#xa;United States of America</t>
  </si>
  <si>
    <t>a7ee0304caae0175f72683af4c0141a2</t>
  </si>
  <si>
    <t>59433</t>
  </si>
  <si>
    <t>SPN-13719</t>
  </si>
  <si>
    <t>TRITON SYSTEMS INC/CHELMSFORD,MA</t>
  </si>
  <si>
    <t>200 TURNPIKE ROAD&amp;#xa;CHELMSFORD, MA 01824&amp;#xa;United States of America</t>
  </si>
  <si>
    <t>COLLETTE JOLLIFFE</t>
  </si>
  <si>
    <t>085ea9d3d99a0103c22e0e9f01119909</t>
  </si>
  <si>
    <t>68537</t>
  </si>
  <si>
    <t>SPN-11593</t>
  </si>
  <si>
    <t>TRIUMPH AEROSTRUCTURES/ARLINGTON, TX</t>
  </si>
  <si>
    <t>1401 NOLAN RYAN EXPRESSWAY&amp;#xa;ARLINGTON, TX 76011&amp;#xa;United States of America</t>
  </si>
  <si>
    <t>085ea9d3d99a01ae14ce229f0111a009</t>
  </si>
  <si>
    <t>64016</t>
  </si>
  <si>
    <t>SPN-11594</t>
  </si>
  <si>
    <t>TRIUMPH GROUP INC./ TRI. AERO/ VOUGHT AIR. DIV./DALLAS, TX</t>
  </si>
  <si>
    <t>1401 NOLAN RYAN EXPRESSWAY&amp;#xa;SUITE 300&amp;#xa;ARLINGTON, TX 76011&amp;#xa;United States of America</t>
  </si>
  <si>
    <t>a977edc473fe0106bdab41f1f804855b</t>
  </si>
  <si>
    <t>69360</t>
  </si>
  <si>
    <t>SPN-13413</t>
  </si>
  <si>
    <t>TRONOS AVIATION CONSULTING/SLEMON PARK PEI, CANADA</t>
  </si>
  <si>
    <t>PO BOX 7&amp;#xa;800 AERISPACE BLVD&amp;#xa;SELMON PARK, PE C0B 2A0&amp;#xa;Canada</t>
  </si>
  <si>
    <t>gweissel@tronosjet.com</t>
  </si>
  <si>
    <t>GARY WEISSEL</t>
  </si>
  <si>
    <t>085ea9d3d99a01976ee32f9f0111a709</t>
  </si>
  <si>
    <t>67125</t>
  </si>
  <si>
    <t>SPN-11595</t>
  </si>
  <si>
    <t>TROUP COUNTY SCHOOLS/LAGRANGE, GA</t>
  </si>
  <si>
    <t>EXCEPTIONAL EDUCATION CENTER&amp;#xa;1712 WHITESVILLE ROAD&amp;#xa;LAGRANGE, GA 30240&amp;#xa;United States of America</t>
  </si>
  <si>
    <t>03133dbe8ca21000ff3ca83826010000</t>
  </si>
  <si>
    <t>76569</t>
  </si>
  <si>
    <t>SPN-14338</t>
  </si>
  <si>
    <t>TROUTMAN PEPPER/ATLANTA, GA</t>
  </si>
  <si>
    <t>600 PEACHTREE ST., NE SUITE 3000&amp;#xa;ATLANTA, GA 30308&amp;#xa;United States of America</t>
  </si>
  <si>
    <t>steven.hewitson@troutman.com</t>
  </si>
  <si>
    <t>STEVEN HEWITSON</t>
  </si>
  <si>
    <t>085ea9d3d99a01d81706449f0111ae09</t>
  </si>
  <si>
    <t>57415</t>
  </si>
  <si>
    <t>SPN-11596</t>
  </si>
  <si>
    <t>TROY UNIVERSITY- CENTER FOR STUDENT SUCCESS/DOTHAN, AL</t>
  </si>
  <si>
    <t>PO BOX 8368&amp;#xa;DOTHAN, AL 36304&amp;#xa;United States of America</t>
  </si>
  <si>
    <t>085ea9d3d99a011d19b61b9802111a25</t>
  </si>
  <si>
    <t>31062</t>
  </si>
  <si>
    <t>SPN-11597</t>
  </si>
  <si>
    <t>TRUST FOR PUBLIC LAND/ATLANTA, GA</t>
  </si>
  <si>
    <t>600 PENNSYLVANIA AVENUE SE &amp;#xa;SUITE 401&amp;#xa;WASHINGTON, DC 20003&amp;#xa;United States of America</t>
  </si>
  <si>
    <t>JAD DALEY</t>
  </si>
  <si>
    <t>KEVIN JOHNSON</t>
  </si>
  <si>
    <t>01112219446f10015d8ae7bec5a80000</t>
  </si>
  <si>
    <t>76151</t>
  </si>
  <si>
    <t>SPN-14416</t>
  </si>
  <si>
    <t>TRUSTED SCIENCE AND TECHNOLOGY/ROCKVILLE, MD</t>
  </si>
  <si>
    <t>24a67aa4ef371000ae3c572edfcf0000</t>
  </si>
  <si>
    <t>75364</t>
  </si>
  <si>
    <t>SPN-14126</t>
  </si>
  <si>
    <t>TSHWANE UNIVERSITY OF TECHNOLOGY (TUT)/SOUTH AFRICA</t>
  </si>
  <si>
    <t>STAATSARTILLERIE ROAD, PRETORIA WEST&amp;#xa;PRETORIA&amp;#xa;0183&amp;#xa;South Africa</t>
  </si>
  <si>
    <t>MG Kanakana- Katumba</t>
  </si>
  <si>
    <t>085ea9d3d99a01fed26f519f0111b809</t>
  </si>
  <si>
    <t>62874</t>
  </si>
  <si>
    <t>SPN-11598</t>
  </si>
  <si>
    <t>TSINGHUA UNIVERSITY/BEIJING, B.R. CHINA</t>
  </si>
  <si>
    <t>100023 Beijing&amp;#xa;China</t>
  </si>
  <si>
    <t>085ea9d3d99a012307bd599f0111c809</t>
  </si>
  <si>
    <t>20840</t>
  </si>
  <si>
    <t>SPN-11599</t>
  </si>
  <si>
    <t>TUFTS UNIVERSITY/MEDFORD, MA</t>
  </si>
  <si>
    <t>TUFTS UNIVERSITY&amp;#xa;20 PROFESSORS ROW&amp;#xa;MEDFORD, MA 02155&amp;#xa;United States of America</t>
  </si>
  <si>
    <t>MELISSA HOLMES</t>
  </si>
  <si>
    <t>7189e377efa20196c5d71db6f11ac2ad</t>
  </si>
  <si>
    <t>5920</t>
  </si>
  <si>
    <t>SPN-13333</t>
  </si>
  <si>
    <t>TULANE UNIVERSITY/NEW ORLEANS, LA</t>
  </si>
  <si>
    <t>KATHRYN FERNANDEZ TULANE UNIVERSITY GOLDMAN CENTER FOR STUDENT ACCESSIBILITY&amp;#xa;6823 ST CHARLES AVENUE&amp;#xa;NEW ORLEANS, LA 70118&amp;#xa;United States of America</t>
  </si>
  <si>
    <t>kfernandez@tulane.edu</t>
  </si>
  <si>
    <t>941fb274468a0115dd0e387067115b9e</t>
  </si>
  <si>
    <t>28581</t>
  </si>
  <si>
    <t>SPN-13037</t>
  </si>
  <si>
    <t>TURNER FOUNDATION/ATLANTA, GA</t>
  </si>
  <si>
    <t>53142f71cffc100106b7f8932e7a0000</t>
  </si>
  <si>
    <t>77370</t>
  </si>
  <si>
    <t>SPN-14563</t>
  </si>
  <si>
    <t>TWISTIENT CORP/KENNESAW, GA</t>
  </si>
  <si>
    <t>4060 Royal Drive NW&amp;#xa;Suite 102&amp;#xa;Kennesaw, GA 30144&amp;#xa;United States of America</t>
  </si>
  <si>
    <t>brodie@twistient.com</t>
  </si>
  <si>
    <t>Brodie Schroeder</t>
  </si>
  <si>
    <t>085ea9d3d99a019cbcb6609f0111d509</t>
  </si>
  <si>
    <t>31308</t>
  </si>
  <si>
    <t>SPN-11600</t>
  </si>
  <si>
    <t>TYBRIN CORPORATION/FT. WALTON BEACH, FL</t>
  </si>
  <si>
    <t>10 TARA BOULEVARD&amp;#xa;SUITE 210&amp;#xa;NASHUA, NH 03062&amp;#xa;United States of America</t>
  </si>
  <si>
    <t>DON REYNOLDS</t>
  </si>
  <si>
    <t>085ea9d3d99a01ac96ab669f0111df09</t>
  </si>
  <si>
    <t>58473</t>
  </si>
  <si>
    <t>SPN-11601</t>
  </si>
  <si>
    <t>TYCO ELECTRONICS CORPORATION/MENLO PARK, CA</t>
  </si>
  <si>
    <t>306 CONSTITUTION DR&amp;#xa;MENLO, CA 94025&amp;#xa;United States of America</t>
  </si>
  <si>
    <t>JIBIN SUN</t>
  </si>
  <si>
    <t>085ea9d3d99a01de343c6c9f0111e609</t>
  </si>
  <si>
    <t>67610</t>
  </si>
  <si>
    <t>SPN-11602</t>
  </si>
  <si>
    <t>TYVAK/IRVINE, CA</t>
  </si>
  <si>
    <t>15265 ALTON PARKWAY&amp;#xa;SUITE 200&amp;#xa;IRVINE, CA 92618&amp;#xa;United States of America</t>
  </si>
  <si>
    <t>b586baebc77f01f213981b719a01fea8</t>
  </si>
  <si>
    <t>71881</t>
  </si>
  <si>
    <t>SPN-13638</t>
  </si>
  <si>
    <t>UBERBINDER INC/SEATTLE, WA</t>
  </si>
  <si>
    <t>100 SOUTH KING STREET STE 100-751&amp;#xa;SEATTLE, WA 98104&amp;#xa;United States of America</t>
  </si>
  <si>
    <t>jonathan.davis@uberbinder.com</t>
  </si>
  <si>
    <t>JONATHAN DAVIS</t>
  </si>
  <si>
    <t>085ea9d3d99a0159555a729f0111ed09</t>
  </si>
  <si>
    <t>66154</t>
  </si>
  <si>
    <t>SPN-11603</t>
  </si>
  <si>
    <t>UCB BIOPHARMA SPRL/BRUSSELS, BELGIUM</t>
  </si>
  <si>
    <t>ALLEE DE LA RECHERCHE 60 UCB BIOPHARMA SPRL&amp;#xa;1070 BRUSSELS&amp;#xa;Belgium</t>
  </si>
  <si>
    <t>UCB_BIOPHARMA SPRL</t>
  </si>
  <si>
    <t>085ea9d3d99a01f6457b799f0111f409</t>
  </si>
  <si>
    <t>63557</t>
  </si>
  <si>
    <t>SPN-11604</t>
  </si>
  <si>
    <t>UCB INC./SMYRNA, GA</t>
  </si>
  <si>
    <t>1950 LAKE PARK DRIVE&amp;#xa;SMYRNA, GA 30080&amp;#xa;United States of America</t>
  </si>
  <si>
    <t>ROXANA VASILIU</t>
  </si>
  <si>
    <t>IMANE WILD</t>
  </si>
  <si>
    <t>085ea9d3d99a01fbc6da839f0111010a</t>
  </si>
  <si>
    <t>5906</t>
  </si>
  <si>
    <t>SPN-11605</t>
  </si>
  <si>
    <t>UCLA/LOS ANGELES, CA</t>
  </si>
  <si>
    <t>420 WESTWOOD 5121 ENGINEERING 5&amp;#xa;LOS ANGELES, CA 90095-1600&amp;#xa;United States of America</t>
  </si>
  <si>
    <t>ERIC HUDSON</t>
  </si>
  <si>
    <t>085ea9d3d99a012909848b9f0111230a</t>
  </si>
  <si>
    <t>45688</t>
  </si>
  <si>
    <t>SPN-11606</t>
  </si>
  <si>
    <t>UES INC/DAYTON, OH</t>
  </si>
  <si>
    <t>4401 DAYTON-XENIA RD&amp;#xa;DAYTON, OH 45432&amp;#xa;United States of America</t>
  </si>
  <si>
    <t>TAMMY ROBINSON</t>
  </si>
  <si>
    <t>085ea9d3d99a01858a40919f01112a0a</t>
  </si>
  <si>
    <t>58653</t>
  </si>
  <si>
    <t>SPN-11607</t>
  </si>
  <si>
    <t>UGA/CENTER FOR ASSESSMENT/ATHENS, GA</t>
  </si>
  <si>
    <t>1985 NEW JIMMY DANIEL ROAD&amp;#xa;ATHENS, GA 30606&amp;#xa;United States of America</t>
  </si>
  <si>
    <t>TRACY ROBERTSON</t>
  </si>
  <si>
    <t>085ea9d3d99a01d2b0ea969f0111310a</t>
  </si>
  <si>
    <t>58654</t>
  </si>
  <si>
    <t>SPN-11608</t>
  </si>
  <si>
    <t>UGA/REGENTS CENTER FOR LEARNING DISORDERS/ATHENS, GA</t>
  </si>
  <si>
    <t>UGA - REGENTS CENTER FOR LEARNING DISORDERS &amp;#xa;329 MILLEDGE HALL&amp;#xa;ATHENS, GA 30602&amp;#xa;United States of America</t>
  </si>
  <si>
    <t>d83d9f0c6a3001b29f9102df52010f9a</t>
  </si>
  <si>
    <t>72944</t>
  </si>
  <si>
    <t>SPN-13712</t>
  </si>
  <si>
    <t>UGA/WILSON CENTER FOR HUMANITIES AND ARTS/ATHENS,GA</t>
  </si>
  <si>
    <t>1260 LUMPKIN ST&amp;#xa;ATHEN, GA 30602&amp;#xa;United States of America</t>
  </si>
  <si>
    <t>NICHOLAS ALLEN</t>
  </si>
  <si>
    <t>085ea9d3d99a016ce56c9d9f0111380a</t>
  </si>
  <si>
    <t>66435</t>
  </si>
  <si>
    <t>SPN-11609</t>
  </si>
  <si>
    <t>UI LABS/CHICAGO, IL</t>
  </si>
  <si>
    <t>1415 NORTH CHERRY AVENUE&amp;#xa;CHICAGO, IL 60642&amp;#xa;United States of America</t>
  </si>
  <si>
    <t>CONTRACT MGR</t>
  </si>
  <si>
    <t>085ea9d3d99a01eb4e35a29f01113f0a</t>
  </si>
  <si>
    <t>68160</t>
  </si>
  <si>
    <t>SPN-11610</t>
  </si>
  <si>
    <t>UISEE (SHANGHAI) AUTOMOTIVE TECHNOLOGIES ITD./SHANGHAI, CHINA</t>
  </si>
  <si>
    <t>ed2763d22c6310015f841cb3f7e10000</t>
  </si>
  <si>
    <t>75827</t>
  </si>
  <si>
    <t>SPN-14252</t>
  </si>
  <si>
    <t>ULTRA SAFE NUCLEAR CORPORATION ? TECHNOLOGIES (USNC-TECH)/SEATTLE,WA</t>
  </si>
  <si>
    <t>2320 W COMMODORE WAY&amp;#xa;SUITE 200&amp;#xa;SEATTLE, WA 98199&amp;#xa;United States of America</t>
  </si>
  <si>
    <t>accountspayable@usnc-tech.com</t>
  </si>
  <si>
    <t>accountspayable usnc-tech.com</t>
  </si>
  <si>
    <t>085ea9d3d99a01ce5158a79f0111430a</t>
  </si>
  <si>
    <t>59515</t>
  </si>
  <si>
    <t>SPN-11611</t>
  </si>
  <si>
    <t>ULTRATECH INC/ SAN JOSE, CA</t>
  </si>
  <si>
    <t>3050 ZANKER RD&amp;#xa;SAN JOSE, CA 94506&amp;#xa;United States of America</t>
  </si>
  <si>
    <t>GANESH SUNDARAM</t>
  </si>
  <si>
    <t>085ea9d3d99a01343b5cb47701114dd4</t>
  </si>
  <si>
    <t>8000055</t>
  </si>
  <si>
    <t>SPN-00113</t>
  </si>
  <si>
    <t>UMATILLA ELECRIC COOPERATIVE</t>
  </si>
  <si>
    <t>750 WEST ELM AVENUE&amp;#xa;HERMISTON, OR 97838&amp;#xa;United States of America</t>
  </si>
  <si>
    <t>21300079a53e019c294c4070e820c070</t>
  </si>
  <si>
    <t>71103</t>
  </si>
  <si>
    <t>SPN-13494</t>
  </si>
  <si>
    <t>UMATILLA ELECTRIC COOPERATIVE/HERMISTON, OR</t>
  </si>
  <si>
    <t>750 WEST ELM AVENUE&amp;#xa;P.O. BOX 1148&amp;#xa;HERMISTON, OR 97838&amp;#xa;United States of America</t>
  </si>
  <si>
    <t>maggie.castellanos@umatillaelectric.com</t>
  </si>
  <si>
    <t>085ea9d3d99a0199dc38ad9f01114a0a</t>
  </si>
  <si>
    <t>67770</t>
  </si>
  <si>
    <t>SPN-11612</t>
  </si>
  <si>
    <t>UN INDUSTRIAL DEVELOPMENT ORGANIZATION (UNIDO)/VIENNA, AUSTRIA</t>
  </si>
  <si>
    <t>CANKAYA&amp;#xa;AZIZIYE MAH CINNAH CAD WILLY BRAND SOK 2/11 UZM TURIZM ORGANIZASYON&amp;#xa;06540&amp;#xa;Trkiye</t>
  </si>
  <si>
    <t>085ea9d3d99a01063cf7b29f0111510a</t>
  </si>
  <si>
    <t>249</t>
  </si>
  <si>
    <t>SPN-11613</t>
  </si>
  <si>
    <t>UNDERWRITERS LABORATORIES INC.</t>
  </si>
  <si>
    <t>ATTN: ACCOUNTS PAYABLE&amp;#xa;333 PFINGSTEN ROAD&amp;#xa;NORTHBROOK, IL 60046&amp;#xa;United States of America</t>
  </si>
  <si>
    <t>085ea9d3d99a015e9573b89f0111580a</t>
  </si>
  <si>
    <t>67543</t>
  </si>
  <si>
    <t>SPN-11614</t>
  </si>
  <si>
    <t>UNICEF/NEW YORK, NY</t>
  </si>
  <si>
    <t>3 UNITED NATIONS PLAZA&amp;#xa;NEW YORK, NY 10017&amp;#xa;United States of America</t>
  </si>
  <si>
    <t>IMMUNIZATION_UNIT MANAGER</t>
  </si>
  <si>
    <t>e8dc0d9e2f8e01450bd0f8fdea1c968f</t>
  </si>
  <si>
    <t>70841</t>
  </si>
  <si>
    <t>SPN-13476</t>
  </si>
  <si>
    <t>UNIFIED DEFENSE/SOUTH BYRON, GA</t>
  </si>
  <si>
    <t>222 GA HIGHWAY 49 SOUTH&amp;#xa;BYRON, GA 31008&amp;#xa;United States of America</t>
  </si>
  <si>
    <t>ewilliams@unifieddefense.us</t>
  </si>
  <si>
    <t>ERIC WILLIAMS</t>
  </si>
  <si>
    <t>085ea9d3d99a01df0f4bbe9f01115f0a</t>
  </si>
  <si>
    <t>66094</t>
  </si>
  <si>
    <t>SPN-11615</t>
  </si>
  <si>
    <t>UNILEVER ASIA PRIVATE LIMITED/SINGAPORE</t>
  </si>
  <si>
    <t>20 PASIRE PANJANG RD&amp;#xa;Unit #06-22 MAPLETREE BUSINESS CITY&amp;#xa;singapore 117439&amp;#xa;Singapore</t>
  </si>
  <si>
    <t>JIKA DAVID</t>
  </si>
  <si>
    <t>085ea9d3d99a01be9e40c49f0111660a</t>
  </si>
  <si>
    <t>57374</t>
  </si>
  <si>
    <t>SPN-11616</t>
  </si>
  <si>
    <t>UNIMICRON TECHNOLOGY CORPORATION/TAOYUAN HSEIN, TAIWAN</t>
  </si>
  <si>
    <t>Taoyuan City 333&amp;#xa;Taiwan</t>
  </si>
  <si>
    <t>085ea9d3d99a015338edc99f01116d0a</t>
  </si>
  <si>
    <t>60193</t>
  </si>
  <si>
    <t>SPN-11617</t>
  </si>
  <si>
    <t>UNION INSTITUTE &amp; UNIVERSITY/CINCINNATI, OH</t>
  </si>
  <si>
    <t>440 EAST MCMILLIAN STREET&amp;#xa;CINCINNATI, OH 45206&amp;#xa;United States of America</t>
  </si>
  <si>
    <t>47acc76c59e51001127da55a80780000</t>
  </si>
  <si>
    <t>4786</t>
  </si>
  <si>
    <t>SPN-14466</t>
  </si>
  <si>
    <t>UNION PACIFIC RAILROAD/</t>
  </si>
  <si>
    <t>1400 Douglas Street, Stop 1560&amp;#xa;Omaha, NE 68179&amp;#xa;United States of America</t>
  </si>
  <si>
    <t>davidblack@up.com</t>
  </si>
  <si>
    <t>David Black</t>
  </si>
  <si>
    <t>085ea9d3d99a01a64ca9cf9f0111740a</t>
  </si>
  <si>
    <t>33748</t>
  </si>
  <si>
    <t>SPN-11618</t>
  </si>
  <si>
    <t>UNITECH/ORLANDO, FL</t>
  </si>
  <si>
    <t>5160 JETSAIL DRIVE&amp;#xa;ORLANDO, FL 32812&amp;#xa;United States of America</t>
  </si>
  <si>
    <t>5ea5c7e95a791000ba5fb906e8400000</t>
  </si>
  <si>
    <t>73744</t>
  </si>
  <si>
    <t>SPN-14511</t>
  </si>
  <si>
    <t>UNITED ARAB EMIRATES UNIVERSITY/UNITED ARAB EMIRATES</t>
  </si>
  <si>
    <t>4cfeaa638a4301f3df1bd7f24c017e9d</t>
  </si>
  <si>
    <t>6254</t>
  </si>
  <si>
    <t>SPN-13619</t>
  </si>
  <si>
    <t>UNITED NATIONS/</t>
  </si>
  <si>
    <t>payables.unogfrms@un.org</t>
  </si>
  <si>
    <t>26659f86f621012da4d7a85d310a79f5</t>
  </si>
  <si>
    <t>5533</t>
  </si>
  <si>
    <t>SPN-13429</t>
  </si>
  <si>
    <t>UNITED PARCEL SERVICE/ATLANTA, GA</t>
  </si>
  <si>
    <t>msdowney@ups.com</t>
  </si>
  <si>
    <t>MICHAEL DOWNEY</t>
  </si>
  <si>
    <t>cabe6c85b308015df43cbe52e701edc8</t>
  </si>
  <si>
    <t>72664</t>
  </si>
  <si>
    <t>SPN-13707</t>
  </si>
  <si>
    <t>UNITED SOFT PLASTICS/LAWRENCEVILLE, GA</t>
  </si>
  <si>
    <t>720 RACO DRIVE&amp;#xa;LAWRENCEVILLE, GA 30046&amp;#xa;United States of America</t>
  </si>
  <si>
    <t>CHRISTINA SEID</t>
  </si>
  <si>
    <t>085ea9d3d99a011ca079d69f01117b0a</t>
  </si>
  <si>
    <t>4790</t>
  </si>
  <si>
    <t>SPN-11619</t>
  </si>
  <si>
    <t>UNITED TECH RES CTR/</t>
  </si>
  <si>
    <t>PO BOX 61930&amp;#xa;MAIL STOP 542-22&amp;#xa;POENIX, AZ 85082&amp;#xa;United States of America</t>
  </si>
  <si>
    <t>085ea9d3d99a01fb7186de9f0111850a</t>
  </si>
  <si>
    <t>24342</t>
  </si>
  <si>
    <t>SPN-11620</t>
  </si>
  <si>
    <t>UNITED TECHNOLOGIES/EAST HARTFORD, CT</t>
  </si>
  <si>
    <t>THE BERND GROUP&amp;#xa;POB 2245&amp;#xa;DUNEDIN, FL 34697&amp;#xa;United States of America</t>
  </si>
  <si>
    <t>47acc76c59e5100111b67586425b0000</t>
  </si>
  <si>
    <t>77110</t>
  </si>
  <si>
    <t>SPN-14464</t>
  </si>
  <si>
    <t>UNITED WAY OF CHATTA VALLEY/COLUMBUS, GA</t>
  </si>
  <si>
    <t>1005 Front Avenue&amp;#xa;Columbus, GA 31901&amp;#xa;United States of America</t>
  </si>
  <si>
    <t>bmoser@unitedcv.org</t>
  </si>
  <si>
    <t>Ben Mosser</t>
  </si>
  <si>
    <t>085ea9d3d99a012c496be59f0111980a</t>
  </si>
  <si>
    <t>28761</t>
  </si>
  <si>
    <t>SPN-11621</t>
  </si>
  <si>
    <t>UNITED WAY OF METROPOLITAN ATLANTA/ATLANTA, GA</t>
  </si>
  <si>
    <t>100 EDGEWOOD AVENUE NE&amp;#xa;SUITE 515&amp;#xa;ATLANTA, GA 30303&amp;#xa;United States of America</t>
  </si>
  <si>
    <t>ALLISON TRAVIS</t>
  </si>
  <si>
    <t>085ea9d3d99a01b0495eeb9f01119f0a</t>
  </si>
  <si>
    <t>68557</t>
  </si>
  <si>
    <t>SPN-11622</t>
  </si>
  <si>
    <t>UNITY TECHNOLOGIES APS/COPENHAGEN K, DENMARK</t>
  </si>
  <si>
    <t>LOEVSTRAEDE 5, DK-1152&amp;#xa;1152 COPENHAGEN&amp;#xa;Denmark</t>
  </si>
  <si>
    <t>DIANA FORD</t>
  </si>
  <si>
    <t>941fb274468a010a4287bb766711c4a6</t>
  </si>
  <si>
    <t>8000160</t>
  </si>
  <si>
    <t>SPN-13319</t>
  </si>
  <si>
    <t>UNIV OF FLORIDA BOARD OF TRUSTEES ON BEHALF OF ITS DEPT OF INFECTIOUS DISEASES..</t>
  </si>
  <si>
    <t>085ea9d3d99a016a0a7af19f0111a60a</t>
  </si>
  <si>
    <t>65926</t>
  </si>
  <si>
    <t>SPN-11623</t>
  </si>
  <si>
    <t>UNIVERISTY OF GRANADA/GRANADA,SPAIN</t>
  </si>
  <si>
    <t>UNIIVERSITY OF GRANDA&amp;#xa;Block HOSPITAL REEL DEL HOSPICIO&amp;#xa;18010 GRANDA&amp;#xa;Spain</t>
  </si>
  <si>
    <t>085ea9d3d99a01decb60f79f0111ad0a</t>
  </si>
  <si>
    <t>39928</t>
  </si>
  <si>
    <t>SPN-11624</t>
  </si>
  <si>
    <t>UNIVERISTY OF KENTUCKY/LEXINGTON, KY</t>
  </si>
  <si>
    <t>CENTER FOR APPLIED ENERGY RESEARCH&amp;#xa;2540 RESEARCH PARK DRIVE&amp;#xa;LEXINGTON, KY 40511&amp;#xa;United States of America</t>
  </si>
  <si>
    <t>JEFF MOSSEY</t>
  </si>
  <si>
    <t>085ea9d3d99a0100be10fd9f0111b40a</t>
  </si>
  <si>
    <t>4798</t>
  </si>
  <si>
    <t>SPN-11625</t>
  </si>
  <si>
    <t>UNIVERSAL ENERGY SYSTEMS/</t>
  </si>
  <si>
    <t>4401 DAYTON-XENIA ROAD&amp;#xa;DAYTON, OH 45432-1894&amp;#xa;United States of America</t>
  </si>
  <si>
    <t>NAGU NAGARAJAN</t>
  </si>
  <si>
    <t>085ea9d3d99a014ba00150a001111d0b</t>
  </si>
  <si>
    <t>66192</t>
  </si>
  <si>
    <t>SPN-11627</t>
  </si>
  <si>
    <t>UNIVERSIDAD DE CONCEPCION/CONCEPCION, CHILE</t>
  </si>
  <si>
    <t>VICTOR LAMAS #1290&amp;#xa;CONCEPCION&amp;#xa;Bio-Bio&amp;#xa;Chile</t>
  </si>
  <si>
    <t>NELSON ROJAS VELIS</t>
  </si>
  <si>
    <t>085ea9d3d99a019e75ec56a001112a0b</t>
  </si>
  <si>
    <t>67683</t>
  </si>
  <si>
    <t>SPN-11628</t>
  </si>
  <si>
    <t>UNIVERSIDAD DE TALCA/TALCA, CHILE</t>
  </si>
  <si>
    <t>CAMINO LOS NICHES KM 1&amp;#xa;TALCA, VII REGION&amp;#xa;Chile</t>
  </si>
  <si>
    <t>ALFREDO VEJAR</t>
  </si>
  <si>
    <t>085ea9d3d99a018a7cfb5ca00111310b</t>
  </si>
  <si>
    <t>68398</t>
  </si>
  <si>
    <t>SPN-11629</t>
  </si>
  <si>
    <t>UNIVERSIDAD DEL PACIFICO/LIMA, PERU</t>
  </si>
  <si>
    <t>2052 SALAVERRY AV&amp;#xa;JESUS MARIA&amp;#xa;Lima&amp;#xa;Peru</t>
  </si>
  <si>
    <t>085ea9d3d99a01eba2e662a00111380b</t>
  </si>
  <si>
    <t>65783</t>
  </si>
  <si>
    <t>SPN-11630</t>
  </si>
  <si>
    <t>UNIVERSIDAD INTERAMERICANA DE PUERTO RICO/SAN JUAN, PUERTO RICO</t>
  </si>
  <si>
    <t>PO BOX 363255&amp;#xa;SAN JUAN, PR 24230&amp;#xa;Puerto Rico</t>
  </si>
  <si>
    <t>085ea9d3d99a012f085e69a001113f0b</t>
  </si>
  <si>
    <t>66672</t>
  </si>
  <si>
    <t>SPN-11631</t>
  </si>
  <si>
    <t>UNIVERSIDAD NATIONAL MAYOR SAN MACROS/LIMA,PERU</t>
  </si>
  <si>
    <t>3400 VENEZULA AVE&amp;#xa;Lima&amp;#xa;Peru</t>
  </si>
  <si>
    <t>0d3f178e88231001b43480c87ea80000</t>
  </si>
  <si>
    <t>76752</t>
  </si>
  <si>
    <t>SPN-14434</t>
  </si>
  <si>
    <t>UNIVERSIDADE DA CORU?A/SPAIN</t>
  </si>
  <si>
    <t>jorge.delgado@udc.es</t>
  </si>
  <si>
    <t>Jorge Jose Delgado Martin</t>
  </si>
  <si>
    <t>409ef745730a0133b9f2bdd85401d099</t>
  </si>
  <si>
    <t>24741</t>
  </si>
  <si>
    <t>SPN-13657</t>
  </si>
  <si>
    <t>Universities Research Association/Washington, DC</t>
  </si>
  <si>
    <t>1140 19th Street NW&amp;#xa;Suite 900&amp;#xa;Washington, DC 20036&amp;#xa;United States of America</t>
  </si>
  <si>
    <t>d82cf874840901151d0948fcf201e6e5</t>
  </si>
  <si>
    <t>74798</t>
  </si>
  <si>
    <t>SPN-13988</t>
  </si>
  <si>
    <t>UNIVERSITY CONSORTIUM FOR APPLIED HYPERSONICS (UCAH)/COLLEGE STATION,TX</t>
  </si>
  <si>
    <t>7607 EASTMARK DRIVE&amp;#xa;COLLEGE STATION, TX 77840&amp;#xa;United States of America</t>
  </si>
  <si>
    <t>jbarfknecht@tamu.edu</t>
  </si>
  <si>
    <t>Marcie Avery</t>
  </si>
  <si>
    <t>JENNIFER BARFKNECHT</t>
  </si>
  <si>
    <t>6958b1fbe61010014d6482d1c82d0000</t>
  </si>
  <si>
    <t>71107</t>
  </si>
  <si>
    <t>SPN-14339</t>
  </si>
  <si>
    <t>UNIVERSITY CORPORATION FOR ATMOSPHERIC RESEARCH/BOULDER, CO</t>
  </si>
  <si>
    <t>PO BOX 3000&amp;#xa;BOULDER, CO 80307-3000&amp;#xa;United States of America</t>
  </si>
  <si>
    <t>invoices@ucar.edu</t>
  </si>
  <si>
    <t>invoices ucar.edu</t>
  </si>
  <si>
    <t>0ccea21e61a810019aa13e793c290000</t>
  </si>
  <si>
    <t>74900</t>
  </si>
  <si>
    <t>SPN-14232</t>
  </si>
  <si>
    <t>UNIVERSITY GRENOBLE ALPES/AINT-MARTIN-DHERES, FRANCE</t>
  </si>
  <si>
    <t>UNIVERSIT GRENOBLE ALPES&amp;#xa;CS40700&amp;#xa;CEDEX 9&amp;#xa;38058 GRENOBLE&amp;#xa;France</t>
  </si>
  <si>
    <t>be9e0f2bd81d10014e65121da7490000</t>
  </si>
  <si>
    <t>73783</t>
  </si>
  <si>
    <t>SPN-14373</t>
  </si>
  <si>
    <t>UNIVERSITY HEALTH NETWORK/ONTARIO,CANADA</t>
  </si>
  <si>
    <t>700 UNIVERSITY AVENUE 4TH FLOOR-SOUTH&amp;#xa;TORONTO, ON M5G 1X6&amp;#xa;Canada</t>
  </si>
  <si>
    <t>evpresearch@uhnresearch.ca</t>
  </si>
  <si>
    <t>evpresearch uhnresearch.ca</t>
  </si>
  <si>
    <t>941fb274468a01b259f782716711ff9f</t>
  </si>
  <si>
    <t>64736</t>
  </si>
  <si>
    <t>SPN-13095</t>
  </si>
  <si>
    <t>UNIVERSITY OF ABERDEEN/ABERDEEN, UK</t>
  </si>
  <si>
    <t>085ea9d3d99a0155b55274a00111460b</t>
  </si>
  <si>
    <t>5792</t>
  </si>
  <si>
    <t>SPN-11632</t>
  </si>
  <si>
    <t>UNIVERSITY OF ALABAMA AT BIRMINGHAM/BIRMINGHAM, AL</t>
  </si>
  <si>
    <t>1600 7TH AVENUE SOUTH, CHB 303&amp;#xa;BIRMINGHAM, AL 35233&amp;#xa;United States of America</t>
  </si>
  <si>
    <t>mwbowers@peds.uab.edu</t>
  </si>
  <si>
    <t>CAROL A BALLINGER</t>
  </si>
  <si>
    <t>085ea9d3d99a01363aed82a00111750b</t>
  </si>
  <si>
    <t>5780</t>
  </si>
  <si>
    <t>SPN-11634</t>
  </si>
  <si>
    <t>UNIVERSITY OF ALABAMA/TUSCALOOSA, AL</t>
  </si>
  <si>
    <t>152 Rose Administration Building&amp;#xa;Box 870104&amp;#xa;Tuscaloosa, AL 35487&amp;#xa;United States of America</t>
  </si>
  <si>
    <t>Savannah Rumsey</t>
  </si>
  <si>
    <t>TAMMY HUDSON</t>
  </si>
  <si>
    <t>085ea9d3d99a0191587f7ca00111680b</t>
  </si>
  <si>
    <t>5840</t>
  </si>
  <si>
    <t>SPN-11633</t>
  </si>
  <si>
    <t>UNIVERSITY OF ALABAMA-HUNTSVILLE/HUNTSVILLE, AL</t>
  </si>
  <si>
    <t>MADISON HALL ROOM 131&amp;#xa;301 SPARKMAN DRIVE&amp;#xa;HUNTSVILLE, AL 35899&amp;#xa;United States of America</t>
  </si>
  <si>
    <t>REBECCA MATTER</t>
  </si>
  <si>
    <t>ANDREA DIXON</t>
  </si>
  <si>
    <t>085ea9d3d99a0156992989a001117f0b</t>
  </si>
  <si>
    <t>66174</t>
  </si>
  <si>
    <t>SPN-11635</t>
  </si>
  <si>
    <t>UNIVERSITY OF ALASKA ANCHORAGE (UAA)/ANCHORAGE,AK</t>
  </si>
  <si>
    <t>3211 PROVIDENCE DRIVE, RH105&amp;#xa;DISABILITY SUPPORT SERVICES&amp;#xa;ANCHORAGE, AK 99508&amp;#xa;United States of America</t>
  </si>
  <si>
    <t>085ea9d3d99a0167e31594a00111860b</t>
  </si>
  <si>
    <t>5894</t>
  </si>
  <si>
    <t>SPN-11636</t>
  </si>
  <si>
    <t>UNIVERSITY OF ARIZONA/TUCSON, AZ</t>
  </si>
  <si>
    <t>Chemical &amp; Environmental Engineering&amp;#xa;PO Box 210011&amp;#xa;Tucson, AZ 85721&amp;#xa;United States of America</t>
  </si>
  <si>
    <t>hmbc@arizona.edu</t>
  </si>
  <si>
    <t>hmbc arizona.edu</t>
  </si>
  <si>
    <t>GRICELDA TURCO</t>
  </si>
  <si>
    <t>9519beb6db1b01187130fd984c25b459</t>
  </si>
  <si>
    <t>5916</t>
  </si>
  <si>
    <t>SPN-13365</t>
  </si>
  <si>
    <t>UNIVERSITY OF ARKANSAS/FAYETTEVILLE, AR</t>
  </si>
  <si>
    <t>826 WEST DICKSON STREET&amp;#xa;FAYETTEVILLE, AR 72701&amp;#xa;United States of America</t>
  </si>
  <si>
    <t>prescott@uark.edu</t>
  </si>
  <si>
    <t>CARRIE WHITMER</t>
  </si>
  <si>
    <t>085ea9d3d99a01e0b8509ca00111a80b</t>
  </si>
  <si>
    <t>67859</t>
  </si>
  <si>
    <t>SPN-11637</t>
  </si>
  <si>
    <t>UNIVERSITY OF BERGEN/BERGEN, HORDALAND, NORWAY</t>
  </si>
  <si>
    <t>MUSEPLASSEN 1&amp;#xa;5020 BERGEN&amp;#xa;Norway</t>
  </si>
  <si>
    <t>c3174dd431cb010142a17f6a21360000</t>
  </si>
  <si>
    <t>62155</t>
  </si>
  <si>
    <t>SPN-14119</t>
  </si>
  <si>
    <t>UNIVERSITY OF BUFFALO/AMHERST, NY</t>
  </si>
  <si>
    <t>206 CROFTS HALL, NORTH CAMPUS&amp;#xa;BUFFALO, NY 14260&amp;#xa;United States of America</t>
  </si>
  <si>
    <t>apcampag@buffalo.edu</t>
  </si>
  <si>
    <t>ANNALIESE LIADESKI</t>
  </si>
  <si>
    <t>085ea9d3d99a01cd76d3a2a00111af0b</t>
  </si>
  <si>
    <t>36808</t>
  </si>
  <si>
    <t>SPN-11638</t>
  </si>
  <si>
    <t>UNIVERSITY OF CALIFORNIA AT SAN FRANCISCO/SAN FRANCISCO, CA</t>
  </si>
  <si>
    <t>SUBCONTRACT PAYMENT DESK&amp;#xa;1855 FOLSOM STREET, #425&amp;#xa;SAN FRANCISCO, CA 94143-0812&amp;#xa;United States of America</t>
  </si>
  <si>
    <t>085ea9d3d99a0111ac9ba8a00111b90b</t>
  </si>
  <si>
    <t>44829</t>
  </si>
  <si>
    <t>SPN-11639</t>
  </si>
  <si>
    <t>UNIVERSITY OF CALIFORNIA RIVERSIDE/RIVERSIDE, CA</t>
  </si>
  <si>
    <t>900 UNIVERSITY AVE, ACCOUNTING OFFICE 2&amp;#xa;RIVERSIDE, CA 92521&amp;#xa;United States of America</t>
  </si>
  <si>
    <t>Francis Marin</t>
  </si>
  <si>
    <t>BERENICE MURILLO-QUINTANA</t>
  </si>
  <si>
    <t>085ea9d3d99a018e8254b1a00111c00b</t>
  </si>
  <si>
    <t>65360</t>
  </si>
  <si>
    <t>SPN-11640</t>
  </si>
  <si>
    <t>UNIVERSITY OF CALIFORNIA/BERKELEY, CA</t>
  </si>
  <si>
    <t>1608 Fourth St, Ste. 220&amp;#xa;Mail Code 5940&amp;#xa;Berkeley, CA 94710-1749&amp;#xa;United States of America</t>
  </si>
  <si>
    <t>085ea9d3d99a01c73dd8bba00111d60b</t>
  </si>
  <si>
    <t>5890</t>
  </si>
  <si>
    <t>SPN-11641</t>
  </si>
  <si>
    <t>UNIVERSITY OF CALIFORNIA/DAVIS, CA</t>
  </si>
  <si>
    <t>INSTITUTE OF TRANSPORTATION STUDIES&amp;#xa;ONE SHIELDS AVENUE&amp;#xa;DAVIS, CA 95616-8671&amp;#xa;United States of America</t>
  </si>
  <si>
    <t>LINDA ZHAO</t>
  </si>
  <si>
    <t>085ea9d3d99a013f4d79c3a00111f50b</t>
  </si>
  <si>
    <t>65361</t>
  </si>
  <si>
    <t>SPN-11642</t>
  </si>
  <si>
    <t>UNIVERSITY OF CALIFORNIA/IRVINE,CA</t>
  </si>
  <si>
    <t>5256 ENGINEERING HALL&amp;#xa;IRVINE, CA 92697-2700&amp;#xa;United States of America</t>
  </si>
  <si>
    <t>Juancho Banaag</t>
  </si>
  <si>
    <t>DYLAN LEE</t>
  </si>
  <si>
    <t>085ea9d3d99a01838962c9a00111ff0b</t>
  </si>
  <si>
    <t>65365</t>
  </si>
  <si>
    <t>SPN-11643</t>
  </si>
  <si>
    <t>UNIVERSITY OF CALIFORNIA/SAN DIEGO,CA</t>
  </si>
  <si>
    <t>9500 GILMAN DRIVE #0209&amp;#xa;LA JOLLA, CA 92093-0209&amp;#xa;United States of America</t>
  </si>
  <si>
    <t>DAVID GRAYSON</t>
  </si>
  <si>
    <t>HANNA CHOE</t>
  </si>
  <si>
    <t>941fb274468a015f2f519471671111a0</t>
  </si>
  <si>
    <t>65362</t>
  </si>
  <si>
    <t>SPN-13098</t>
  </si>
  <si>
    <t>UNIVERSITY OF CALIFORNIA/SANTA BARBARA,CA</t>
  </si>
  <si>
    <t>Max MCCUMBER</t>
  </si>
  <si>
    <t>02dcf58d46a801e47f155eb365012558</t>
  </si>
  <si>
    <t>68438</t>
  </si>
  <si>
    <t>SPN-13688</t>
  </si>
  <si>
    <t>UNIVERSITY OF CAMBRIDGE/CAMBRIDGESHIRE, UK</t>
  </si>
  <si>
    <t>DEPARTMENT OF BIOCHEMISTRY&amp;#xa;MAIN BUILDING&amp;#xa;TENNIS COURT ROAD&amp;#xa;CAMBRIDGE&amp;#xa;CB2 1QW&amp;#xa;United Kingdom</t>
  </si>
  <si>
    <t>085ea9d3d99a01a6a595d2a00111060c</t>
  </si>
  <si>
    <t>5821</t>
  </si>
  <si>
    <t>SPN-11644</t>
  </si>
  <si>
    <t>UNIVERSITY OF CENTRAL FLORIDA/</t>
  </si>
  <si>
    <t>ASRC AEROSPACE CORP, USTDC PROCUREMENT MAILSTOP: ASRC-7&amp;#xa;KENNEDY SPACE CENTER, FL 32899&amp;#xa;United States of America</t>
  </si>
  <si>
    <t>ARLISIA POTTER</t>
  </si>
  <si>
    <t>MARK WAGENHAUSER</t>
  </si>
  <si>
    <t>e7af62997aa501b4342116da3732f102</t>
  </si>
  <si>
    <t>50709</t>
  </si>
  <si>
    <t>SPN-13391</t>
  </si>
  <si>
    <t>UNIVERSITY OF CENTRAL OKLAHOMA/EDMOND, OK</t>
  </si>
  <si>
    <t>100 N. UNIVERSITY DRIVE&amp;#xa;EDMOND, OK 73034&amp;#xa;United States of America</t>
  </si>
  <si>
    <t>DISSLAB@UCO.EDU</t>
  </si>
  <si>
    <t>ANGELA PAGE</t>
  </si>
  <si>
    <t>085ea9d3d99a01fb5be0dba00111220c</t>
  </si>
  <si>
    <t>5782</t>
  </si>
  <si>
    <t>SPN-11645</t>
  </si>
  <si>
    <t>UNIVERSITY OF CHICAGO/CHICAGO, IL</t>
  </si>
  <si>
    <t>6054 SOUTH DREXEL AVENUE&amp;#xa;THIRD FLOOR&amp;#xa;CHICAGO, IL 60637&amp;#xa;United States of America</t>
  </si>
  <si>
    <t>JACOB HOMAN</t>
  </si>
  <si>
    <t>04919c877fbf1001ec6b1fdce9170000</t>
  </si>
  <si>
    <t>76514</t>
  </si>
  <si>
    <t>SPN-14317</t>
  </si>
  <si>
    <t>UNIVERSITY OF CINCINNATI ? BOARD OF TRUSTEES/CINCINNATI, OH</t>
  </si>
  <si>
    <t>2600 CLIFTON AVENUE&amp;#xa;615 UNIVERSITY PAVILION&amp;#xa;CINCINNATI, OH 45221&amp;#xa;United States of America</t>
  </si>
  <si>
    <t>MENGONEL@UCMAIL.UC.EDU</t>
  </si>
  <si>
    <t>ELLE MENGON</t>
  </si>
  <si>
    <t>ed2763d22c6310019c40f6af42c50000</t>
  </si>
  <si>
    <t>12444</t>
  </si>
  <si>
    <t>SPN-14256</t>
  </si>
  <si>
    <t>UNIVERSITY OF CINCINNATI/CINCINNATI, OH</t>
  </si>
  <si>
    <t>57 WEST DANIELS STREET&amp;#xa;CINCINNATI, OH 45221&amp;#xa;United States of America</t>
  </si>
  <si>
    <t>lisa.cassidy@uc.edu</t>
  </si>
  <si>
    <t>Bailey Bartels</t>
  </si>
  <si>
    <t>LISA CASSIDY</t>
  </si>
  <si>
    <t>085ea9d3d99a0180e7e3e2a00111320c</t>
  </si>
  <si>
    <t>67946</t>
  </si>
  <si>
    <t>SPN-11646</t>
  </si>
  <si>
    <t>UNIVERSITY OF COLORADO - COLORADO SPRINGS/COLORADO SPRINGS, CO</t>
  </si>
  <si>
    <t>1420 AUSTIN BLUFFS PARKWAY&amp;#xa;COLORADO SPRINGS, CO 80918&amp;#xa;United States of America</t>
  </si>
  <si>
    <t>085ea9d3d99a0170bbb5eaa00111390c</t>
  </si>
  <si>
    <t>14246</t>
  </si>
  <si>
    <t>SPN-11647</t>
  </si>
  <si>
    <t>UNIVERSITY OF COLORADO/BOULDER, CO</t>
  </si>
  <si>
    <t>1800 GRANT STREET, SUITE 500&amp;#xa;DENVER, CO 80303&amp;#xa;United States of America</t>
  </si>
  <si>
    <t>OLIVER NIX</t>
  </si>
  <si>
    <t>085ea9d3d99a01271d38f3a001114c0c</t>
  </si>
  <si>
    <t>5869</t>
  </si>
  <si>
    <t>SPN-11648</t>
  </si>
  <si>
    <t>UNIVERSITY OF COLORADO/DENVER, CO</t>
  </si>
  <si>
    <t>1201 LARIMER ST&amp;#xa;DENVER, CO 80204&amp;#xa;United States of America</t>
  </si>
  <si>
    <t>MARY MARTIN</t>
  </si>
  <si>
    <t>CECELIA DELUCA</t>
  </si>
  <si>
    <t>085ea9d3d99a011c9ae8f9a001115f0c</t>
  </si>
  <si>
    <t>12440</t>
  </si>
  <si>
    <t>SPN-11649</t>
  </si>
  <si>
    <t>UNIVERSITY OF CONNECTICUT/STORRS, CT</t>
  </si>
  <si>
    <t>3 NORTH HILLSIDE ROAD, UNIT 6080&amp;#xa;STORRS, CT 06269&amp;#xa;United States of America</t>
  </si>
  <si>
    <t>ACCOUNTS�� PAYABLE</t>
  </si>
  <si>
    <t>JEANNE MANGOS</t>
  </si>
  <si>
    <t>085ea9d3d99a0109419200a10111690c</t>
  </si>
  <si>
    <t>5802</t>
  </si>
  <si>
    <t>SPN-11650</t>
  </si>
  <si>
    <t>UNIVERSITY OF DAYTON RESEARCH INSTITUTE/DAYTON, OH</t>
  </si>
  <si>
    <t>300 COLLEGE PARK&amp;#xa;DAYTON, OH 45469-0104&amp;#xa;United States of America</t>
  </si>
  <si>
    <t>SARAH BROWNING</t>
  </si>
  <si>
    <t>UNIVERSITY OF DAYTON .</t>
  </si>
  <si>
    <t>085ea9d3d99a016edb7309a10111760c</t>
  </si>
  <si>
    <t>5927</t>
  </si>
  <si>
    <t>SPN-11651</t>
  </si>
  <si>
    <t>UNIVERSITY OF DELAWARE/NEWARK, DE</t>
  </si>
  <si>
    <t>240 ACADEMY STREET&amp;#xa;NEWARK, DE 19716&amp;#xa;United States of America</t>
  </si>
  <si>
    <t>ELECTRONIC INVOICING</t>
  </si>
  <si>
    <t>085ea9d3d99a01545f8011a101118c0c</t>
  </si>
  <si>
    <t>53090</t>
  </si>
  <si>
    <t>SPN-11652</t>
  </si>
  <si>
    <t>UNIVERSITY OF DENVER/ DENVER, CO</t>
  </si>
  <si>
    <t>1999 E EVANS AVENUE&amp;#xa;DENVER, CO 80208&amp;#xa;United States of America</t>
  </si>
  <si>
    <t>085ea9d3d99a01ed1cbf16a10111990c</t>
  </si>
  <si>
    <t>66944</t>
  </si>
  <si>
    <t>SPN-11653</t>
  </si>
  <si>
    <t>UNIVERSITY OF FINDLAY/FINDLAY,OH</t>
  </si>
  <si>
    <t>1000 NORTH MAIN STREET&amp;#xa;FINDLAY, OH 45840&amp;#xa;United States of America</t>
  </si>
  <si>
    <t>085ea9d3d99a01d55bb527a10111a00c</t>
  </si>
  <si>
    <t>5818</t>
  </si>
  <si>
    <t>SPN-11654</t>
  </si>
  <si>
    <t>UNIVERSITY OF FLORIDA/</t>
  </si>
  <si>
    <t>33 Tigert Hall&amp;#xa;PO Box 113001&amp;#xa;Gainesville, FL 32611&amp;#xa;United States of America</t>
  </si>
  <si>
    <t>085ea9d3d99a012fc30231a10111dd0c</t>
  </si>
  <si>
    <t>67743</t>
  </si>
  <si>
    <t>SPN-11655</t>
  </si>
  <si>
    <t>UNIVERSITY OF GDANSK/POMORSKIE, POLAND</t>
  </si>
  <si>
    <t>UL BAZYNSKIEGO 8&amp;#xa;80-309 GDANSK&amp;#xa;Poland</t>
  </si>
  <si>
    <t>085ea9d3d99a0187480937a10111e40c</t>
  </si>
  <si>
    <t>67478</t>
  </si>
  <si>
    <t>SPN-11658</t>
  </si>
  <si>
    <t>UNIVERSITY OF GEORGIA - DISABILITY RESOURCE CENTER/ATHENS, GA</t>
  </si>
  <si>
    <t>114 CLARK HOWELL HALL&amp;#xa;ATHENS, GA 30602-3338&amp;#xa;United States of America</t>
  </si>
  <si>
    <t>085ea9d3d99a017b9eda3da10111eb0c</t>
  </si>
  <si>
    <t>66638</t>
  </si>
  <si>
    <t>SPN-11656</t>
  </si>
  <si>
    <t>UNIVERSITY OF GEORGIA COE-CSSE/ATHENS, GA</t>
  </si>
  <si>
    <t>Ag Business Office&amp;#xa;Conner Hall, 147 Cedar Street&amp;#xa;Athens, GA 30602&amp;#xa;United States of America</t>
  </si>
  <si>
    <t>agcg@uga.edu</t>
  </si>
  <si>
    <t>Mark Czarnota</t>
  </si>
  <si>
    <t>AGCG UGA.EDU</t>
  </si>
  <si>
    <t>085ea9d3d99a0149fda844a10111f20c</t>
  </si>
  <si>
    <t>5822</t>
  </si>
  <si>
    <t>SPN-11657</t>
  </si>
  <si>
    <t>UNIVERSITY OF GEORGIA RESEARCH FDN/ATHENS, GA</t>
  </si>
  <si>
    <t>200 BALDWIN STREET&amp;#xa;PARK HALL, 255A&amp;#xa;ATHENS, GA 30602&amp;#xa;United States of America</t>
  </si>
  <si>
    <t>DARIAN WILLIAMS</t>
  </si>
  <si>
    <t>ANNIE CURRY</t>
  </si>
  <si>
    <t>085ea9d3d99a01652ba166a10111fc0c</t>
  </si>
  <si>
    <t>5776</t>
  </si>
  <si>
    <t>SPN-11659</t>
  </si>
  <si>
    <t>UNIVERSITY OF GEORGIA/ATHENS, GA</t>
  </si>
  <si>
    <t>424 E. BROAD ST., ROOM 301&amp;#xa;UGA PROCUREMENT OFFICE&amp;#xa;ATLANTA, GA 30602&amp;#xa;United States of America</t>
  </si>
  <si>
    <t>NOAH HILL</t>
  </si>
  <si>
    <t>941fb274468a017dd72d3d7467112da3</t>
  </si>
  <si>
    <t>69857</t>
  </si>
  <si>
    <t>SPN-13209</t>
  </si>
  <si>
    <t>UNIVERSITY OF GEORGIA-KISSINGER RESEARCH GROUP/ATHENS,GA</t>
  </si>
  <si>
    <t>941fb274468a0163a1cd5575671187a4</t>
  </si>
  <si>
    <t>70507</t>
  </si>
  <si>
    <t>SPN-13258</t>
  </si>
  <si>
    <t>UNIVERSITY OF GEORGIAOFFICE OF GLOBAL ENGAGEMENT/ATHENS, GA</t>
  </si>
  <si>
    <t>085ea9d3d99a01339eb675a10111900d</t>
  </si>
  <si>
    <t>58813</t>
  </si>
  <si>
    <t>SPN-11660</t>
  </si>
  <si>
    <t>UNIVERSITY OF GUAM CEDDERS/MANGILAO, GUAM</t>
  </si>
  <si>
    <t>UNIVERSITY OF GUAM-CEDDERS ,UOG STATION&amp;#xa;MANGILAO, GU 96929&amp;#xa;United States of America</t>
  </si>
  <si>
    <t>085ea9d3d99a01a689be7ba10111970d</t>
  </si>
  <si>
    <t>144</t>
  </si>
  <si>
    <t>SPN-11661</t>
  </si>
  <si>
    <t>UNIVERSITY OF HAIFA/HAIFA, ISRAEL</t>
  </si>
  <si>
    <t>UNIVERSITY OF JERUSALEM</t>
  </si>
  <si>
    <t>085ea9d3d99a0175d00f81a101119e0d</t>
  </si>
  <si>
    <t>48128</t>
  </si>
  <si>
    <t>SPN-11662</t>
  </si>
  <si>
    <t>UNIVERSITY OF HARTFORD/WEST HARTFORD, CT</t>
  </si>
  <si>
    <t>200 BLOOMFIELD AVENUE&amp;#xa;WEST HARTFORD, CT 06117&amp;#xa;United States of America</t>
  </si>
  <si>
    <t>085ea9d3d99a010ab58f86a10111a50d</t>
  </si>
  <si>
    <t>16729</t>
  </si>
  <si>
    <t>SPN-11663</t>
  </si>
  <si>
    <t>UNIVERSITY OF HAWAII/HONOLULU, HAWAII</t>
  </si>
  <si>
    <t>1950 EAST WEST ROAD&amp;#xa;HONOLULU, HI 96822&amp;#xa;United States of America</t>
  </si>
  <si>
    <t>GEORGE TANAKA</t>
  </si>
  <si>
    <t>5e02f291727210019bd6713e66930000</t>
  </si>
  <si>
    <t>5773</t>
  </si>
  <si>
    <t>SPN-14293</t>
  </si>
  <si>
    <t>UNIVERSITY OF HOUSTON/HOUSTON, TX</t>
  </si>
  <si>
    <t>S243 ENGINEERING BLDG.&amp;#xa;4226 MARTIN LUTHER KING BLVD.&amp;#xa;HOUSTON, TX 77004&amp;#xa;United States of America</t>
  </si>
  <si>
    <t>chefinan@central.uh.edu</t>
  </si>
  <si>
    <t>RACHELL MARKS</t>
  </si>
  <si>
    <t>085ea9d3d99a01bb70688ca10111ac0d</t>
  </si>
  <si>
    <t>59755</t>
  </si>
  <si>
    <t>SPN-11664</t>
  </si>
  <si>
    <t>UNIVERSITY OF HOUSTON-CLEAR LAKE/HOUSTON, TX</t>
  </si>
  <si>
    <t>2700 BAY AREA BLVD&amp;#xa;MC 258&amp;#xa;HOUSTON, TX 77058&amp;#xa;United States of America</t>
  </si>
  <si>
    <t>085ea9d3d99a01bf6601caa10111f80d</t>
  </si>
  <si>
    <t>66663</t>
  </si>
  <si>
    <t>SPN-11665</t>
  </si>
  <si>
    <t>UNIVERSITY OF HOUSTON-DOWNTOWN/HOUSTON,TX</t>
  </si>
  <si>
    <t>ONE MAIN ST&amp;#xa;HOUSTON, TX 77002&amp;#xa;United States of America</t>
  </si>
  <si>
    <t>085ea9d3d99a01c55a7ecfa10111ff0d</t>
  </si>
  <si>
    <t>66131</t>
  </si>
  <si>
    <t>SPN-11666</t>
  </si>
  <si>
    <t>UNIVERSITY OF IBADAN/NIGERIA</t>
  </si>
  <si>
    <t>UI ROAD&amp;#xa;IBADAN 900001&amp;#xa;Oyo&amp;#xa;Nigeria</t>
  </si>
  <si>
    <t>085ea9d3d99a01ddcc43d6a10111060e</t>
  </si>
  <si>
    <t>13746</t>
  </si>
  <si>
    <t>SPN-11667</t>
  </si>
  <si>
    <t>UNIVERSITY OF IDAHO/MOSCOW, IDAHO</t>
  </si>
  <si>
    <t>Department of Physics&amp;#xa;875 Perimeter Drive, MS 0903&amp;#xa;Moscow, ID 83844-0903&amp;#xa;United States of America</t>
  </si>
  <si>
    <t>karlaros@uidaho.edu</t>
  </si>
  <si>
    <t>K ARLAROS</t>
  </si>
  <si>
    <t>085ea9d3d99a0141c27ee4a10111100e</t>
  </si>
  <si>
    <t>5868</t>
  </si>
  <si>
    <t>SPN-11668</t>
  </si>
  <si>
    <t>UNIVERSITY OF ILLINOIS AT URBANA-CHAMPAIGN/CHAMPAIGN, IL</t>
  </si>
  <si>
    <t>205 N MATHEWS AVE&amp;#xa;URBANA, IL 61801&amp;#xa;United States of America</t>
  </si>
  <si>
    <t>spasubinvoices illinois.edu</t>
  </si>
  <si>
    <t>085ea9d3d99a0135c3a2eea101114a0e</t>
  </si>
  <si>
    <t>45269</t>
  </si>
  <si>
    <t>SPN-11669</t>
  </si>
  <si>
    <t>UNIVERSITY OF ILLINOIS/CHICAGO,IL</t>
  </si>
  <si>
    <t>851 S MORGAN&amp;#xa;SEO 334, MC 249&amp;#xa;CHICAGO, IL 60607-7045&amp;#xa;United States of America</t>
  </si>
  <si>
    <t>Janet York Stone</t>
  </si>
  <si>
    <t>JACKIE BERTUCCI</t>
  </si>
  <si>
    <t>085ea9d3d99a0171b0d4f5a10111570e</t>
  </si>
  <si>
    <t>5795</t>
  </si>
  <si>
    <t>SPN-11670</t>
  </si>
  <si>
    <t>UNIVERSITY OF IOWA/IOWA CITY, IA</t>
  </si>
  <si>
    <t>375 Newton Rd&amp;#xa;4111 MERF&amp;#xa;Iowa City, IA 52242&amp;#xa;United States of America</t>
  </si>
  <si>
    <t>LUAN STREB</t>
  </si>
  <si>
    <t>54081c2c437c01ea8c52a79bac006213</t>
  </si>
  <si>
    <t>66609</t>
  </si>
  <si>
    <t>SPN-13517</t>
  </si>
  <si>
    <t>UNIVERSITY OF KAISERSLAUTERN/KAISERSLAUTERN, GERMANY</t>
  </si>
  <si>
    <t>GOTTLIEB-DAIMLER-47&amp;#xa;67663 KAISERLAUTERN&amp;#xa;Germany</t>
  </si>
  <si>
    <t>sandra.zepp@verw.uni-kl.de</t>
  </si>
  <si>
    <t>JORG LAMBRECHT</t>
  </si>
  <si>
    <t>a44946f280360199eedf27a2d42aad66</t>
  </si>
  <si>
    <t>70675</t>
  </si>
  <si>
    <t>SPN-13376</t>
  </si>
  <si>
    <t>UNIVERSITY OF KANSAS- CENTER FOR PUBLIC PARTNERSHIPS AND RESEARCH/LAWRENCE, KS</t>
  </si>
  <si>
    <t>1617 ST. ANDREWS DRIVE&amp;#xa;LAWRENCE, KS 66047&amp;#xa;United States of America</t>
  </si>
  <si>
    <t>MBERENDSEN@KU.EDU</t>
  </si>
  <si>
    <t>MICHELE BERENDSEN</t>
  </si>
  <si>
    <t>8e669d1ec6e20104c3a0cefbfe0091b8</t>
  </si>
  <si>
    <t>73643</t>
  </si>
  <si>
    <t>SPN-13933</t>
  </si>
  <si>
    <t>UNIVERSITY OF KANSAS MEDICAL CENTER AUXILIARY INC/KANSAS CITY, KS</t>
  </si>
  <si>
    <t>3901 RAINBOW BLVD.&amp;#xa;KANSAS CITY, KS 66160&amp;#xa;United States of America</t>
  </si>
  <si>
    <t>G. BROWN</t>
  </si>
  <si>
    <t>6de59e60ad20100197a8f459ab8f0000</t>
  </si>
  <si>
    <t>62293</t>
  </si>
  <si>
    <t>SPN-14505</t>
  </si>
  <si>
    <t>UNIVERSITY OF KANSAS SCHOOL OF MEDICINE/KANSAS CITY, KS</t>
  </si>
  <si>
    <t>3901 Rainbow Blvd&amp;#xa;HLSIC 2067&amp;#xa;Kansas City, KS 66106&amp;#xa;United States of America</t>
  </si>
  <si>
    <t>tgiesen@kumc.edu</t>
  </si>
  <si>
    <t>Lindon Giesen</t>
  </si>
  <si>
    <t>45f22e48203201455937b533cc0eab12</t>
  </si>
  <si>
    <t>43209</t>
  </si>
  <si>
    <t>SPN-13438</t>
  </si>
  <si>
    <t>UNIVERSITY OF KANSAS/LAWRENCE, KS</t>
  </si>
  <si>
    <t>7b26b569dbf301b20b9130c2f40119bc</t>
  </si>
  <si>
    <t>50868</t>
  </si>
  <si>
    <t>SPN-13971</t>
  </si>
  <si>
    <t>UNIVERSITY OF KENTUCKY RESEACH FDN/LEXINGTON,KY</t>
  </si>
  <si>
    <t>213 KINKEAD HALL, 500 SOUTH LIMESTONE STREET&amp;#xa;LEXINGTON, KY 40526&amp;#xa;United States of America</t>
  </si>
  <si>
    <t>COURTNEY CHAFIN</t>
  </si>
  <si>
    <t>085ea9d3d99a01749982fba10111640e</t>
  </si>
  <si>
    <t>5787</t>
  </si>
  <si>
    <t>SPN-11671</t>
  </si>
  <si>
    <t>UNIVERSITY OF KY RESEARCH FDN/LEXINGTON,KY</t>
  </si>
  <si>
    <t>8899 EAST 56TH STREET&amp;#xa;INDIANAPOLIS, IN 46249-1510&amp;#xa;United States of America</t>
  </si>
  <si>
    <t>085ea9d3d99a01bb948a00a201116b0e</t>
  </si>
  <si>
    <t>46528</t>
  </si>
  <si>
    <t>SPN-11672</t>
  </si>
  <si>
    <t>UNIVERSITY OF LOUISIANA LAFAYETTE/LAFAYETTE, LA</t>
  </si>
  <si>
    <t>PO BOX 42570&amp;#xa;LAFAYETTE, LA 70504-2570&amp;#xa;United States of America</t>
  </si>
  <si>
    <t>SHANNON GARY</t>
  </si>
  <si>
    <t>085ea9d3d99a01cb15c007a20111720e</t>
  </si>
  <si>
    <t>5805</t>
  </si>
  <si>
    <t>SPN-11673</t>
  </si>
  <si>
    <t>UNIVERSITY OF LOUISVILLE/LOUISVILLE, KY</t>
  </si>
  <si>
    <t>OSP ADMINISTRATION FINANCE DIVISION THE NUCLEUS&amp;#xa;300 EAST MARKET ST, SUITE 300&amp;#xa;LOUISVILLE, KY 40402-1959&amp;#xa;United States of America</t>
  </si>
  <si>
    <t>Natalie Rogers</t>
  </si>
  <si>
    <t>CAM METCALF</t>
  </si>
  <si>
    <t>83f8a898ab3d10014c20b44cee6f0000</t>
  </si>
  <si>
    <t>77056</t>
  </si>
  <si>
    <t>SPN-14423</t>
  </si>
  <si>
    <t>UNIVERSITY OF MARY WASHINGTON/VIRGINIA</t>
  </si>
  <si>
    <t>1301 COLLEGE AVENUE&amp;#xa;SEACOBECK HALL 005&amp;#xa;FREDRICKSBURG, VA 22401&amp;#xa;United States of America</t>
  </si>
  <si>
    <t>GKRATOWI@UMW.EDU</t>
  </si>
  <si>
    <t>GRETA KRATOWICZ</t>
  </si>
  <si>
    <t>d561cca7049601014b5601c684240000</t>
  </si>
  <si>
    <t>66804</t>
  </si>
  <si>
    <t>SPN-14025</t>
  </si>
  <si>
    <t>UNIVERSITY OF MARYLAND - BALTIMORE/BALTIMORE, MD</t>
  </si>
  <si>
    <t>UNIVERSITY OF MARYLAND&amp;#xa;ACCOUNTS PAYABLE DEPARTMENT&amp;#xa;COLLEGE PARK, MD 20742&amp;#xa;United States of America</t>
  </si>
  <si>
    <t>AP_FinSvc@umaryland.edu</t>
  </si>
  <si>
    <t>Billing AP_FinSvc@umaryland.edu</t>
  </si>
  <si>
    <t>a925c0720083100198f57ea698790000</t>
  </si>
  <si>
    <t>77424</t>
  </si>
  <si>
    <t>SPN-14577</t>
  </si>
  <si>
    <t>UNIVERSITY OF MARYLAND - GLOBAL CAMPUS/ADELPHI, MD</t>
  </si>
  <si>
    <t>3501 UNIVERSITY BOULEVARD EAST&amp;#xa;ADMINISTRATION BUILDING&amp;#xa;ADELPHI, MD 20783&amp;#xa;United States of America</t>
  </si>
  <si>
    <t>ACCOUNTSPAYABLE@UMGC.EDU</t>
  </si>
  <si>
    <t>ACCOUNTSPAYABLE UMGC.EDU</t>
  </si>
  <si>
    <t>085ea9d3d99a01149ba30fa20111880e</t>
  </si>
  <si>
    <t>32767</t>
  </si>
  <si>
    <t>SPN-11674</t>
  </si>
  <si>
    <t>UNIVERSITY OF MARYLAND BALTIMORE COUNTY/BALTIMORE, MD</t>
  </si>
  <si>
    <t>UNIVERSITY OF MARYLAND, BALTIMORE COUNTY (UMBC)&amp;#xa;1000 HILLTOP CIRCLE&amp;#xa;BALTIMORE, MD 21250&amp;#xa;United States of America</t>
  </si>
  <si>
    <t>TIANA GARDER</t>
  </si>
  <si>
    <t>LINDA MILLER</t>
  </si>
  <si>
    <t>085ea9d3d99a017522de17a20111920e</t>
  </si>
  <si>
    <t>5799</t>
  </si>
  <si>
    <t>SPN-11675</t>
  </si>
  <si>
    <t>UNIVERSITY OF MARYLAND/COLLEGE PARK, MD</t>
  </si>
  <si>
    <t>CTR FOR ADVANCED STUDY OF LANGUAGE (CASL)&amp;#xa;BOX 25&amp;#xa;COLLEGE PARK, MD 20742-0025&amp;#xa;United States of America</t>
  </si>
  <si>
    <t>CHENISE PATTERSON</t>
  </si>
  <si>
    <t>apadmin umd.edu</t>
  </si>
  <si>
    <t>a44946f2803601399dbdf0d5d72a4b87</t>
  </si>
  <si>
    <t>70663</t>
  </si>
  <si>
    <t>SPN-13378</t>
  </si>
  <si>
    <t>UNIVERSITY OF MASSACHUSETTS DARTMOUTH/DARTHMOUTH MA</t>
  </si>
  <si>
    <t>285 OLD WESTPORT ROAD&amp;#xa;DARTMOUTH, MA 02747&amp;#xa;United States of America</t>
  </si>
  <si>
    <t>TDOTSON@UMASSD.EDU</t>
  </si>
  <si>
    <t>TOM DOTSON</t>
  </si>
  <si>
    <t>6e71b48d99c41001ecdbdf46a4700000</t>
  </si>
  <si>
    <t>76511</t>
  </si>
  <si>
    <t>SPN-14318</t>
  </si>
  <si>
    <t>UNIVERSITY OF MASSACHUSETTS GLOBAL/IRVINE,CA</t>
  </si>
  <si>
    <t>16355 LAGUNA CANYON ROAD&amp;#xa;IRVINE, CA 92618&amp;#xa;United States of America</t>
  </si>
  <si>
    <t>rosalind.blackstar@umassglobal.edu</t>
  </si>
  <si>
    <t>ROSALIND BLACKSTAR</t>
  </si>
  <si>
    <t>941fb274468a01500d7422706711459e</t>
  </si>
  <si>
    <t>20520</t>
  </si>
  <si>
    <t>SPN-13033</t>
  </si>
  <si>
    <t>UNIVERSITY OF MASSACHUSETTS/LOWELL, MASSACHUSETTS</t>
  </si>
  <si>
    <t>FINANCIAL CONTACT, UNIVERSITY OF MASSACHUSETTS&amp;#xa;OFFICE OF RESEARCH ADMINISTRATION 600 SUFFOLK STREET, SUITE 212&amp;#xa;LOWELL, MA 01854&amp;#xa;United States of America</t>
  </si>
  <si>
    <t>LISA POWERS</t>
  </si>
  <si>
    <t>Subinvoices uml.edu</t>
  </si>
  <si>
    <t>085ea9d3d99a0134399b1ea20111a80e</t>
  </si>
  <si>
    <t>67357</t>
  </si>
  <si>
    <t>SPN-11676</t>
  </si>
  <si>
    <t>UNIVERSITY OF MEDICAL CENTER GRONINGEN/GRONINGEN,THE NETHERLANDS</t>
  </si>
  <si>
    <t>HANZEPLEIN 1 EA 14&amp;#xa;9714 GZ GRONINGEN&amp;#xa;Netherlands</t>
  </si>
  <si>
    <t>085ea9d3d99a01d13c8724a20111af0e</t>
  </si>
  <si>
    <t>20760</t>
  </si>
  <si>
    <t>SPN-11677</t>
  </si>
  <si>
    <t>UNIVERSITY OF MEMPHIS/MEMPHIS, TN</t>
  </si>
  <si>
    <t>110 WILDER TOWER&amp;#xa;MEMPHIS, TN 38152&amp;#xa;United States of America</t>
  </si>
  <si>
    <t>JOSEPH BIGGERS</t>
  </si>
  <si>
    <t>085ea9d3d99a0133bc1f2ba20111b90e</t>
  </si>
  <si>
    <t>32474</t>
  </si>
  <si>
    <t>SPN-11678</t>
  </si>
  <si>
    <t>UNIVERSITY OF MIAMI MEDICAL SCHOOL/MIAMI, FL</t>
  </si>
  <si>
    <t>1400 NW 10TH AVE, SUITE 1012&amp;#xa;MIAMI, FL 33136&amp;#xa;United States of America</t>
  </si>
  <si>
    <t>DOREEN MORGAN</t>
  </si>
  <si>
    <t>085ea9d3d99a01e6db8831a20111c30e</t>
  </si>
  <si>
    <t>571</t>
  </si>
  <si>
    <t>SPN-11679</t>
  </si>
  <si>
    <t>UNIVERSITY OF MIAMI/CORAL CABLES, FL</t>
  </si>
  <si>
    <t>4600 RICKENBACKER CAUSEWAY&amp;#xa;MIAMI, FL 33149-1031&amp;#xa;United States of America</t>
  </si>
  <si>
    <t>085ea9d3d99a016fe9363ca20111cd0e</t>
  </si>
  <si>
    <t>5823</t>
  </si>
  <si>
    <t>SPN-11680</t>
  </si>
  <si>
    <t>UNIVERSITY OF MICHIGAN/</t>
  </si>
  <si>
    <t>NEEC&amp;#xa;1075 BEAL AVENUE&amp;#xa;ANN ARBOR, MI 48109-2112&amp;#xa;United States of America</t>
  </si>
  <si>
    <t>OFFICE OF CONTRACT ADMINISTRATION</t>
  </si>
  <si>
    <t>085ea9d3d99a01fd78fd43a20111ef0e</t>
  </si>
  <si>
    <t>57635</t>
  </si>
  <si>
    <t>SPN-11681</t>
  </si>
  <si>
    <t>UNIVERSITY OF MINNESOTA/DULUTH, MN</t>
  </si>
  <si>
    <t>409 DARLAND ADMIN BLDG, 1049 UNIVERSITY DR&amp;#xa;DULUTH, MN 55812&amp;#xa;United States of America</t>
  </si>
  <si>
    <t>ELLIOT SKURICH</t>
  </si>
  <si>
    <t>085ea9d3d99a01e1765c59a20111f60e</t>
  </si>
  <si>
    <t>5909</t>
  </si>
  <si>
    <t>SPN-11682</t>
  </si>
  <si>
    <t>UNIVERSITY OF MINNESOTA/MINNEAPOLIS, MN</t>
  </si>
  <si>
    <t>200 OAK STREET, SE&amp;#xa;450 GATEWAY BUILDING&amp;#xa;MINNEAPOLIS, MN 55455&amp;#xa;United States of America</t>
  </si>
  <si>
    <t>PAT JONDAHL</t>
  </si>
  <si>
    <t>APRIL COON</t>
  </si>
  <si>
    <t>085ea9d3d99a01ab2cef64a20111540f</t>
  </si>
  <si>
    <t>53132</t>
  </si>
  <si>
    <t>SPN-11683</t>
  </si>
  <si>
    <t>UNIVERSITY OF MINNESOTA/ST. PAUL, MN</t>
  </si>
  <si>
    <t>1991 UPPER BUFORD CIRCLE, 556 BORLAUG BLDG&amp;#xa;ST. PAUL, MN 55108&amp;#xa;United States of America</t>
  </si>
  <si>
    <t>085ea9d3d99a0118888bd0a801115c19</t>
  </si>
  <si>
    <t>5825</t>
  </si>
  <si>
    <t>SPN-00044</t>
  </si>
  <si>
    <t>UNIVERSITY OF MISSOURI/COLUMBIA, MO</t>
  </si>
  <si>
    <t>E2403B LAFFERRE HALL&amp;#xa;COLUMBIA, MO 65211&amp;#xa;United States of America</t>
  </si>
  <si>
    <t>8a4071a2e3511000fd997ea6f3fc0000</t>
  </si>
  <si>
    <t>14948</t>
  </si>
  <si>
    <t>SPN-14227</t>
  </si>
  <si>
    <t>UNIVERSITY OF MISSOURI/KANSAS CITY, MO</t>
  </si>
  <si>
    <t>5110 ROCKHILL RD.&amp;#xa;KANSAS CITY, MO 64110&amp;#xa;United States of America</t>
  </si>
  <si>
    <t>molerl@umkc.edu</t>
  </si>
  <si>
    <t>LETA MOLER</t>
  </si>
  <si>
    <t>1a0a3e5cbe3e012a5cd5c6324801e99d</t>
  </si>
  <si>
    <t>71741</t>
  </si>
  <si>
    <t>SPN-13596</t>
  </si>
  <si>
    <t>UNIVERSITY OF MISSOURI/WEST COLUMBIA, MO</t>
  </si>
  <si>
    <t>416 S. 6TH ST.&amp;#xa;E1425 LAFFERRE HALL&amp;#xa;COLUMBIA, MO 65211&amp;#xa;United States of America</t>
  </si>
  <si>
    <t>JASON HUDDLESTON</t>
  </si>
  <si>
    <t>085ea9d3d99a01ef03cb6aa201115e0f</t>
  </si>
  <si>
    <t>57404</t>
  </si>
  <si>
    <t>SPN-11684</t>
  </si>
  <si>
    <t>UNIVERSITY OF MONTEVALLO/MONTEVALLO, AL</t>
  </si>
  <si>
    <t>ACCOUNTS PAYABLE; STATION 6060&amp;#xa;MONTEVALLO, AL 35115&amp;#xa;United States of America</t>
  </si>
  <si>
    <t>941fb274468a01b669bc9f746711a9a3</t>
  </si>
  <si>
    <t>70059</t>
  </si>
  <si>
    <t>SPN-13227</t>
  </si>
  <si>
    <t>UNIVERSITY OF MOUNT UNION/ALLIANCE, OH</t>
  </si>
  <si>
    <t>085ea9d3d99a01d6620d71a20111650f</t>
  </si>
  <si>
    <t>12425</t>
  </si>
  <si>
    <t>SPN-11685</t>
  </si>
  <si>
    <t>UNIVERSITY OF NEBRASKA/LINCOLN, NE</t>
  </si>
  <si>
    <t>2200 VINE STREET , 151 WHITTIER RESEARCH CENTER PO BOX 830861&amp;#xa;LINCOLN, NE 68583-0861&amp;#xa;United States of America</t>
  </si>
  <si>
    <t>osp-postaward unl.edu</t>
  </si>
  <si>
    <t>UNIVERSITY OF�� NEBRASKA</t>
  </si>
  <si>
    <t>837c66bbee6c019838031bd8ae00a01e</t>
  </si>
  <si>
    <t>57593</t>
  </si>
  <si>
    <t>SPN-13558</t>
  </si>
  <si>
    <t>UNIVERSITY OF NEVADA LAS VEGAS/LAS VEGAS, NV</t>
  </si>
  <si>
    <t>4505 S. MARYLAND PARKWAY, BOX 451055&amp;#xa;LAS VEGAS, NV 89154-1055&amp;#xa;United States of America</t>
  </si>
  <si>
    <t>joe.short@unlv.edu</t>
  </si>
  <si>
    <t>JOE SHORT</t>
  </si>
  <si>
    <t>085ea9d3d99a01a3ab4a79a20111720f</t>
  </si>
  <si>
    <t>190</t>
  </si>
  <si>
    <t>SPN-11686</t>
  </si>
  <si>
    <t>UNIVERSITY OF NEW HAMPSHIRE/DURHAM, NH</t>
  </si>
  <si>
    <t>887 DEERFIELD PARKWAY&amp;#xa;MC-IMA 034&amp;#xa;BUFFALO GROVE, IL 60089&amp;#xa;United States of America</t>
  </si>
  <si>
    <t>TAMMY MCGLONE</t>
  </si>
  <si>
    <t>83364dd5c00b100199f867b182840000</t>
  </si>
  <si>
    <t>5885</t>
  </si>
  <si>
    <t>SPN-14342</t>
  </si>
  <si>
    <t>UNIVERSITY OF NEW MEXICO/ALBUQUERQUE, NM</t>
  </si>
  <si>
    <t>1 UNIVERSITY OF NEW MEXICO&amp;#xa;ALBUQUERQUE, NM 87131&amp;#xa;United States of America</t>
  </si>
  <si>
    <t>indexcga@unm.edu</t>
  </si>
  <si>
    <t>indexcga unm.edu</t>
  </si>
  <si>
    <t>085ea9d3d99a01bc584c7fa20111820f</t>
  </si>
  <si>
    <t>68054</t>
  </si>
  <si>
    <t>SPN-11687</t>
  </si>
  <si>
    <t>UNIVERSITY OF NORTH ALABAMA/FLORENCE, AL</t>
  </si>
  <si>
    <t>UNA BOX 5008&amp;#xa;FLORENCE, AL 35632&amp;#xa;United States of America</t>
  </si>
  <si>
    <t>6e648c56f2eb016fd7510aba7a12803b</t>
  </si>
  <si>
    <t>58538</t>
  </si>
  <si>
    <t>SPN-13454</t>
  </si>
  <si>
    <t>UNIVERSITY OF NORTH CAROLINA - ASHEVILLE/ASHEVILLE, NC</t>
  </si>
  <si>
    <t>ONE UNIVERSITY HEIGHTS&amp;#xa;CPO #1575&amp;#xa;ASHEVILLE, NC 28804&amp;#xa;United States of America</t>
  </si>
  <si>
    <t>6fed982701d701af350473e7c5011e8b</t>
  </si>
  <si>
    <t>74758</t>
  </si>
  <si>
    <t>SPN-13963</t>
  </si>
  <si>
    <t>UNIVERSITY OF NORTH CAROLINA/ GREENSBORO, NC</t>
  </si>
  <si>
    <t>215 ELLIOTT UNIVERSITY CENTER&amp;#xa;GREENSBORO, NC 27412&amp;#xa;United States of America</t>
  </si>
  <si>
    <t>085ea9d3d99a015c66218aa20111890f</t>
  </si>
  <si>
    <t>5844</t>
  </si>
  <si>
    <t>SPN-11688</t>
  </si>
  <si>
    <t>UNIVERSITY OF NORTH CAROLINA/CHAPEL HILL, NC</t>
  </si>
  <si>
    <t>CTR FOR INTL BUSINESS EDUCATION &amp; RESEARCH KENAN CENTER&amp;#xa;KENAN-FLAGER BUS SCHOOL CB 3440&amp;#xa;CHAPEL HILL, NC 27599&amp;#xa;United States of America</t>
  </si>
  <si>
    <t>Marianna Tilley</t>
  </si>
  <si>
    <t>085ea9d3d99a017bb0a292a20111b40f</t>
  </si>
  <si>
    <t>37850</t>
  </si>
  <si>
    <t>SPN-11689</t>
  </si>
  <si>
    <t>UNIVERSITY OF NORTH CAROLINA/CHARLOTTE, NC</t>
  </si>
  <si>
    <t>358 GRIGG HALL&amp;#xa;CENTER FOR METAMATERIALS&amp;#xa;CHARLOTTE, NC 28223&amp;#xa;United States of America</t>
  </si>
  <si>
    <t>VALERIE CRICKARD</t>
  </si>
  <si>
    <t>1dc062341fe501c1c6b096d14f01178d</t>
  </si>
  <si>
    <t>17570</t>
  </si>
  <si>
    <t>SPN-13890</t>
  </si>
  <si>
    <t>UNIVERSITY OF NORTH CAROLINA/WILMINGTON, NC</t>
  </si>
  <si>
    <t>601 SOUTH COLLEGE RD&amp;#xa;WILMINGTON, NC 28403&amp;#xa;United States of America</t>
  </si>
  <si>
    <t>Patricia Brown</t>
  </si>
  <si>
    <t>8d3b48a4efb41001e6ca2bdea1c90000</t>
  </si>
  <si>
    <t>53230</t>
  </si>
  <si>
    <t>SPN-14278</t>
  </si>
  <si>
    <t>UNIVERSITY OF NORTH DAKOTA/GRAND FORKS, ND</t>
  </si>
  <si>
    <t>2891 2ND AVE N STOP 9040&amp;#xa;MCCANNEL HALL ROOM 190&amp;#xa;GRAND FORKS, ND 58202&amp;#xa;United States of America</t>
  </si>
  <si>
    <t>ALI.BLACKMUN@UND.EDU</t>
  </si>
  <si>
    <t>ALI BLACKMUN</t>
  </si>
  <si>
    <t>085ea9d3d99a01e94f5698a20111c10f</t>
  </si>
  <si>
    <t>67613</t>
  </si>
  <si>
    <t>SPN-11690</t>
  </si>
  <si>
    <t>UNIVERSITY OF NORTH FLORIDA/JACKSONVILLE, FL</t>
  </si>
  <si>
    <t>1 UNF DRIVE&amp;#xa;JACKSONVILLE, FL 32224&amp;#xa;United States of America</t>
  </si>
  <si>
    <t>085ea9d3d99a01a1e1b39da20111c80f</t>
  </si>
  <si>
    <t>58754</t>
  </si>
  <si>
    <t>SPN-11691</t>
  </si>
  <si>
    <t>UNIVERSITY OF NORTH GEORGIA/OAKWOOD, GA</t>
  </si>
  <si>
    <t>3820 MUNDY MILL ROAD&amp;#xa;OAKWOOD, GA 30566&amp;#xa;United States of America</t>
  </si>
  <si>
    <t>085ea9d3d99a01ce1286a3a20111cf0f</t>
  </si>
  <si>
    <t>35130</t>
  </si>
  <si>
    <t>SPN-11692</t>
  </si>
  <si>
    <t>UNIVERSITY OF NORTH TEXAS/FT. WORTH, TX</t>
  </si>
  <si>
    <t>1112 DALLAS DRIVE&amp;#xa;STE 400&amp;#xa;DENTON, TX 76205&amp;#xa;United States of America</t>
  </si>
  <si>
    <t>SUBAWARD INVOICES</t>
  </si>
  <si>
    <t>085ea9d3d99a01aee0eba9a20111d90f</t>
  </si>
  <si>
    <t>68581</t>
  </si>
  <si>
    <t>SPN-11693</t>
  </si>
  <si>
    <t>UNIVERSITY OF NORTHERN COLORADO/GREELEY CO</t>
  </si>
  <si>
    <t>4TH AVENUE AND 20TH STS&amp;#xa;GREENLEY, CO 80639&amp;#xa;United States of America</t>
  </si>
  <si>
    <t>085ea9d3d99a01896a9db1a20111e00f</t>
  </si>
  <si>
    <t>5846</t>
  </si>
  <si>
    <t>SPN-11694</t>
  </si>
  <si>
    <t>UNIVERSITY OF NOTRE DAME/SOUTH BEND, IN</t>
  </si>
  <si>
    <t>Research and Sponsored Programs Accounting&amp;#xa;830 Grace Hall&amp;#xa;Notre Dame, IN 46556&amp;#xa;United States of America</t>
  </si>
  <si>
    <t>ANN STRASSER</t>
  </si>
  <si>
    <t>GRANT rspa</t>
  </si>
  <si>
    <t>530982d0733210019b3a10e9c4e90000</t>
  </si>
  <si>
    <t>67820</t>
  </si>
  <si>
    <t>SPN-14144</t>
  </si>
  <si>
    <t>UNIVERSITY OF NOTTINGHAM/NOTTINGHAM, E., UK</t>
  </si>
  <si>
    <t>UNIVERSITY OF LIVERPOOL&amp;#xa;765 BROWNLOW HILL-FOUNDATION BUILDING&amp;#xa;LIVERPOOL&amp;#xa;L69 7ZX&amp;#xa;United Kingdom</t>
  </si>
  <si>
    <t>Jeffrey Goulet</t>
  </si>
  <si>
    <t>SARAH WHITCOMBE</t>
  </si>
  <si>
    <t>085ea9d3d99a01d3f8a0b8a20111f00f</t>
  </si>
  <si>
    <t>5808</t>
  </si>
  <si>
    <t>SPN-11695</t>
  </si>
  <si>
    <t>UNIVERSITY OF OKLAHOMA/NORMAN, OK</t>
  </si>
  <si>
    <t>OFFICE OF RESEARCH SERVICES&amp;#xa;201 STEPHENSON PKWY, SUITE 3100&amp;#xa;NORMAN, OK 73019-5300&amp;#xa;United States of America</t>
  </si>
  <si>
    <t>0e2163ca16a201d586f4decbaf1b1542</t>
  </si>
  <si>
    <t>19536</t>
  </si>
  <si>
    <t>SPN-13470</t>
  </si>
  <si>
    <t>UNIVERSITY OF OKLAHOMA/OKLAHOMA CITY, OK</t>
  </si>
  <si>
    <t>940 NE 13TH STREET, NT 4900&amp;#xa;OKLAHOMA CITY, OK 73104&amp;#xa;United States of America</t>
  </si>
  <si>
    <t>085ea9d3d99a01f6ce16bfa20111fa0f</t>
  </si>
  <si>
    <t>5836</t>
  </si>
  <si>
    <t>SPN-11696</t>
  </si>
  <si>
    <t>UNIVERSITY OF OREGON/EUGENE, OREGON</t>
  </si>
  <si>
    <t>OFFICE OF RESEARCH SERVICES &amp; ADMINISTRATION&amp;#xa;5219 UNIVERSITY OF OREGON&amp;#xa;EUGENE, OR 97403-5219&amp;#xa;United States of America</t>
  </si>
  <si>
    <t>DEANNA BERGLUND</t>
  </si>
  <si>
    <t>d9de116fea8401cbbff06250fc00906b</t>
  </si>
  <si>
    <t>70697</t>
  </si>
  <si>
    <t>SPN-13805</t>
  </si>
  <si>
    <t>UNIVERSITY OF OTTAWA/ONTARIO, CANADA</t>
  </si>
  <si>
    <t>550 CUMBERLAND STREET ROOM 159&amp;#xa;ATTN:FINANCIAL SERVICES&amp;#xa;OTTAWA, ON K1N 6N5&amp;#xa;Canada</t>
  </si>
  <si>
    <t>085ea9d3d99a01253256c5a201110110</t>
  </si>
  <si>
    <t>66537</t>
  </si>
  <si>
    <t>SPN-11697</t>
  </si>
  <si>
    <t>UNIVERSITY OF OXFORD (UK) NUFFIELD DEPT OF MED/HEADINGTON, OXFORD, UK</t>
  </si>
  <si>
    <t>NUFFIELD DEPARTMENT OF MEEICINE RESEARCH BUILDING&amp;#xa;OXFORD&amp;#xa;OX3 7FZ&amp;#xa;United Kingdom</t>
  </si>
  <si>
    <t>085ea9d3d99a0165aa08d3a201110810</t>
  </si>
  <si>
    <t>5901</t>
  </si>
  <si>
    <t>SPN-11698</t>
  </si>
  <si>
    <t>UNIVERSITY OF PENNSYLVANIA/PHILADELPHIA, PA</t>
  </si>
  <si>
    <t>3205 WALNUT STREET&amp;#xa;PHILADELPHIA, PA 19104&amp;#xa;United States of America</t>
  </si>
  <si>
    <t>poinv@upenn.edu</t>
  </si>
  <si>
    <t>poinv@ upenn.edu</t>
  </si>
  <si>
    <t>KATHY CASSIDY</t>
  </si>
  <si>
    <t>085ea9d3d99a012b1c04dfa201113c10</t>
  </si>
  <si>
    <t>5824</t>
  </si>
  <si>
    <t>SPN-11699</t>
  </si>
  <si>
    <t>UNIVERSITY OF PITTSBURG/PITTSBURG, PA</t>
  </si>
  <si>
    <t>Dept. of Electric and Computer Engineering&amp;#xa;302 Benedum Hall&amp;#xa;Pittsburgh, PA 15261&amp;#xa;United States of America</t>
  </si>
  <si>
    <t>MJM116@PITT.EDU</t>
  </si>
  <si>
    <t>Melissa Penkrot</t>
  </si>
  <si>
    <t>ALICE LIANG</t>
  </si>
  <si>
    <t>085ea9d3d99a01408a737ea80111fc18</t>
  </si>
  <si>
    <t>47408</t>
  </si>
  <si>
    <t>SPN-00029</t>
  </si>
  <si>
    <t>UNIVERSITY OF PRETORIA/HILLCREST, PRETORIA, SOUTH AFRICA</t>
  </si>
  <si>
    <t>26 MELVILLE RD&amp;#xa;ILLOVO&amp;#xa;JOHANNESBURG&amp;#xa;2196&amp;#xa;South Africa</t>
  </si>
  <si>
    <t>smitss@gibs.co.za</t>
  </si>
  <si>
    <t>a4cd4b8da2df0192cb80956dab00121b</t>
  </si>
  <si>
    <t>14806</t>
  </si>
  <si>
    <t>SPN-13661</t>
  </si>
  <si>
    <t>UNIVERSITY OF ROCHESTER/ROCHESTER, NY</t>
  </si>
  <si>
    <t>601 ELMWOOD AVE, BOX 711, RM 4-6441&amp;#xa;ROCHESTER, NY 14642&amp;#xa;United States of America</t>
  </si>
  <si>
    <t>DIANA LEVKOVICH</t>
  </si>
  <si>
    <t>eebee65261881000fd1937575eff0000</t>
  </si>
  <si>
    <t>74901</t>
  </si>
  <si>
    <t>SPN-14146</t>
  </si>
  <si>
    <t>UNIVERSITY OF SOUTH AFRICA (UNISA)/PRETORIA, SOUTH AFRICA</t>
  </si>
  <si>
    <t>340 PRELLER STREET; MUCKLENEUK RIDGE&amp;#xa;CITY OF TSHWANE&amp;#xa;0003&amp;#xa;South Africa</t>
  </si>
  <si>
    <t>mpofurt@unisa.ac.za</t>
  </si>
  <si>
    <t>PROF RT MPOFU</t>
  </si>
  <si>
    <t>941fb274468a01dbd2b1c2746711c7a3</t>
  </si>
  <si>
    <t>70180</t>
  </si>
  <si>
    <t>SPN-13233</t>
  </si>
  <si>
    <t>UNIVERSITY OF SOUTH AFRICA/MIDRAM, SOUTH AFRICA</t>
  </si>
  <si>
    <t>085ea9d3d99a01255bf5e5a201115810</t>
  </si>
  <si>
    <t>68937</t>
  </si>
  <si>
    <t>SPN-11700</t>
  </si>
  <si>
    <t>UNIVERSITY OF SOUTH ALABAMA/MOBILE, AL</t>
  </si>
  <si>
    <t>320 ALUMNI CIRCLE&amp;#xa;SUITE 19&amp;#xa;MOBILE, AL 36688&amp;#xa;United States of America</t>
  </si>
  <si>
    <t>085ea9d3d99a01124564eba201115f10</t>
  </si>
  <si>
    <t>66778</t>
  </si>
  <si>
    <t>SPN-11701</t>
  </si>
  <si>
    <t>UNIVERSITY OF SOUTH CAROLINA - AIKEN/AIKEN, SC</t>
  </si>
  <si>
    <t>471 UNIVERSITY PARKWAY&amp;#xa;BOX 15&amp;#xa;AIKEN, SC 29801&amp;#xa;United States of America</t>
  </si>
  <si>
    <t>085ea9d3d99a01178e1cf6a201116610</t>
  </si>
  <si>
    <t>5873</t>
  </si>
  <si>
    <t>SPN-11702</t>
  </si>
  <si>
    <t>UNIVERSITY OF SOUTH CAROLINA/COLUMBIA, SC</t>
  </si>
  <si>
    <t>301 MAIN ST&amp;#xa;ROOM 3A80, SWEARINGEN&amp;#xa;COLUMBIA, SC 29210&amp;#xa;United States of America</t>
  </si>
  <si>
    <t>KEN REIFSNIDER</t>
  </si>
  <si>
    <t>ALAN WARREN</t>
  </si>
  <si>
    <t>085ea9d3d99a01ada03400a301119110</t>
  </si>
  <si>
    <t>5882</t>
  </si>
  <si>
    <t>SPN-11703</t>
  </si>
  <si>
    <t>UNIVERSITY OF SOUTH FLORIDA/TAMPA, FL</t>
  </si>
  <si>
    <t>140 SEVENTH AVENUE SOUTH, MSL118&amp;#xa;ST. PETERSBURG, FL 33701-5016&amp;#xa;United States of America</t>
  </si>
  <si>
    <t>Diana Scarpa</t>
  </si>
  <si>
    <t>LISAZ@HEALTH.USF.EDU�� .</t>
  </si>
  <si>
    <t>085ea9d3d99a0155717d06a301119e10</t>
  </si>
  <si>
    <t>65366</t>
  </si>
  <si>
    <t>SPN-11704</t>
  </si>
  <si>
    <t>UNIVERSITY OF SOUTHERN CALIFORNIA/LOS ANGELES,CA</t>
  </si>
  <si>
    <t>3651 TROUSDALE PARKWAY (MAIL CODE: 0742)&amp;#xa;ZUMBERGE HALL OF SCIENCE ZHS 169&amp;#xa;LOS ANGELES, CA 90089-0742&amp;#xa;United States of America</t>
  </si>
  <si>
    <t>JOHN DIAZ</t>
  </si>
  <si>
    <t>7b26b569dbf301cb83c9ff81f401a2b9</t>
  </si>
  <si>
    <t>74552</t>
  </si>
  <si>
    <t>SPN-13970</t>
  </si>
  <si>
    <t>UNIVERSITY OF SOUTHERN MAINE-DISABILITY SERVICES CENTER/PORTLAND ME</t>
  </si>
  <si>
    <t>242 LUTHER BONNEY HALL&amp;#xa;PORTLAND, ME 04104&amp;#xa;United States of America</t>
  </si>
  <si>
    <t>e6dac784f78610014cb98a0c35300000</t>
  </si>
  <si>
    <t>24361</t>
  </si>
  <si>
    <t>SPN-14157</t>
  </si>
  <si>
    <t>UNIVERSITY OF SOUTHERN MISSISSIPPI/HATTIESBURG, MS</t>
  </si>
  <si>
    <t>118 COLLEGE DRIVE BOX#8586&amp;#xa;HATTIESBURG, MS 39406&amp;#xa;United States of America</t>
  </si>
  <si>
    <t>SUSIE.MURPHY@USM.EDU</t>
  </si>
  <si>
    <t>SUSIE MURPHY</t>
  </si>
  <si>
    <t>085ea9d3d99a0193312a0ca30111a510</t>
  </si>
  <si>
    <t>68164</t>
  </si>
  <si>
    <t>SPN-11705</t>
  </si>
  <si>
    <t>UNIVERSITY OF ST. THOMAS/HOUSTON, TX</t>
  </si>
  <si>
    <t>3800 MONTROSE BLVD&amp;#xa;COUNSELING AND DISABILITY SERVICES&amp;#xa;HOUSTON, TX 77006&amp;#xa;United States of America</t>
  </si>
  <si>
    <t>8f71a6447e0f01ae78235be7fc00fa6a</t>
  </si>
  <si>
    <t>46148</t>
  </si>
  <si>
    <t>SPN-13791</t>
  </si>
  <si>
    <t>UNIVERSITY OF SUSSEX/SPRU/BRIGHTON,UNITED KINGDOM</t>
  </si>
  <si>
    <t>RESEARCH AND ENTERPRISE SERVICES&amp;#xa;FALMER HOUSE&amp;#xa;FALMER&amp;#xa;BN1 9QF&amp;#xa;United Kingdom</t>
  </si>
  <si>
    <t>NEIL PEARSON</t>
  </si>
  <si>
    <t>085ea9d3d99a01e9dbb054a301110411</t>
  </si>
  <si>
    <t>57154</t>
  </si>
  <si>
    <t>SPN-11706</t>
  </si>
  <si>
    <t>UNIVERSITY OF SYDNEY/SYDNEY, AUSTRALIA</t>
  </si>
  <si>
    <t>DANKA ONDRISKOVA</t>
  </si>
  <si>
    <t>085ea9d3d99a016a904b66a301110811</t>
  </si>
  <si>
    <t>5826</t>
  </si>
  <si>
    <t>SPN-11707</t>
  </si>
  <si>
    <t>UNIVERSITY OF TENNESSEE/</t>
  </si>
  <si>
    <t>2506 Jacob Drive&amp;#xa;Knoxville, TN 37996&amp;#xa;United States of America</t>
  </si>
  <si>
    <t>KAREN COLE</t>
  </si>
  <si>
    <t>085ea9d3d99a01985c8c6fa301113f11</t>
  </si>
  <si>
    <t>67348</t>
  </si>
  <si>
    <t>SPN-11708</t>
  </si>
  <si>
    <t>UNIVERSITY OF TEXAS - RIO GRANDE VALLEY/BROWNSVILLE, TX</t>
  </si>
  <si>
    <t>ONE WEST UNIVERSITY BLVD&amp;#xa;BROWNSVILLE, TX 78520&amp;#xa;United States of America</t>
  </si>
  <si>
    <t>Sub Invoices</t>
  </si>
  <si>
    <t>e8962082d4c31000bf7703b7c6990000</t>
  </si>
  <si>
    <t>77430</t>
  </si>
  <si>
    <t>SPN-14583</t>
  </si>
  <si>
    <t>UNIVERSITY OF TEXAS - RIO GRANDE VALLEY/EDINBURG, TX</t>
  </si>
  <si>
    <t>1201 W UNIVERSITY&amp;#xa;UC108&amp;#xa;EDINBURG, TX 78539&amp;#xa;United States of America</t>
  </si>
  <si>
    <t>DULCE.AGUILERA01@UTRGV.EDU</t>
  </si>
  <si>
    <t>DULCE AGUILERA</t>
  </si>
  <si>
    <t>085ea9d3d99a015871a974a301114611</t>
  </si>
  <si>
    <t>57236</t>
  </si>
  <si>
    <t>SPN-11709</t>
  </si>
  <si>
    <t>UNIVERSITY OF TEXAS AT ARLINGTON/ARLINGTON, TX</t>
  </si>
  <si>
    <t>701 S NEDDERMAN DRIVE BOX 19136&amp;#xa;ARLINGTON, TX 76019&amp;#xa;United States of America</t>
  </si>
  <si>
    <t>LINDA VELASQUEZ</t>
  </si>
  <si>
    <t>085ea9d3d99a012ea19088a301114d11</t>
  </si>
  <si>
    <t>57237</t>
  </si>
  <si>
    <t>SPN-11710</t>
  </si>
  <si>
    <t>UNIVERSITY OF TEXAS AT AUSTIN/AUSTIN, TX</t>
  </si>
  <si>
    <t>10100 Burnet Road&amp;#xa;Building 196&amp;#xa;Austin, TX 78758&amp;#xa;United States of America</t>
  </si>
  <si>
    <t>WAYNE CREW</t>
  </si>
  <si>
    <t>DIANE MCNAIR</t>
  </si>
  <si>
    <t>085ea9d3d99a0168ea3e95a301119911</t>
  </si>
  <si>
    <t>5922</t>
  </si>
  <si>
    <t>SPN-11711</t>
  </si>
  <si>
    <t>UNIVERSITY OF TEXAS AT DALLAS/DALLAS, TX</t>
  </si>
  <si>
    <t>800 W CAMPBELL ROAD, AD15&amp;#xa;RICHARDSON, TX 75080&amp;#xa;United States of America</t>
  </si>
  <si>
    <t>085ea9d3d99a01edc7f89ba30111a611</t>
  </si>
  <si>
    <t>31197</t>
  </si>
  <si>
    <t>SPN-11712</t>
  </si>
  <si>
    <t>UNIVERSITY OF TEXAS AT DALLAS/RICHARDSON, TX</t>
  </si>
  <si>
    <t>800 W CAMPBELL ROAD, AD37&amp;#xa;RICHARDSON, TX 75080-3021&amp;#xa;United States of America</t>
  </si>
  <si>
    <t>GREG RGUETA</t>
  </si>
  <si>
    <t>ACCOUNTING DEPARTMENT</t>
  </si>
  <si>
    <t>b70914d44646100195343341962e0000</t>
  </si>
  <si>
    <t>74432</t>
  </si>
  <si>
    <t>SPN-14364</t>
  </si>
  <si>
    <t>UNIVERSITY OF TEXAS AT EL PASO/EL PASO,TX</t>
  </si>
  <si>
    <t>OFFICE OF CONTRACTS &amp; GRANTS - ADMN BLDG #200&amp;#xa;500 W UNIVERSITY&amp;#xa;EL PASO, TX 79968-0697&amp;#xa;United States of America</t>
  </si>
  <si>
    <t>subkinvoices@utep.edu</t>
  </si>
  <si>
    <t>subkinvoices utep.edu</t>
  </si>
  <si>
    <t>b586baebc77f01615da56e7a4c0107b0</t>
  </si>
  <si>
    <t>5810</t>
  </si>
  <si>
    <t>SPN-13637</t>
  </si>
  <si>
    <t>UNIVERSITY OF TEXAS AT SAN ANTONIO/SAN ANTONIO, TX</t>
  </si>
  <si>
    <t>ONE UTSA CIRCLE&amp;#xa;SAN ANTONIO, TX 78249-1644&amp;#xa;United States of America</t>
  </si>
  <si>
    <t>cynthia.goins@utsa.edu</t>
  </si>
  <si>
    <t>CYNTHIA GOINS</t>
  </si>
  <si>
    <t>085ea9d3d99a01be7cc9a1a30111ad11</t>
  </si>
  <si>
    <t>66075</t>
  </si>
  <si>
    <t>SPN-11713</t>
  </si>
  <si>
    <t>UNIVERSITY OF THE OZARKS/CLARKSVILLE,AR</t>
  </si>
  <si>
    <t>415 NO COLLEGE AVENUE&amp;#xa;CLARKSVILLE, AR 72830&amp;#xa;United States of America</t>
  </si>
  <si>
    <t>085ea9d3d99a01506d2ca8a30111b411</t>
  </si>
  <si>
    <t>65946</t>
  </si>
  <si>
    <t>SPN-11714</t>
  </si>
  <si>
    <t>UNIVERSITY OF THE PACIFIC/STOCKTON,CA</t>
  </si>
  <si>
    <t>3601 PACIFIC AVENUE&amp;#xa;STOCKTON, CA 95211&amp;#xa;United States of America</t>
  </si>
  <si>
    <t>085ea9d3d99a010d8ff4afa30111bb11</t>
  </si>
  <si>
    <t>59756</t>
  </si>
  <si>
    <t>SPN-11715</t>
  </si>
  <si>
    <t>UNIVERSITY OF TOLEDO/TOLEDO, OHIO</t>
  </si>
  <si>
    <t>2801 WEST BANCROFT STREET&amp;#xa;MS 342&amp;#xa;TOLEDO, OH 43606-3390&amp;#xa;United States of America</t>
  </si>
  <si>
    <t>JOHN SATKOWSKI</t>
  </si>
  <si>
    <t>085ea9d3d99a01310919b9a30111c811</t>
  </si>
  <si>
    <t>22801</t>
  </si>
  <si>
    <t>SPN-11716</t>
  </si>
  <si>
    <t>UNIVERSITY OF UTAH/SALT LAKE CITY, UT</t>
  </si>
  <si>
    <t>UNIVERSITY OF UTAH&amp;#xa;162 OLPIN UNION BUILDING&amp;#xa;SALT LAKE CITY, UT 84112&amp;#xa;United States of America</t>
  </si>
  <si>
    <t>CHRIS GREEN</t>
  </si>
  <si>
    <t>GARY GLEDHILL</t>
  </si>
  <si>
    <t>085ea9d3d99a01fa492bc5a30111de11</t>
  </si>
  <si>
    <t>5778</t>
  </si>
  <si>
    <t>SPN-11717</t>
  </si>
  <si>
    <t>UNIVERSITY OF VIRGINIA/CHARLOTTESVILLE, VA</t>
  </si>
  <si>
    <t>OSP, 1001 N EMMET ST, PO BOX 400195&amp;#xa;CHARLOTTESVILLE, VA 22904&amp;#xa;United States of America</t>
  </si>
  <si>
    <t>085ea9d3d99a01d8323bd4a30111fa11</t>
  </si>
  <si>
    <t>5797</t>
  </si>
  <si>
    <t>SPN-11718</t>
  </si>
  <si>
    <t>UNIVERSITY OF WASHINGTON/SEATTLE, WA</t>
  </si>
  <si>
    <t>CHEMICAL ENGINEERING&amp;#xa;BOX 351750&amp;#xa;SEATTLE, WA 98195-9742&amp;#xa;United States of America</t>
  </si>
  <si>
    <t>DEPARTMENT OF ELECTRICAL ENGINEERING</t>
  </si>
  <si>
    <t>J .</t>
  </si>
  <si>
    <t>97f3e181987e018ae1afd0654a01b814</t>
  </si>
  <si>
    <t>29261</t>
  </si>
  <si>
    <t>SPN-13917</t>
  </si>
  <si>
    <t>UNIVERSITY OF WEST FLORIDA/PENSACOLA, FL</t>
  </si>
  <si>
    <t>11000 University Pkwy&amp;#xa;Pensacola, FL 32514&amp;#xa;United States of America</t>
  </si>
  <si>
    <t>085ea9d3d99a012608dcdda301113112</t>
  </si>
  <si>
    <t>57465</t>
  </si>
  <si>
    <t>SPN-11719</t>
  </si>
  <si>
    <t>UNIVERSITY OF WEST GEORGIA/CARROLLTON, GA</t>
  </si>
  <si>
    <t>1601 MAPLE STREET&amp;#xa;CARROLLTON, GA 30118&amp;#xa;United States of America</t>
  </si>
  <si>
    <t>085ea9d3d99a0172f27be3a301113812</t>
  </si>
  <si>
    <t>13886</t>
  </si>
  <si>
    <t>SPN-11720</t>
  </si>
  <si>
    <t>UNIVERSITY OF WISCONSIN - DISABILITY RESOURCE CENTER/MADISON, WI</t>
  </si>
  <si>
    <t>21 NORTH PARK STREET&amp;#xa;SUITE 6401&amp;#xa;MADISON, WI 53715&amp;#xa;United States of America</t>
  </si>
  <si>
    <t>JJ PROCHA</t>
  </si>
  <si>
    <t>085ea9d3d99a017dd3f7e9a301113f12</t>
  </si>
  <si>
    <t>69001</t>
  </si>
  <si>
    <t>SPN-11721</t>
  </si>
  <si>
    <t>UNIVERSITY OF WISCONSIN - MADISON/MADISON WI</t>
  </si>
  <si>
    <t>702 W JOHNSON STREET&amp;#xa;SUITE 2104&amp;#xa;MADISON, WI 53715&amp;#xa;United States of America</t>
  </si>
  <si>
    <t>Jenny N Yuan</t>
  </si>
  <si>
    <t>085ea9d3d99a0137e3c9efa301114912</t>
  </si>
  <si>
    <t>66022</t>
  </si>
  <si>
    <t>SPN-11722</t>
  </si>
  <si>
    <t>UNIVERSITY OF WISCONSIN - STOUT/MENOMONIE, WI</t>
  </si>
  <si>
    <t>802 S BROADWAY STREET&amp;#xa;206 BOWMAN HALL&amp;#xa;MENOMONIE, WI 54751&amp;#xa;United States of America</t>
  </si>
  <si>
    <t>941fb274468a015d637432716711989f</t>
  </si>
  <si>
    <t>58173</t>
  </si>
  <si>
    <t>SPN-13081</t>
  </si>
  <si>
    <t>UNIVERSITY OF WISCONSIN AT WHITEWATER/WHITEWATER,WI</t>
  </si>
  <si>
    <t>c61cfe42cc5f0149304ffbe2b70f7271</t>
  </si>
  <si>
    <t>70866</t>
  </si>
  <si>
    <t>SPN-13442</t>
  </si>
  <si>
    <t>UNIVERSITY OF WISCONSIN SYSTEM/ STEVENS POINT</t>
  </si>
  <si>
    <t>900 RESERVE STREET&amp;#xa;609 ALB&amp;#xa;STEVENS POINT, WI 54481&amp;#xa;United States of America</t>
  </si>
  <si>
    <t>085ea9d3d99a01643269f5a301115012</t>
  </si>
  <si>
    <t>52248</t>
  </si>
  <si>
    <t>SPN-11723</t>
  </si>
  <si>
    <t>UNIVERSITY OF WISCONSIN/MILWAUKEE, WI</t>
  </si>
  <si>
    <t>OFFICE OF SPONSORED PROGRAMS&amp;#xa;PO BOX 340&amp;#xa;MILWAUKEE, WI 53201-0340&amp;#xa;United States of America</t>
  </si>
  <si>
    <t>CARLA DURAND</t>
  </si>
  <si>
    <t>085ea9d3d99a011087c3fda301115712</t>
  </si>
  <si>
    <t>5973</t>
  </si>
  <si>
    <t>SPN-11724</t>
  </si>
  <si>
    <t>UNIVERSITY SPACE RESEARCH ASSOC/</t>
  </si>
  <si>
    <t>320 SPARKMAN DR, ROOM 4081&amp;#xa;HUNTSVILLE, AL 35805&amp;#xa;United States of America</t>
  </si>
  <si>
    <t>FINANCIAL REPRESENTATIVE</t>
  </si>
  <si>
    <t>fef0e5d3f54e0101994280c821b50000</t>
  </si>
  <si>
    <t>32540</t>
  </si>
  <si>
    <t>SPN-14099</t>
  </si>
  <si>
    <t>UNIVERSITY SYSTEM OF GEORGIA FOUNDATION/ATLANTA, GA</t>
  </si>
  <si>
    <t>270 WASHINGTON STREET SW&amp;#xa;ATLANTA, GA 30334&amp;#xa;United States of America</t>
  </si>
  <si>
    <t>tiffani.tijerina@usg.edu</t>
  </si>
  <si>
    <t>TIFFANI TIJERINA</t>
  </si>
  <si>
    <t>13dd7eaa24861000af9300ed11e80000</t>
  </si>
  <si>
    <t>75894</t>
  </si>
  <si>
    <t>SPN-14186</t>
  </si>
  <si>
    <t>UNIVERSITY SYSTEM OF GEORGIA-OFFICE OF AUDIT/ATLANTA,GA</t>
  </si>
  <si>
    <t>ROGER.BOYD@USG.EDU</t>
  </si>
  <si>
    <t>ROGER BOYD</t>
  </si>
  <si>
    <t>f10b2ab948a601bda3a82c102e3679a8</t>
  </si>
  <si>
    <t>64596</t>
  </si>
  <si>
    <t>SPN-13397</t>
  </si>
  <si>
    <t>UOP LLC. - A HONEYWELL COMPANY/DES PLAINES, IL</t>
  </si>
  <si>
    <t>25 E. ALGONQUIN RD&amp;#xa;DES PLAINES, IL 60016&amp;#xa;United States of America</t>
  </si>
  <si>
    <t>SEAN.SULLIVAN@HONEYWELL.COM</t>
  </si>
  <si>
    <t>SEAN SULLIVAN</t>
  </si>
  <si>
    <t>085ea9d3d99a017d5b8405a401116d12</t>
  </si>
  <si>
    <t>54510</t>
  </si>
  <si>
    <t>SPN-11725</t>
  </si>
  <si>
    <t>UPM CORPORATION/HELSINKI,FINLAND</t>
  </si>
  <si>
    <t>085ea9d3d99a011530830ba401117a12</t>
  </si>
  <si>
    <t>67501</t>
  </si>
  <si>
    <t>SPN-11726</t>
  </si>
  <si>
    <t>UPPER IOWA UNIVERSITY- DISABILITY SERVICES OFFICE/FAYETTE, IA</t>
  </si>
  <si>
    <t>605 WASHINGTON STREET&amp;#xa;PO BOX 1857&amp;#xa;FAYETTE, IA 52142&amp;#xa;United States of America</t>
  </si>
  <si>
    <t>085ea9d3d99a01f47d1412a401118112</t>
  </si>
  <si>
    <t>16188</t>
  </si>
  <si>
    <t>SPN-11727</t>
  </si>
  <si>
    <t>UPS WORLDWIDE LOGISTICS/ATLANTA, GA</t>
  </si>
  <si>
    <t>UPS ADVANCED TECHNOLOGY GROUP ATTN: TOM RAMSAGER&amp;#xa;35 GLENLAKE PARKWAY NE SUITE 170&amp;#xa;ATLANTA, GA 30328&amp;#xa;United States of America</t>
  </si>
  <si>
    <t>TOM RAMSAGER</t>
  </si>
  <si>
    <t>KELLY PARKINSON</t>
  </si>
  <si>
    <t>53f67e75dff11000ff18a0bda98a0000</t>
  </si>
  <si>
    <t>76359</t>
  </si>
  <si>
    <t>SPN-14289</t>
  </si>
  <si>
    <t>UPSHOTS LLC/FORSYTH, GA</t>
  </si>
  <si>
    <t>1999 SANDBROOK COURT&amp;#xa;ATLANTA, GA 30331&amp;#xa;United States of America</t>
  </si>
  <si>
    <t>kwilliams@neo-bizsolutions.com</t>
  </si>
  <si>
    <t>KEN WILLIAMS</t>
  </si>
  <si>
    <t>941fb274468a010c5bae3d75671177a4</t>
  </si>
  <si>
    <t>70466</t>
  </si>
  <si>
    <t>SPN-13254</t>
  </si>
  <si>
    <t>UPSON COUNTY SCHOOLS/THOMASTON/GA</t>
  </si>
  <si>
    <t>085ea9d3d99a01cd53b8c9910111daf7</t>
  </si>
  <si>
    <t>28802</t>
  </si>
  <si>
    <t>SPN-11728</t>
  </si>
  <si>
    <t>URS CORPORATION/SAN FRANCISCO, CA</t>
  </si>
  <si>
    <t>085ea9d3d99a019bf592119201111af8</t>
  </si>
  <si>
    <t>64741</t>
  </si>
  <si>
    <t>SPN-11729</t>
  </si>
  <si>
    <t>US AGENCY FOR INTERNATIONAL DEV/WASHINGTON, DC</t>
  </si>
  <si>
    <t>085ea9d3d99a01ecf37318a401118e12</t>
  </si>
  <si>
    <t>67945</t>
  </si>
  <si>
    <t>SPN-11750</t>
  </si>
  <si>
    <t>US DEPARTMENT OF INTERIOR/NATIONAL PARK SERVICE SOUTHEAST REGION</t>
  </si>
  <si>
    <t>107 PARK HEADQUARTERS ROAD&amp;#xa;GATLINBURG, TN 37738&amp;#xa;United States of America</t>
  </si>
  <si>
    <t>654e5bcac2d90187ccab6374a501aa46</t>
  </si>
  <si>
    <t>3422</t>
  </si>
  <si>
    <t>SPN-13675</t>
  </si>
  <si>
    <t>US DEPT OF COMMERCE/ASST SEC FOR ADMINISTRATION</t>
  </si>
  <si>
    <t>BUILDING 101, ROOM A-825&amp;#xa;100 BUREAU DRIVE, STOP 3752&amp;#xa;GAITHERSBURG, MD 20899-3752&amp;#xa;United States of America</t>
  </si>
  <si>
    <t>085ea9d3d99a0130d21a20a401119812</t>
  </si>
  <si>
    <t>3414</t>
  </si>
  <si>
    <t>SPN-11730</t>
  </si>
  <si>
    <t>US DEPT OF COMMERCE/ECON DEV ADM</t>
  </si>
  <si>
    <t>401 WEST PEACHTREE STREET, SUITE 1820&amp;#xa;ATLANTA, GA 30308-3510&amp;#xa;United States of America</t>
  </si>
  <si>
    <t>MIRIAM KEARSE</t>
  </si>
  <si>
    <t>085ea9d3d99a01282cbb7f9101119af7</t>
  </si>
  <si>
    <t>3413</t>
  </si>
  <si>
    <t>SPN-11731</t>
  </si>
  <si>
    <t>US DEPT OF COMMERCE/GENERAL</t>
  </si>
  <si>
    <t>085ea9d3d99a01cc62fe25a40111a812</t>
  </si>
  <si>
    <t>3416</t>
  </si>
  <si>
    <t>SPN-11732</t>
  </si>
  <si>
    <t>US DEPT OF COMMERCE/MINORITY BUS DEVLP AGY</t>
  </si>
  <si>
    <t>1401 CONSTITUTION AVE, NW&amp;#xa;WASHINGTON, DC 20230&amp;#xa;United States of America</t>
  </si>
  <si>
    <t>085ea9d3d99a019deae2db9c0211ee25</t>
  </si>
  <si>
    <t>3418</t>
  </si>
  <si>
    <t>SPN-11733</t>
  </si>
  <si>
    <t>US DEPT OF COMMERCE/NATL INST OF STDS &amp; TECH</t>
  </si>
  <si>
    <t>NATIONAL INST OF STDS AND TECHNOLOGY&amp;#xa;325 BROADWAY&amp;#xa;BOULDER, CO 80305-3328&amp;#xa;United States of America</t>
  </si>
  <si>
    <t>mary.barnes@hq.doe.gov</t>
  </si>
  <si>
    <t>085ea9d3d99a013e3869e39c0211fb25</t>
  </si>
  <si>
    <t>3417</t>
  </si>
  <si>
    <t>SPN-11734</t>
  </si>
  <si>
    <t>US DEPT OF COMMERCE/NATL OCEANIC &amp; ATMOSPHERIC ADM</t>
  </si>
  <si>
    <t>NOAA EPA&amp;#xa;RES TRIANGL PK, NC 27711&amp;#xa;United States of America</t>
  </si>
  <si>
    <t>085ea9d3d99a0130445832a40111af12</t>
  </si>
  <si>
    <t>3505</t>
  </si>
  <si>
    <t>SPN-11735</t>
  </si>
  <si>
    <t>US DEPT OF EDUCATION/GENERAL</t>
  </si>
  <si>
    <t>400 MARYLAND AVE, SW&amp;#xa;WASHINGTON, DC 20202&amp;#xa;United States of America</t>
  </si>
  <si>
    <t>085ea9d3d99a01401c4f38a40111b612</t>
  </si>
  <si>
    <t>3499</t>
  </si>
  <si>
    <t>SPN-11736</t>
  </si>
  <si>
    <t>US DEPT OF ENERGY /ALBUQUERQUE, NM</t>
  </si>
  <si>
    <t>OAK RIDGE FINANCIAL SERVICE CENTER&amp;#xa;PO BOX 5807&amp;#xa;OAK RIDGE, TN 37831&amp;#xa;United States of America</t>
  </si>
  <si>
    <t>TERRI STONE</t>
  </si>
  <si>
    <t>c134dd1180ec10019c432d9904020000</t>
  </si>
  <si>
    <t>77132</t>
  </si>
  <si>
    <t>SPN-14486</t>
  </si>
  <si>
    <t>US DEPT OF ENERGY/ADVANCED RESEARCH PROJECTS AGENCY (ARPA-E)</t>
  </si>
  <si>
    <t>VipersSupport@hq.doe.gov</t>
  </si>
  <si>
    <t>VipersSupport hq.doe.gov</t>
  </si>
  <si>
    <t>085ea9d3d99a01e943db3ea40111bd12</t>
  </si>
  <si>
    <t>3502</t>
  </si>
  <si>
    <t>SPN-11737</t>
  </si>
  <si>
    <t>US DEPT OF ENERGY/ARGONNE, IL</t>
  </si>
  <si>
    <t>OAK RIDGE OFFICE OAK RIDGE FINANCIAL SERVICES CENTER&amp;#xa;200 ADMINISTRATION ROAD&amp;#xa;OAK RIDGE, TN 37830&amp;#xa;United States of America</t>
  </si>
  <si>
    <t>085ea9d3d99a01c87e9b46a40111c712</t>
  </si>
  <si>
    <t>3491</t>
  </si>
  <si>
    <t>SPN-11738</t>
  </si>
  <si>
    <t>US DEPT OF ENERGY/DOE WASHINGTON, DC</t>
  </si>
  <si>
    <t>SC-24/GERMANTOWN BUILDING&amp;#xa;1000 INDEPENDENCE AVE, SW&amp;#xa;WASHINGTON, DC 20585-1290&amp;#xa;United States of America</t>
  </si>
  <si>
    <t>MARCELLINO NEVILLE</t>
  </si>
  <si>
    <t>JULIO AREAS</t>
  </si>
  <si>
    <t>085ea9d3d99a01e6f3b597910111aef7</t>
  </si>
  <si>
    <t>3496</t>
  </si>
  <si>
    <t>SPN-11739</t>
  </si>
  <si>
    <t>US DEPT OF ENERGY/DOE/AIKEN, SC</t>
  </si>
  <si>
    <t>a657201de19901f1667251fbaf003e47</t>
  </si>
  <si>
    <t>3504</t>
  </si>
  <si>
    <t>SPN-13856</t>
  </si>
  <si>
    <t>US DEPT OF ENERGY/DOE/ATLANTA, GA</t>
  </si>
  <si>
    <t>Department of Energy Golden Field Office&amp;#xa;15013 Denver West Parkway&amp;#xa;Golden, CO 80401&amp;#xa;United States of America</t>
  </si>
  <si>
    <t>26659f86f621012543de3e22e209f973</t>
  </si>
  <si>
    <t>75535</t>
  </si>
  <si>
    <t>SPN-13424</t>
  </si>
  <si>
    <t>US DEPT OF ENERGY/DOE/ENERGY EFFICIENCY &amp; RENEWABLE ENERGY/WASHINGTON, DC</t>
  </si>
  <si>
    <t>085ea9d3d99a01489cee9c910111b2f7</t>
  </si>
  <si>
    <t>3498</t>
  </si>
  <si>
    <t>SPN-11740</t>
  </si>
  <si>
    <t>US DEPT OF ENERGY/DOE/GERMANTOWN, MD</t>
  </si>
  <si>
    <t>085ea9d3d99a01b2bac94ea40111da12</t>
  </si>
  <si>
    <t>3497</t>
  </si>
  <si>
    <t>SPN-11741</t>
  </si>
  <si>
    <t>US DEPT OF ENERGY/DOE/GOLDEN, CO</t>
  </si>
  <si>
    <t>CLEAN ENERGY ALLIANCE, INC BUILDING 52, SUITE 300&amp;#xa;14062 DENVER WEST PARKWAY&amp;#xa;GOLDEN, CO 80401&amp;#xa;United States of America</t>
  </si>
  <si>
    <t>085ea9d3d99a013623f756a40111e712</t>
  </si>
  <si>
    <t>3492</t>
  </si>
  <si>
    <t>SPN-11742</t>
  </si>
  <si>
    <t>US DEPT OF ENERGY/DOE/IDAHO FALLS, ID</t>
  </si>
  <si>
    <t>FINANCIAL SERVICE CENTER&amp;#xa;PO BOX 4368&amp;#xa;OAK RIDGE, TN 37831&amp;#xa;United States of America</t>
  </si>
  <si>
    <t>085ea9d3d99a013bea535da40111f712</t>
  </si>
  <si>
    <t>3493</t>
  </si>
  <si>
    <t>SPN-11743</t>
  </si>
  <si>
    <t>US DEPT OF ENERGY/DOE/MORGANTOWN, WV</t>
  </si>
  <si>
    <t>U. S. DEPARTMENT OF ENERGY&amp;#xa;MORGANTOWN, WV 26507-0880&amp;#xa;United States of America</t>
  </si>
  <si>
    <t>KIMBERLY MILLS</t>
  </si>
  <si>
    <t>085ea9d3d99a01f2531963a40111fe12</t>
  </si>
  <si>
    <t>3501</t>
  </si>
  <si>
    <t>SPN-11744</t>
  </si>
  <si>
    <t>US DEPT OF ENERGY/DOE/OAK RIDGE , TN</t>
  </si>
  <si>
    <t>PO BOX 2001&amp;#xa;OAK RIDGE, TN 37831-8772&amp;#xa;United States of America</t>
  </si>
  <si>
    <t>085ea9d3d99a016f1ee7a6a70111b617</t>
  </si>
  <si>
    <t>3495</t>
  </si>
  <si>
    <t>SPN-11745</t>
  </si>
  <si>
    <t>US DEPT OF ENERGY/DOE/OAKLAND, CA</t>
  </si>
  <si>
    <t>US DEPT OF ENERGY/DOE/OAKLAND, CA&amp;#xa;1301 CLAY STREET, 700N&amp;#xa;OAKLAND, CA 94612-5208&amp;#xa;United States of America</t>
  </si>
  <si>
    <t>085ea9d3d99a0150c87e69a401110513</t>
  </si>
  <si>
    <t>3494</t>
  </si>
  <si>
    <t>SPN-11746</t>
  </si>
  <si>
    <t>US DEPT OF ENERGY/DOE/PITTSBURGH, PA</t>
  </si>
  <si>
    <t>OAK RIDGE FINANCIAL SERVICE CENTER&amp;#xa;PO BOX 4967&amp;#xa;OAK RIDGE, TN 37831&amp;#xa;United States of America</t>
  </si>
  <si>
    <t>085ea9d3d99a011e1abfbc910111cef7</t>
  </si>
  <si>
    <t>15589</t>
  </si>
  <si>
    <t>SPN-11747</t>
  </si>
  <si>
    <t>US DEPT OF ENERGY/DOE/RICHLAND, WA</t>
  </si>
  <si>
    <t>085ea9d3d99a01b6625b92910111aaf7</t>
  </si>
  <si>
    <t>3489</t>
  </si>
  <si>
    <t>SPN-11748</t>
  </si>
  <si>
    <t>US DEPT OF ENERGY/GENERAL</t>
  </si>
  <si>
    <t>45c715618b4101473ec358869e017726</t>
  </si>
  <si>
    <t>72743</t>
  </si>
  <si>
    <t>SPN-13700</t>
  </si>
  <si>
    <t>US DEPT OF INTERIOR/ VALLEY FORGE NATL PARK SVCS/KING OF PRUSSIA, PA</t>
  </si>
  <si>
    <t>VALLEY FORGE NATIONAL HISTORIC PARK&amp;#xa;1400 NORTH OUTER LINE DR&amp;#xa;KING OF PRUSSIA, PA 19406&amp;#xa;United States of America</t>
  </si>
  <si>
    <t>1bda3f9fb5a7016685f72e72930125e7</t>
  </si>
  <si>
    <t>3431</t>
  </si>
  <si>
    <t>SPN-13523</t>
  </si>
  <si>
    <t>US DEPT OF INTERIOR/BUR OF RECLAMATION</t>
  </si>
  <si>
    <t>941fb274468a01372c326c6f6711679d</t>
  </si>
  <si>
    <t>3423</t>
  </si>
  <si>
    <t>SPN-13001</t>
  </si>
  <si>
    <t>US DEPT OF INTERIOR/GENERAL</t>
  </si>
  <si>
    <t>085ea9d3d99a0145b74a70a401110f13</t>
  </si>
  <si>
    <t>3425</t>
  </si>
  <si>
    <t>SPN-11749</t>
  </si>
  <si>
    <t>US DEPT OF INTERIOR/GEOLOGICAL SURVEY</t>
  </si>
  <si>
    <t>US DEPT OF INTERIOR/GEOLOGICAL SURVEY&amp;#xa;PO BOX 51317&amp;#xa;PHILADELPHIA, PA 19115-6317&amp;#xa;United States of America</t>
  </si>
  <si>
    <t>941fb274468a0168765d567067118c9e</t>
  </si>
  <si>
    <t>31265</t>
  </si>
  <si>
    <t>SPN-13042</t>
  </si>
  <si>
    <t>US DEPT OF INTERIOR/INTERIOR BUSINESS CENTER/FORT HUACHUCA, AZ</t>
  </si>
  <si>
    <t>1dc062341fe5012ce75ff45450019a8f</t>
  </si>
  <si>
    <t>3429</t>
  </si>
  <si>
    <t>SPN-13892</t>
  </si>
  <si>
    <t>US DEPT OF INTERIOR/NATL PARK SRVC</t>
  </si>
  <si>
    <t>c81ac5adcefc01bfa17a2cd2fe00e355</t>
  </si>
  <si>
    <t>73223</t>
  </si>
  <si>
    <t>SPN-13737</t>
  </si>
  <si>
    <t>US DEPT OF INTERIOR/NATL PARK SRVC/CABRILLO NATL MONUMENT/SAN DIEGO,CA</t>
  </si>
  <si>
    <t>1800 CABRILLO MEMORIAL DRIVE&amp;#xa;SAN DIEGO, CA 92106&amp;#xa;United States of America</t>
  </si>
  <si>
    <t>b1a5418cf7e3019ee892c5b8ad00d029</t>
  </si>
  <si>
    <t>73803</t>
  </si>
  <si>
    <t>SPN-13817</t>
  </si>
  <si>
    <t>US DEPT OF INTERIOR/NATL PARK SRVC/FIRST LADIES NATIONAL HISTORIC SITE/CANON,OH</t>
  </si>
  <si>
    <t>205 MARKET AVENUE SOUTH&amp;#xa;CANTON, OH 44702&amp;#xa;United States of America</t>
  </si>
  <si>
    <t>b1a5418cf7e3012bd1d532e0ad00bf2a</t>
  </si>
  <si>
    <t>73804</t>
  </si>
  <si>
    <t>SPN-13818</t>
  </si>
  <si>
    <t>US DEPT OF INTERIOR/NATL PARK SRVC/PICTURED ROCKS NATIONAL LAKESHORE/MUNISING,MI</t>
  </si>
  <si>
    <t>N8391 SAND POINT ROAD&amp;#xa;MUNISING, MI 49862&amp;#xa;United States of America</t>
  </si>
  <si>
    <t>941fb274468a018eb9d5a47367116ea2</t>
  </si>
  <si>
    <t>69638</t>
  </si>
  <si>
    <t>SPN-13183</t>
  </si>
  <si>
    <t>US DEPT OF INTERIOR/OFC OF RESTORATION AND DAMAGE ASSESSMENT/FAYETTEVILLE, AR</t>
  </si>
  <si>
    <t>085ea9d3d99a0184f15f76a401111c13</t>
  </si>
  <si>
    <t>31731</t>
  </si>
  <si>
    <t>SPN-11751</t>
  </si>
  <si>
    <t>US DEPT OF JUSTICE/BUREAU OF JUSTICE ASSISTANCE</t>
  </si>
  <si>
    <t>810 SEVENTH STREET, NW--5TH FLOOR&amp;#xa;WASHINGTON, DC 20531&amp;#xa;United States of America</t>
  </si>
  <si>
    <t>085ea9d3d99a011405e67da401112313</t>
  </si>
  <si>
    <t>3447</t>
  </si>
  <si>
    <t>SPN-11752</t>
  </si>
  <si>
    <t>US DEPT OF JUSTICE/FEDERAL BUREAU OF INVESTIGATION</t>
  </si>
  <si>
    <t>CENTRALIZED BILLING&amp;#xa;935 PENNSYLVANIA AVE NW&amp;#xa;WASHINGTON, DC 20535&amp;#xa;United States of America</t>
  </si>
  <si>
    <t>MARLENE HASTMAN</t>
  </si>
  <si>
    <t>941fb274468a0186037e726f67116b9d</t>
  </si>
  <si>
    <t>3444</t>
  </si>
  <si>
    <t>SPN-13002</t>
  </si>
  <si>
    <t>US DEPT OF JUSTICE/GENERAL</t>
  </si>
  <si>
    <t>085ea9d3d99a01108c1784a401113613</t>
  </si>
  <si>
    <t>31730</t>
  </si>
  <si>
    <t>SPN-11753</t>
  </si>
  <si>
    <t>US DEPT OF JUSTICE/NATIONAL INSTITUTE OF JUSTICE</t>
  </si>
  <si>
    <t>CUSTOMER SERVICE CENTER&amp;#xa;WASHINGTON, DC 20531&amp;#xa;United States of America</t>
  </si>
  <si>
    <t>0e2163ca16a201bc2b57da1b611bf5de</t>
  </si>
  <si>
    <t>3446</t>
  </si>
  <si>
    <t>SPN-13469</t>
  </si>
  <si>
    <t>US DEPT OF JUSTICE/OFFICE OF JUSTICE PROGRAMS</t>
  </si>
  <si>
    <t>085ea9d3d99a01a5474689a401113d13</t>
  </si>
  <si>
    <t>3433</t>
  </si>
  <si>
    <t>SPN-11754</t>
  </si>
  <si>
    <t>US DEPT OF LABOR/GENERAL</t>
  </si>
  <si>
    <t>200 CONSTITUTION AVE, NW, RM N4123&amp;#xa;WASHINGTON, DC 20001&amp;#xa;United States of America</t>
  </si>
  <si>
    <t>CARLA BRODDIE</t>
  </si>
  <si>
    <t>085ea9d3d99a016e6d4c8fa401114413</t>
  </si>
  <si>
    <t>3436</t>
  </si>
  <si>
    <t>SPN-11755</t>
  </si>
  <si>
    <t>US DEPT OF LABOR/OSHA/ATLANTA</t>
  </si>
  <si>
    <t>CLIFTON BOOKER&amp;#xa;61 FORSYTH ST, SW / RM 6T50&amp;#xa;ATLANTA, GA 30303&amp;#xa;United States of America</t>
  </si>
  <si>
    <t>085ea9d3d99a01b19d1195a401114e13</t>
  </si>
  <si>
    <t>3434</t>
  </si>
  <si>
    <t>SPN-11756</t>
  </si>
  <si>
    <t>US DEPT OF LABOR/OSHA/WASHINGTON,DC</t>
  </si>
  <si>
    <t>200 CONSTITUTION AVENUE, NW&amp;#xa;WASHINGTON, DC 20210&amp;#xa;United States of America</t>
  </si>
  <si>
    <t>085ea9d3d99a01bb5148849101119ef7</t>
  </si>
  <si>
    <t>3443</t>
  </si>
  <si>
    <t>SPN-11757</t>
  </si>
  <si>
    <t>US DEPT OF STATE/ARLINGTON, VA</t>
  </si>
  <si>
    <t>84169583e41c017042e2e3d7ad000524</t>
  </si>
  <si>
    <t>31627</t>
  </si>
  <si>
    <t>SPN-13730</t>
  </si>
  <si>
    <t>US DEPT OF STATE/THE COUNCIL OF STATE GOVERNMENTS/LEXINGTON, KY</t>
  </si>
  <si>
    <t>2201 C Street, NW&amp;#xa;Washington, D.C., DC 20520&amp;#xa;United States of America</t>
  </si>
  <si>
    <t>b989fbd459c91000ffc924134b860000</t>
  </si>
  <si>
    <t>3469</t>
  </si>
  <si>
    <t>SPN-14181</t>
  </si>
  <si>
    <t>US DEPT OF TRANSPORTATION/ATLANTA, GA</t>
  </si>
  <si>
    <t>085ea9d3d99a01431a3ec5910111d6f7</t>
  </si>
  <si>
    <t>21701</t>
  </si>
  <si>
    <t>SPN-11758</t>
  </si>
  <si>
    <t>US DEPT OF TRANSPORTATION/BUREAU OF TRANS STAT/DC</t>
  </si>
  <si>
    <t>085ea9d3d99a019065954e9d02111b26</t>
  </si>
  <si>
    <t>3467</t>
  </si>
  <si>
    <t>SPN-11759</t>
  </si>
  <si>
    <t>US DEPT OF TRANSPORTATION/FED AVIATION ADMIN</t>
  </si>
  <si>
    <t>WILLIAM J HUGHES TECHNICAL CENTER/AAQ-630&amp;#xa;ATLANTIC CITY INTL AIRPORT, NJ 08405&amp;#xa;United States of America</t>
  </si>
  <si>
    <t>IAN JOHNSON</t>
  </si>
  <si>
    <t>085ea9d3d99a016ad253a2a401115513</t>
  </si>
  <si>
    <t>3460</t>
  </si>
  <si>
    <t>SPN-11760</t>
  </si>
  <si>
    <t>US DEPT OF TRANSPORTATION/FED HIGHWAY ADMIN</t>
  </si>
  <si>
    <t>HAAM-40E&amp;#xa;1200 NEW JERSEY AVE&amp;#xa;WASHINGTON, DC 20590&amp;#xa;United States of America</t>
  </si>
  <si>
    <t>085ea9d3d99a01575c168e910111a6f7</t>
  </si>
  <si>
    <t>3470</t>
  </si>
  <si>
    <t>SPN-11761</t>
  </si>
  <si>
    <t>US DEPT OF TRANSPORTATION/FEDERAL TRANSIT ADMIN</t>
  </si>
  <si>
    <t>085ea9d3d99a0114141b5f9d02112c26</t>
  </si>
  <si>
    <t>3459</t>
  </si>
  <si>
    <t>SPN-11762</t>
  </si>
  <si>
    <t>US DEPT OF TRANSPORTATION/GENERAL</t>
  </si>
  <si>
    <t>FEDERAL AVIATION ADMINISTRATION&amp;#xa;6425 DENNING AVE&amp;#xa;OKLAHOMA CITY, OK 73169&amp;#xa;United States of America</t>
  </si>
  <si>
    <t>MARGARET GORMAN</t>
  </si>
  <si>
    <t>085ea9d3d99a01729fd088910111a2f7</t>
  </si>
  <si>
    <t>3466</t>
  </si>
  <si>
    <t>SPN-11763</t>
  </si>
  <si>
    <t>US DEPT OF TRANSPORTATION/MARITIME ADMIN</t>
  </si>
  <si>
    <t>085ea9d3d99a01180923ada401116b13</t>
  </si>
  <si>
    <t>3463</t>
  </si>
  <si>
    <t>SPN-11764</t>
  </si>
  <si>
    <t>US DEPT OF TRANSPORTATION/NAT HWY TRAFFIC SAFETY</t>
  </si>
  <si>
    <t>FINANCE GROUP, NPP-32, ROOM 5208&amp;#xa;400 SEVENTH STREET, SW&amp;#xa;WASHINGTON, DC 20590&amp;#xa;United States of America</t>
  </si>
  <si>
    <t>085ea9d3d99a01dc1205b4a401117213</t>
  </si>
  <si>
    <t>3471</t>
  </si>
  <si>
    <t>SPN-11765</t>
  </si>
  <si>
    <t>US DEPT OF TRANSPORTATION/RES &amp; INNOVATIVE TECHNOLOGY ADMIN / WA</t>
  </si>
  <si>
    <t>PO BOX 268861&amp;#xa;OKLAHOMA CITY, OK 73126-8861&amp;#xa;United States of America</t>
  </si>
  <si>
    <t>085ea9d3d99a01d791b3baa401117f13</t>
  </si>
  <si>
    <t>3461</t>
  </si>
  <si>
    <t>SPN-11766</t>
  </si>
  <si>
    <t>US DEPT OF TRANSPORTATION/URBAN MASS TRANS ADMIN</t>
  </si>
  <si>
    <t>400 7TH STREET, SW&amp;#xa;ROOM 6100&amp;#xa;WASHINGTON, DC 20590&amp;#xa;United States of America</t>
  </si>
  <si>
    <t>d561cca70496010198dfe575219f0000</t>
  </si>
  <si>
    <t>3450</t>
  </si>
  <si>
    <t>SPN-14028</t>
  </si>
  <si>
    <t>US DEPT OF TREASURY/GENERAL</t>
  </si>
  <si>
    <t>085ea9d3d99a016fc3c402a50111ea13</t>
  </si>
  <si>
    <t>63256</t>
  </si>
  <si>
    <t>SPN-11767</t>
  </si>
  <si>
    <t>US ENDOWMENT FOR FORESTRY AND COMMUNITIES/GREENVILLE, SC</t>
  </si>
  <si>
    <t>10 S Academy St&amp;#xa;Suite 101&amp;#xa;GREENVILLE, SC 29601&amp;#xa;United States of America</t>
  </si>
  <si>
    <t>U.S ENDOWMENT FOR FORESTRY AND COMMUNITIES .</t>
  </si>
  <si>
    <t>085ea9d3d99a01f43e510aa50111f113</t>
  </si>
  <si>
    <t>3197</t>
  </si>
  <si>
    <t>SPN-11768</t>
  </si>
  <si>
    <t>US GOVERNMENT/GENERAL</t>
  </si>
  <si>
    <t>BUDGET &amp; FINANCE SYSTEMS ACTIVITY&amp;#xa;PO BOX 3020&amp;#xa;FALLS CHURCH, VA 22043&amp;#xa;United States of America</t>
  </si>
  <si>
    <t>VENDOR PAYMENTS</t>
  </si>
  <si>
    <t>085ea9d3d99a019e440711a501110114</t>
  </si>
  <si>
    <t>3198</t>
  </si>
  <si>
    <t>SPN-11769</t>
  </si>
  <si>
    <t>US GOVERNMENT/US INFORMATION AGENCYY</t>
  </si>
  <si>
    <t>DEFENSE INFORMATIONSYSTEMS AGENCYATTN: DC51&amp;#xa;701 S. COURT HOUSE ROAD&amp;#xa;ARLINGTON, VA 22204-2199&amp;#xa;United States of America</t>
  </si>
  <si>
    <t>45c715618b4101e34230a01bb2008846</t>
  </si>
  <si>
    <t>56373</t>
  </si>
  <si>
    <t>SPN-13699</t>
  </si>
  <si>
    <t>US INTERNATIONAL TRADE COMMISSION/WASHINGTON, DC</t>
  </si>
  <si>
    <t>U.S. INTERNATIONAL TRADE COMMISSION&amp;#xa;500 E STREET, SW&amp;#xa;WASHINGTON, DC 20436&amp;#xa;United States of America</t>
  </si>
  <si>
    <t>085ea9d3d99a011d22a617a501110814</t>
  </si>
  <si>
    <t>6107</t>
  </si>
  <si>
    <t>SPN-11770</t>
  </si>
  <si>
    <t>US POULTRY &amp; EGG ASSN/TUCKER, GA</t>
  </si>
  <si>
    <t>1530 COLLEDGE ROAD&amp;#xa;TUCKER, GA 30084-7303&amp;#xa;United States of America</t>
  </si>
  <si>
    <t>DEBBIE JORGENSEN</t>
  </si>
  <si>
    <t>085ea9d3d99a0191ecf5dc9d02115626</t>
  </si>
  <si>
    <t>3407</t>
  </si>
  <si>
    <t>SPN-11771</t>
  </si>
  <si>
    <t>USDA/FOREST SERVICE</t>
  </si>
  <si>
    <t>101 B SUN AVENUE NE&amp;#xa;ALBUQUERQUE, NM 87109&amp;#xa;United States of America</t>
  </si>
  <si>
    <t>PATRICIA BRUMM</t>
  </si>
  <si>
    <t>085ea9d3d99a019fb24b22a501110f14</t>
  </si>
  <si>
    <t>3406</t>
  </si>
  <si>
    <t>SPN-11772</t>
  </si>
  <si>
    <t>USDA/GENERAL</t>
  </si>
  <si>
    <t>DEPARTMENT OF TREASURY AUTOMATED STANDARD APPLICATION FOR PAYMENTS (ASAP)&amp;#xa;PO BOX 51317&amp;#xa;PHILADELPHIA, PA 19115-6317&amp;#xa;United States of America</t>
  </si>
  <si>
    <t>BREE BESS</t>
  </si>
  <si>
    <t>085ea9d3d99a01c1802029a501111c14</t>
  </si>
  <si>
    <t>3409</t>
  </si>
  <si>
    <t>SPN-11773</t>
  </si>
  <si>
    <t>USDA/MISSISSIPPI</t>
  </si>
  <si>
    <t>6311 RIDGEWOOD ROAD&amp;#xa;SUITE W100&amp;#xa;JACKSON, MS 39211-2035&amp;#xa;United States of America</t>
  </si>
  <si>
    <t>085ea9d3d99a01e4b644f09d02116b26</t>
  </si>
  <si>
    <t>3408</t>
  </si>
  <si>
    <t>SPN-11774</t>
  </si>
  <si>
    <t>USDA/NATL INSTITUTE OF FOOD &amp; AGRICULTURE/WASHINGTON, DC</t>
  </si>
  <si>
    <t>COOPERATIVE FUNDS DIV, CSREES AG BOX 0995&amp;#xa;WASHINGTON, DC 20250-0995&amp;#xa;United States of America</t>
  </si>
  <si>
    <t>ASAP GOV</t>
  </si>
  <si>
    <t>26300af80ff201913acbe4acad15f0cc</t>
  </si>
  <si>
    <t>63797</t>
  </si>
  <si>
    <t>SPN-13327</t>
  </si>
  <si>
    <t>USHIO INC/TOKYO,JAPAN</t>
  </si>
  <si>
    <t>Tokyo&amp;#xa;100-8150&amp;#xa;Japan</t>
  </si>
  <si>
    <t>T.INOUE@USHIO.CO.JP</t>
  </si>
  <si>
    <t>TOYOHARU INOUE</t>
  </si>
  <si>
    <t>b147c533b132013cb635df56fd00324d</t>
  </si>
  <si>
    <t>71761</t>
  </si>
  <si>
    <t>SPN-13796</t>
  </si>
  <si>
    <t>US-INDIA SCIENCE AND TECHNOLOGY ENDOWMENT FUND/NEW DELHI, INDIA</t>
  </si>
  <si>
    <t>B-1/B-1 MOHAN COOPERATIVE INDUSTRIAL ESTATE&amp;#xa;NEW DELHI- 110044&amp;#xa;India</t>
  </si>
  <si>
    <t>085ea9d3d99a011eb55e33a501112314</t>
  </si>
  <si>
    <t>4868</t>
  </si>
  <si>
    <t>SPN-11775</t>
  </si>
  <si>
    <t>UT BATTELLE LLC/OAK RIDGE NATL LAB - TN</t>
  </si>
  <si>
    <t>PO BOX 2308; MS 6436&amp;#xa;OAK RIDGE, TN 37831-6436&amp;#xa;United States of America</t>
  </si>
  <si>
    <t>085ea9d3d99a012cf19e39a501113014</t>
  </si>
  <si>
    <t>65530</t>
  </si>
  <si>
    <t>SPN-11776</t>
  </si>
  <si>
    <t>UT SOUTHWESTERN MEDICAL CENTER/DALLAS, TX</t>
  </si>
  <si>
    <t>5323 HARRY HINES BLVD&amp;#xa;DALLAS, TX 75390-9020&amp;#xa;United States of America</t>
  </si>
  <si>
    <t>83f8a898ab3d1000be5160fec64f0000</t>
  </si>
  <si>
    <t>76906</t>
  </si>
  <si>
    <t>SPN-14419</t>
  </si>
  <si>
    <t>UTAH STATE INSTRUCTIONAL MATERIALS ACCESS CENTER/UTAH SCHOOLS FOR THE/OGDEN, UT</t>
  </si>
  <si>
    <t>742 S HARRISON BLVD&amp;#xa;OGDEN, UT 84404&amp;#xa;United States of America</t>
  </si>
  <si>
    <t>KIMO@USDB.ORG</t>
  </si>
  <si>
    <t>KIM OLSEN</t>
  </si>
  <si>
    <t>085ea9d3d99a013628d340a501113714</t>
  </si>
  <si>
    <t>5889</t>
  </si>
  <si>
    <t>SPN-11777</t>
  </si>
  <si>
    <t>UTAH STATE UNIVERSITY/LOGAN, UTAH</t>
  </si>
  <si>
    <t>2400 OLD MAIN HILL, ROOM 26&amp;#xa;LOGAN, UT 84322-2400&amp;#xa;United States of America</t>
  </si>
  <si>
    <t>ELIZABETH CHIRDON</t>
  </si>
  <si>
    <t>COURTNEY WINN</t>
  </si>
  <si>
    <t>941fb274468a01afd031d373671196a2</t>
  </si>
  <si>
    <t>69670</t>
  </si>
  <si>
    <t>SPN-13191</t>
  </si>
  <si>
    <t>VALDOSTA LOWNDES COUNTY DEVELOPMENT AUTHORITY/VALDOSTA, GA</t>
  </si>
  <si>
    <t>scrance@buildlowndes.com</t>
  </si>
  <si>
    <t>085ea9d3d99a015eeaed46a501114714</t>
  </si>
  <si>
    <t>17912</t>
  </si>
  <si>
    <t>SPN-11778</t>
  </si>
  <si>
    <t>VALDOSTA STATE UNIVERSITY/VALDOSTA</t>
  </si>
  <si>
    <t>1500 NORTH PATTERSON STREET&amp;#xa;VALDOSTA, GA 31698-0185&amp;#xa;United States of America</t>
  </si>
  <si>
    <t>KIMBERLY TANNER</t>
  </si>
  <si>
    <t>085ea9d3d99a0172fa374ca501114e14</t>
  </si>
  <si>
    <t>65968</t>
  </si>
  <si>
    <t>SPN-11779</t>
  </si>
  <si>
    <t>VALDOSTA-LOWNDES CHAMBER OF COMMERCE/VALDOSTA, GA</t>
  </si>
  <si>
    <t>416 NORTH ASHLEY STREET&amp;#xa;VALDOSTA, GA 31601&amp;#xa;United States of America</t>
  </si>
  <si>
    <t>085ea9d3d99a018bcb8951a501115514</t>
  </si>
  <si>
    <t>66942</t>
  </si>
  <si>
    <t>SPN-11780</t>
  </si>
  <si>
    <t>VALENCIA COLLEGE/ORLANDO,FL</t>
  </si>
  <si>
    <t>1800 SOUTH KIRKMAN ROAD&amp;#xa;ORLANDO, FL 32811&amp;#xa;United States of America</t>
  </si>
  <si>
    <t>53f67e75dff11000ff8d707497e90000</t>
  </si>
  <si>
    <t>76358</t>
  </si>
  <si>
    <t>SPN-14290</t>
  </si>
  <si>
    <t>VALL TECHNOLOGIES/ACWORTH, GA</t>
  </si>
  <si>
    <t>kraftlj@gmail.com</t>
  </si>
  <si>
    <t>LEWIS KRAFT</t>
  </si>
  <si>
    <t>18ec650688f8010e56fead9ffe0039e0</t>
  </si>
  <si>
    <t>72462</t>
  </si>
  <si>
    <t>SPN-13666</t>
  </si>
  <si>
    <t>VAN GELDER INC/CALHOUN,GA</t>
  </si>
  <si>
    <t>300 UNION GROVE RD., SE&amp;#xa;CALHOUN, GA 30701&amp;#xa;United States of America</t>
  </si>
  <si>
    <t>jessica@vangelder-inc.com</t>
  </si>
  <si>
    <t>JESSICA GREEN</t>
  </si>
  <si>
    <t>085ea9d3d99a0176759e5ba501115c14</t>
  </si>
  <si>
    <t>5877</t>
  </si>
  <si>
    <t>SPN-11781</t>
  </si>
  <si>
    <t>VANDERBILT UNIVERSITY/NASHVILLE, TN</t>
  </si>
  <si>
    <t>BOX 1591 STATION B&amp;#xa;NASHVILLE, TN 37235&amp;#xa;United States of America</t>
  </si>
  <si>
    <t>OFFICE OF CONTRACT &amp; GRANT ACCOUNTING .</t>
  </si>
  <si>
    <t>Julie James</t>
  </si>
  <si>
    <t>358d8d546b2b019e563507459a017f84</t>
  </si>
  <si>
    <t>73124</t>
  </si>
  <si>
    <t>SPN-13756</t>
  </si>
  <si>
    <t>VAPOTHERM INC/EXETER, NH</t>
  </si>
  <si>
    <t>100 DOMAIN DRIVE&amp;#xa;EXETER, NH 03833&amp;#xa;United States of America</t>
  </si>
  <si>
    <t>JENNIFER GASHAW</t>
  </si>
  <si>
    <t>085ea9d3d99a01591d4263a501117814</t>
  </si>
  <si>
    <t>4819</t>
  </si>
  <si>
    <t>SPN-11782</t>
  </si>
  <si>
    <t>VARIAN ASSOCIATES/PALO ALTO, CA</t>
  </si>
  <si>
    <t>3120 HANSEN WAY, MS G203&amp;#xa;PALO ALTO, CA 94304&amp;#xa;United States of America</t>
  </si>
  <si>
    <t>ANTHONY LUJAN</t>
  </si>
  <si>
    <t>a8dbad33391b01461b4cdba0ae00563b</t>
  </si>
  <si>
    <t>71665</t>
  </si>
  <si>
    <t>SPN-13853</t>
  </si>
  <si>
    <t>VAXESS TECHNOLOGIES INC/CAMBRIDGE, MA</t>
  </si>
  <si>
    <t>790 MEMORIAL DRIVE, SUITE 200&amp;#xa;CAMBRIDGE, MA 02139&amp;#xa;United States of America</t>
  </si>
  <si>
    <t>LIVIO VALENTI</t>
  </si>
  <si>
    <t>085ea9d3d99a01e265296fa501118f14</t>
  </si>
  <si>
    <t>66057</t>
  </si>
  <si>
    <t>SPN-11784</t>
  </si>
  <si>
    <t>VEECO PRECISION SURFACE PROCESSING LLC./HORSHAM, PA</t>
  </si>
  <si>
    <t>185 GIBRALTAR RD&amp;#xa;HORSHAM, PA 19044&amp;#xa;United States of America</t>
  </si>
  <si>
    <t>LAURA MAUER</t>
  </si>
  <si>
    <t>085ea9d3d99a01df2ec174a501119614</t>
  </si>
  <si>
    <t>65744</t>
  </si>
  <si>
    <t>SPN-11785</t>
  </si>
  <si>
    <t>VENTURE WELL LLC./HADLEY, MA</t>
  </si>
  <si>
    <t>100 VENTURE WAY&amp;#xa;HADLEY, MA 01035&amp;#xa;United States of America</t>
  </si>
  <si>
    <t>PATRICIA BOYNTON</t>
  </si>
  <si>
    <t>GRANTSMANAGEMENT OFFICER</t>
  </si>
  <si>
    <t>52543d82e5730147cd9b67f3e701c1eb</t>
  </si>
  <si>
    <t>72923</t>
  </si>
  <si>
    <t>SPN-13813</t>
  </si>
  <si>
    <t>VENUS AEROSPACE CORP/SEAL BEACH, CA</t>
  </si>
  <si>
    <t>11602 AEROSPACE AVE STE 1013&amp;#xa;STE 1013&amp;#xa;HOUSTON, TX 77034-5630&amp;#xa;United States of America</t>
  </si>
  <si>
    <t>b22c5e9cc823019a2f02cfb0470136e2</t>
  </si>
  <si>
    <t>73144</t>
  </si>
  <si>
    <t>SPN-13801</t>
  </si>
  <si>
    <t>VENUS MEDTECH/HANGZHOU,PEOPLES REPUBLIC OF CHINA</t>
  </si>
  <si>
    <t>ROOM 311, 3/F, BLOCK 2, NO. 88, JIANGLING ROAD&amp;#xa;BINJIANG DISTRICT, HANGZHOU, PRC&amp;#xa;310051 Zhejiang&amp;#xa;China</t>
  </si>
  <si>
    <t>HOU-SEN LIM</t>
  </si>
  <si>
    <t>941fb274468a01205772c1766711cea6</t>
  </si>
  <si>
    <t>8000161</t>
  </si>
  <si>
    <t>SPN-13320</t>
  </si>
  <si>
    <t>VERAVANTI INC</t>
  </si>
  <si>
    <t>085ea9d3d99a012931f17aa501119d14</t>
  </si>
  <si>
    <t>66667</t>
  </si>
  <si>
    <t>SPN-11786</t>
  </si>
  <si>
    <t>VERILY LIFE SCIENCES LLC/MOUNTAIN VIEW, CA</t>
  </si>
  <si>
    <t>PO BOX 2050&amp;#xa;MOUNTAIN VIEW, CA 94043&amp;#xa;United States of America</t>
  </si>
  <si>
    <t>085ea9d3d99a01d0e23c80a50111a414</t>
  </si>
  <si>
    <t>66071</t>
  </si>
  <si>
    <t>SPN-11787</t>
  </si>
  <si>
    <t>VERIZON TELEMATICS INC./ALPHARETTA, GA</t>
  </si>
  <si>
    <t>ONE VERIZON PLACE&amp;#xa;ALPHARETTA, GA 30004&amp;#xa;United States of America</t>
  </si>
  <si>
    <t>085ea9d3d99a01b4abff85a50111ab14</t>
  </si>
  <si>
    <t>64836</t>
  </si>
  <si>
    <t>SPN-11788</t>
  </si>
  <si>
    <t>VERIZON WIRELESS/BASKING RIDGE, NJ</t>
  </si>
  <si>
    <t>ONE VERIZON WAY&amp;#xa;MAIL STOP 4AW100&amp;#xa;BASKING RIDGE, NJ 07920&amp;#xa;United States of America</t>
  </si>
  <si>
    <t>ROSE KIRK</t>
  </si>
  <si>
    <t>085ea9d3d99a014f58638ba50111b214</t>
  </si>
  <si>
    <t>66074</t>
  </si>
  <si>
    <t>SPN-11789</t>
  </si>
  <si>
    <t>VERIZON/PALO ALTO, CA</t>
  </si>
  <si>
    <t>ONE VERIZON WAY&amp;#xa;BASKING RIDGE, NJ 07920&amp;#xa;United States of America</t>
  </si>
  <si>
    <t>941fb274468a0102852d0d736711b4a1</t>
  </si>
  <si>
    <t>69362</t>
  </si>
  <si>
    <t>SPN-13160</t>
  </si>
  <si>
    <t>VERO-BIOTECH/ATLANTA ,GA</t>
  </si>
  <si>
    <t>ap@vero-biotech.com</t>
  </si>
  <si>
    <t>90a273e09eb21000fe6e61a598f20000</t>
  </si>
  <si>
    <t>75408</t>
  </si>
  <si>
    <t>SPN-14150</t>
  </si>
  <si>
    <t>VERSUM MATERIALS/TEMPE, AZ</t>
  </si>
  <si>
    <t>Versum Materials US, LLC&amp;#xa;8555 S. River Pkwy&amp;#xa;Tempe, AZ 85284-2601&amp;#xa;United States of America</t>
  </si>
  <si>
    <t>alice.ng@emdgroup.com</t>
  </si>
  <si>
    <t>linh.trac emdgroup.com</t>
  </si>
  <si>
    <t>ALICE NG</t>
  </si>
  <si>
    <t>409ef745730a01434b284e17f6015cda</t>
  </si>
  <si>
    <t>31709</t>
  </si>
  <si>
    <t>SPN-13658</t>
  </si>
  <si>
    <t>VERTEX SOLUTIONS INC/FALLS CHURCH, VA</t>
  </si>
  <si>
    <t>7389 LEE HIGHWAY&amp;#xa;SUITE 301&amp;#xa;FALLS CHURCH, VA 22042&amp;#xa;United States of America</t>
  </si>
  <si>
    <t>085ea9d3d99a01b531e591a50111b914</t>
  </si>
  <si>
    <t>12346</t>
  </si>
  <si>
    <t>SPN-11790</t>
  </si>
  <si>
    <t>VERTICAL LIFT CONSORTIUM INC (CRI)/GLEN MILL, PA</t>
  </si>
  <si>
    <t>5300 INTERNATIONAL BOULEVARD&amp;#xa;NORTH CHARLESTON, SC 29418&amp;#xa;United States of America</t>
  </si>
  <si>
    <t>cd6f1605bc4f016a6b8feea8b90ba70c</t>
  </si>
  <si>
    <t>67739</t>
  </si>
  <si>
    <t>SPN-13431</t>
  </si>
  <si>
    <t>VERUS RESEARCH/ALBUQUERQUE, NM</t>
  </si>
  <si>
    <t>6100 UPTOWN BLVED NE&amp;#xa;SUITE 260&amp;#xa;ALBUQUERQUE, NM 87110&amp;#xa;United States of America</t>
  </si>
  <si>
    <t>catherine.lambert@verusresearch.net</t>
  </si>
  <si>
    <t>Austin mccallon</t>
  </si>
  <si>
    <t>Liza C. Trujillo</t>
  </si>
  <si>
    <t>085ea9d3d99a01e147135c9e02118826</t>
  </si>
  <si>
    <t>3455</t>
  </si>
  <si>
    <t>SPN-11791</t>
  </si>
  <si>
    <t>VETERANS ADMINISTRATION/VA MEDICAL CENTER</t>
  </si>
  <si>
    <t>FINANCIAL SERVICES CENTER&amp;#xa;PO BOX 149971&amp;#xa;AUSTIN, TX 78714-9971&amp;#xa;United States of America</t>
  </si>
  <si>
    <t>PATRICIA GRIFFITH</t>
  </si>
  <si>
    <t>973520ccd038018c1eccab0c0001d667</t>
  </si>
  <si>
    <t>70220</t>
  </si>
  <si>
    <t>SPN-13678</t>
  </si>
  <si>
    <t>VETH RESEARCH ASSOCIATES LLC/NICEVILLE, FL</t>
  </si>
  <si>
    <t>4591 FL-20 E SUITE 202&amp;#xa;NICEVILLE, FL 32578&amp;#xa;United States of America</t>
  </si>
  <si>
    <t>sveth@vethresearch.com</t>
  </si>
  <si>
    <t>085ea9d3d99a016e1f989ca50111c614</t>
  </si>
  <si>
    <t>53712</t>
  </si>
  <si>
    <t>SPN-11792</t>
  </si>
  <si>
    <t>VIAKABLE, S.A. DE C.V. / MEXICO</t>
  </si>
  <si>
    <t>AVE CONDUCTORES #505 OTE&amp;#xa;N.L.&amp;#xa;66493 SAN NICOLAS DE LOS GARZA&amp;#xa;Mexico</t>
  </si>
  <si>
    <t>085ea9d3d99a01e96ad203a901119b19</t>
  </si>
  <si>
    <t>68959</t>
  </si>
  <si>
    <t>SPN-00053</t>
  </si>
  <si>
    <t>VICAPSYS LIFE SCIENCES INC./ATHENS, GA</t>
  </si>
  <si>
    <t>111 RIVERBEND RD&amp;#xa;SUITE 252&amp;#xa;ATHENS, GA 30602&amp;#xa;United States of America</t>
  </si>
  <si>
    <t>beee9273e9690162891b8566db223dc1</t>
  </si>
  <si>
    <t>70242</t>
  </si>
  <si>
    <t>SPN-13356</t>
  </si>
  <si>
    <t>VIEWPOINT THERAPEUTICS/SAN FRANCISCO, CA</t>
  </si>
  <si>
    <t>VIEWPOINT THERAPEUTICS, INC.&amp;#xa;290 UTAH AVE, SUITE 300&amp;#xa;SAN FRANCISCO, CA 94080&amp;#xa;United States of America</t>
  </si>
  <si>
    <t>LEAH MAKLEY</t>
  </si>
  <si>
    <t>5adb848b83581000be9fc8c3ba440000</t>
  </si>
  <si>
    <t>77428</t>
  </si>
  <si>
    <t>SPN-14581</t>
  </si>
  <si>
    <t>VILLA MARIA COLLEGE/BUFFALO, NY</t>
  </si>
  <si>
    <t>240 PINE RIDGE ROAD&amp;#xa;BUFFALO, NY 14225&amp;#xa;United States of America</t>
  </si>
  <si>
    <t>LWAITE@VILLA.EDU</t>
  </si>
  <si>
    <t>LUCY WAITE</t>
  </si>
  <si>
    <t>085ea9d3d99a019abbcca2a50111cd14</t>
  </si>
  <si>
    <t>38128</t>
  </si>
  <si>
    <t>SPN-11793</t>
  </si>
  <si>
    <t>VIRGINIA COMMONWEALTH UNIVERSITY/RICHMOND, VA</t>
  </si>
  <si>
    <t>PO BOX 842011&amp;#xa;RICHMOND, VA 23284-2011&amp;#xa;United States of America</t>
  </si>
  <si>
    <t>JOHN KREGEL</t>
  </si>
  <si>
    <t>BARBARA BOYAN</t>
  </si>
  <si>
    <t>085ea9d3d99a01c5a902a9a50111d714</t>
  </si>
  <si>
    <t>169</t>
  </si>
  <si>
    <t>SPN-11794</t>
  </si>
  <si>
    <t>VIRGINIA POWER/RICHMOND, VA</t>
  </si>
  <si>
    <t>PO BOX 26666, OJRP-11&amp;#xa;RICHMOND, VA 23261&amp;#xa;United States of America</t>
  </si>
  <si>
    <t>DANIEL WARD</t>
  </si>
  <si>
    <t>26300af80ff201c7821e30a7d014be61</t>
  </si>
  <si>
    <t>62394</t>
  </si>
  <si>
    <t>SPN-13326</t>
  </si>
  <si>
    <t>VIRGINIA TECH APPLIED RESEARCH CORPORATION/BLACKSB</t>
  </si>
  <si>
    <t>OFFICE OF SPONSORED PROJECTS&amp;#xa;300 TURNER STREET, NW, SUITE 4200&amp;#xa;BLACKSBURG, VA 24061&amp;#xa;United States of America</t>
  </si>
  <si>
    <t>millerv@vt.edu</t>
  </si>
  <si>
    <t>085ea9d3d99a01a2e05b229201112af8</t>
  </si>
  <si>
    <t>66219</t>
  </si>
  <si>
    <t>SPN-11795</t>
  </si>
  <si>
    <t>VIRGINIA TECH TRANS ECONOMIC DEVELOPMENT INC/BLACKSBURG, VA</t>
  </si>
  <si>
    <t>085ea9d3d99a012524b2b1a50111de14</t>
  </si>
  <si>
    <t>5842</t>
  </si>
  <si>
    <t>SPN-11796</t>
  </si>
  <si>
    <t>VIRGINIA TECH/BLACKSBURG, VA</t>
  </si>
  <si>
    <t>460 TURNER ST, COLLEGIATE SQUARE,&amp;#xa;STE 306&amp;#xa;BLACKSBURG, VA 24060-0170&amp;#xa;United States of America</t>
  </si>
  <si>
    <t>OSP Billing</t>
  </si>
  <si>
    <t>306f4fbad6681000ff6bf55e519a0000</t>
  </si>
  <si>
    <t>75062</t>
  </si>
  <si>
    <t>SPN-14194</t>
  </si>
  <si>
    <t>VISION SYSTEMS INC/RIVERSIDE, RI</t>
  </si>
  <si>
    <t>10 HEMINGWAY DR&amp;#xa;RIVERSIDE, RI 02915&amp;#xa;United States of America</t>
  </si>
  <si>
    <t>accounts@visionsystemsinc.com</t>
  </si>
  <si>
    <t>CYNTHIA LUCOCK</t>
  </si>
  <si>
    <t>ed2763d22c6310019bd325eca7d80000</t>
  </si>
  <si>
    <t>76175</t>
  </si>
  <si>
    <t>SPN-14254</t>
  </si>
  <si>
    <t>VISTA HIGHER LEARNING INC/BOSTON, MA</t>
  </si>
  <si>
    <t>500 BOYLSTON STREET&amp;#xa;BOSTON, MA 02116&amp;#xa;United States of America</t>
  </si>
  <si>
    <t>KGERDENICH@VISTAHIGHERLEARNING.COM</t>
  </si>
  <si>
    <t>KURT GERDENICH</t>
  </si>
  <si>
    <t>941fb274468a01f1f8e35b716711c99f</t>
  </si>
  <si>
    <t>61113</t>
  </si>
  <si>
    <t>SPN-13088</t>
  </si>
  <si>
    <t>VISUAL AID VOLUNTEERS INC/GARLAND,TX</t>
  </si>
  <si>
    <t>085ea9d3d99a01725576b8a50111f414</t>
  </si>
  <si>
    <t>63296</t>
  </si>
  <si>
    <t>SPN-11797</t>
  </si>
  <si>
    <t>VITAL SOURCE TECHNOLOGIES/SAN MATEO, CA</t>
  </si>
  <si>
    <t>1800 GATEWAY DR&amp;#xa;SUITE 120&amp;#xa;SAN MATEO, CA 94404&amp;#xa;United States of America</t>
  </si>
  <si>
    <t>085ea9d3d99a016608cdbda50111fb14</t>
  </si>
  <si>
    <t>67200</t>
  </si>
  <si>
    <t>SPN-11798</t>
  </si>
  <si>
    <t>VMWARE INC./PALA ALTO, CA</t>
  </si>
  <si>
    <t>3401 HILLVIEW AVENUE&amp;#xa;PALO ALTO, CA 94304&amp;#xa;United States of America</t>
  </si>
  <si>
    <t>BLAKE BRANNON</t>
  </si>
  <si>
    <t>fd533ff2730601b8a68d64d5ae00e41e</t>
  </si>
  <si>
    <t>71679</t>
  </si>
  <si>
    <t>SPN-13639</t>
  </si>
  <si>
    <t>VOCALINK INC/DAYTON, OH</t>
  </si>
  <si>
    <t>405 WEST FIRST STREET&amp;#xa;DAYTON, OH 45402&amp;#xa;United States of America</t>
  </si>
  <si>
    <t>085ea9d3d99a0127477c09a601117815</t>
  </si>
  <si>
    <t>56168</t>
  </si>
  <si>
    <t>SPN-11799</t>
  </si>
  <si>
    <t>VOCERA COMMUNICATIONS INC/SAN JOSE, CA</t>
  </si>
  <si>
    <t>525 RACE STREET&amp;#xa;SAN JOSE, CA 95126&amp;#xa;United States of America</t>
  </si>
  <si>
    <t>085ea9d3d99a013ab2f50ea601117f15</t>
  </si>
  <si>
    <t>67058</t>
  </si>
  <si>
    <t>SPN-11800</t>
  </si>
  <si>
    <t>VOLKSWAGEN GROUP OF AMERICA CHATTANOOGA OP LLC/CHATTANOOGA, TN</t>
  </si>
  <si>
    <t>7000 VOLKSWAGEN DR&amp;#xa;CHATTANOOGA, TN 37416&amp;#xa;United States of America</t>
  </si>
  <si>
    <t>MICHAEL RADEMACHER</t>
  </si>
  <si>
    <t>085ea9d3d99a01b5e3e2b3910111c6f7</t>
  </si>
  <si>
    <t>12163</t>
  </si>
  <si>
    <t>SPN-11801</t>
  </si>
  <si>
    <t>VOLVO/GOTHENBURG, SWEDEN</t>
  </si>
  <si>
    <t>941fb274468a019d369abc7167112fa0</t>
  </si>
  <si>
    <t>66193</t>
  </si>
  <si>
    <t>SPN-13104</t>
  </si>
  <si>
    <t>VORTANT TECHNOLOGIES/WEAVERVILLE, NC</t>
  </si>
  <si>
    <t>88 HIGH COUNTY ROAD&amp;#xa;WEAVERVILLE, NC 28787&amp;#xa;United States of America</t>
  </si>
  <si>
    <t>a44002539a2c10014cb16c422bef0000</t>
  </si>
  <si>
    <t>72520</t>
  </si>
  <si>
    <t>SPN-14321</t>
  </si>
  <si>
    <t>VORTEX SPACE SYSTEMS/GAITHERSBURG, MARYLAND</t>
  </si>
  <si>
    <t>24225 WELSH ROAD&amp;#xa;GAITHERSBURG, MD 20882&amp;#xa;United States of America</t>
  </si>
  <si>
    <t>Dennis.Lee11@yahoo.com</t>
  </si>
  <si>
    <t>DENNIS LEE</t>
  </si>
  <si>
    <t>69bfc98d9c3701f34c7c7024b5002f6b</t>
  </si>
  <si>
    <t>12446</t>
  </si>
  <si>
    <t>SPN-13982</t>
  </si>
  <si>
    <t>VULCAN MATERIALS COMPANY/BIRMINGHAM, AL</t>
  </si>
  <si>
    <t>800 MT. VERNON HWY, NE SUITE 200&amp;#xa;ATLANTA, GA 30328&amp;#xa;United States of America</t>
  </si>
  <si>
    <t>flemingj@vmcmail.com</t>
  </si>
  <si>
    <t>JIMMY FLEMING</t>
  </si>
  <si>
    <t>085ea9d3d99a01b0d41915a601118615</t>
  </si>
  <si>
    <t>67572</t>
  </si>
  <si>
    <t>SPN-11802</t>
  </si>
  <si>
    <t>VULCAN TECHNOLOGIES/VALRICO, FLORIDA</t>
  </si>
  <si>
    <t>2417 BUCKNELL DR&amp;#xa;VALRICO, FL 33596&amp;#xa;United States of America</t>
  </si>
  <si>
    <t>085ea9d3d99a0157378b1aa601118d15</t>
  </si>
  <si>
    <t>65507</t>
  </si>
  <si>
    <t>SPN-11803</t>
  </si>
  <si>
    <t>VURONYX TECHNOLOGIES INC./BEVERLY, MA</t>
  </si>
  <si>
    <t>5 WALNUT HILL PARK&amp;#xa;UNIT 13&amp;#xa;WOBURN, MA 01801&amp;#xa;United States of America</t>
  </si>
  <si>
    <t>VURONYX TECHNOLOGIES</t>
  </si>
  <si>
    <t>320bcad7a0fc011889f20873fe009880</t>
  </si>
  <si>
    <t>67301</t>
  </si>
  <si>
    <t>SPN-13610</t>
  </si>
  <si>
    <t>VURONYX TECHNOLOGIES/WOBURN, MA</t>
  </si>
  <si>
    <t>SANDIP AGARWAL</t>
  </si>
  <si>
    <t>085ea9d3d99a01d8e68320a601119415</t>
  </si>
  <si>
    <t>67062</t>
  </si>
  <si>
    <t>SPN-11804</t>
  </si>
  <si>
    <t>VURYONX TECHNOLOGIES INC./BEVERLY,MA</t>
  </si>
  <si>
    <t>5 WALNUT HILL PARK UNIT 13&amp;#xa;WOBURN, MA 01801&amp;#xa;United States of America</t>
  </si>
  <si>
    <t>SWATI AGARWAL</t>
  </si>
  <si>
    <t>941fb274468a017092cd9f6f67119e9d</t>
  </si>
  <si>
    <t>4843</t>
  </si>
  <si>
    <t>SPN-13010</t>
  </si>
  <si>
    <t>W L GORE &amp; ASSOC, INC./</t>
  </si>
  <si>
    <t>501 Vieves Way&amp;#xa;Elkton, MD 21911&amp;#xa;United States of America</t>
  </si>
  <si>
    <t>gharp@wlgore.com</t>
  </si>
  <si>
    <t>VIVEK AGARWAL</t>
  </si>
  <si>
    <t>941fb274468a010ad81bc7766711d2a6</t>
  </si>
  <si>
    <t>8000162</t>
  </si>
  <si>
    <t>SPN-13321</t>
  </si>
  <si>
    <t>W. B. MARKS PARTNERS, LLC</t>
  </si>
  <si>
    <t>7b26b569dbf301cf4e1a3c17b5003070</t>
  </si>
  <si>
    <t>58599</t>
  </si>
  <si>
    <t>SPN-13968</t>
  </si>
  <si>
    <t>W. M. KECK FOUNDATION/LOS ANGELES, CA</t>
  </si>
  <si>
    <t>085ea9d3d99a018f23db2ba60111a215</t>
  </si>
  <si>
    <t>64977</t>
  </si>
  <si>
    <t>SPN-11806</t>
  </si>
  <si>
    <t>W.W. NORTON/NEW YORK, NY</t>
  </si>
  <si>
    <t>500 5TH AVENUE&amp;#xa;NEW YORK, NY 10110&amp;#xa;United States of America</t>
  </si>
  <si>
    <t>4f8da1d86af40101f1a357bc29330000</t>
  </si>
  <si>
    <t>75179</t>
  </si>
  <si>
    <t>SPN-14102</t>
  </si>
  <si>
    <t>WADSWORTH CENTER OF THE NEW YORK STATE DEPARTMENT OF HEALTH/ALBANY,NY</t>
  </si>
  <si>
    <t>Biggs Laboratory, Wadsworth Center, NYS Department of Health. Empire State Plaza&amp;#xa;Albany, NY 12237&amp;#xa;United States of America</t>
  </si>
  <si>
    <t>Erin.davis@health.ny.gov</t>
  </si>
  <si>
    <t>Erin Davis</t>
  </si>
  <si>
    <t>085ea9d3d99a0113a83031a60111a915</t>
  </si>
  <si>
    <t>36669</t>
  </si>
  <si>
    <t>SPN-11807</t>
  </si>
  <si>
    <t>WAKE FOREST UNIVERSITY/WINSTON SALEM, NC</t>
  </si>
  <si>
    <t>OFFICE OF SPONSORED PROGRAMS&amp;#xa;WINSTON-SALEM, NC 27157&amp;#xa;United States of America</t>
  </si>
  <si>
    <t>ERNIE LOOKABIL</t>
  </si>
  <si>
    <t>f1082c589d6d1000fc714744041b0000</t>
  </si>
  <si>
    <t>76075</t>
  </si>
  <si>
    <t>SPN-14229</t>
  </si>
  <si>
    <t>WALLA WALLA COMMUNITY COLLEGE INC/ WALLA WALLA, WA</t>
  </si>
  <si>
    <t>500 TAUSICK WAY&amp;#xa;WALLA WALLA COMMUNITY COLLEGE&amp;#xa;WALLA WALLA, WA 99362&amp;#xa;United States of America</t>
  </si>
  <si>
    <t>KRISTEN DUEDE</t>
  </si>
  <si>
    <t>085ea9d3d99a01b22bef3ca60111b715</t>
  </si>
  <si>
    <t>57433</t>
  </si>
  <si>
    <t>SPN-11809</t>
  </si>
  <si>
    <t>WALLACE COMMUNITY COLLEGE/DOTHAN, AL</t>
  </si>
  <si>
    <t>1141 WALLACE DRIVE&amp;#xa;DOTHAN, AL 36303&amp;#xa;United States of America</t>
  </si>
  <si>
    <t>085ea9d3d99a017160d936a60111b015</t>
  </si>
  <si>
    <t>53277</t>
  </si>
  <si>
    <t>SPN-11808</t>
  </si>
  <si>
    <t>WAL-MART / BENTONVILLE, AR</t>
  </si>
  <si>
    <t>702 SOUTHWEST 8TH STREET&amp;#xa;BENTONVILLE, AR 72716-0150&amp;#xa;United States of America</t>
  </si>
  <si>
    <t>085ea9d3d99a01f1d44c42a60111be15</t>
  </si>
  <si>
    <t>67405</t>
  </si>
  <si>
    <t>SPN-11810</t>
  </si>
  <si>
    <t>WALTON OPTIONS FOR INDEPENDENT LIVING - GA/AUGUSTA, GA</t>
  </si>
  <si>
    <t>948 WALTON WAY&amp;#xa;AUGUSTA, GA 30901&amp;#xa;United States of America</t>
  </si>
  <si>
    <t>085ea9d3d99a01db1d8147a60111c515</t>
  </si>
  <si>
    <t>67404</t>
  </si>
  <si>
    <t>SPN-11811</t>
  </si>
  <si>
    <t>WALTON OPTIONS FOR INDEPENDENT LIVING - SC/NORTH AUGUSTA, SC</t>
  </si>
  <si>
    <t>514 WEST AVE&amp;#xa;NORTH AUGUSTA, SC 29841&amp;#xa;United States of America</t>
  </si>
  <si>
    <t>18771b80936a0162b70c0b2a4f018ca0</t>
  </si>
  <si>
    <t>66678</t>
  </si>
  <si>
    <t>SPN-13554</t>
  </si>
  <si>
    <t>WALTS CO LTD/FUKUOKA-SHI, JAPAN</t>
  </si>
  <si>
    <t>UOKA SYSTEM LSI CENTER #608&amp;#xa;3-8-33 MOMOCHIHAMA&amp;#xa;SAWARA-KU, FUKUOK-SHI, Fukuoka&amp;#xa;814-0001&amp;#xa;Japan</t>
  </si>
  <si>
    <t>MAKIKO NOZAKI</t>
  </si>
  <si>
    <t>085ea9d3d99a0111e8804da60111cc15</t>
  </si>
  <si>
    <t>42708</t>
  </si>
  <si>
    <t>SPN-11812</t>
  </si>
  <si>
    <t>WANG ELECTRO-OPTO CORPORATION/MARIETTA, GA</t>
  </si>
  <si>
    <t>805 FRANKLIN COURT SE, SUITE B&amp;#xa;MARIETTA, GA 30067-8942&amp;#xa;United States of America</t>
  </si>
  <si>
    <t>JOHNSON WANG</t>
  </si>
  <si>
    <t>085ea9d3d99a0176395a53a60111d615</t>
  </si>
  <si>
    <t>57587</t>
  </si>
  <si>
    <t>SPN-11813</t>
  </si>
  <si>
    <t>WASHINGTON COLLEGE/CHESTERTOWN,MD</t>
  </si>
  <si>
    <t>300 WASHINGTON AVENUE4&amp;#xa;CHESTERTOWN, MD 21620&amp;#xa;United States of America</t>
  </si>
  <si>
    <t>941fb274468a010624b10575671125a4</t>
  </si>
  <si>
    <t>70317</t>
  </si>
  <si>
    <t>SPN-13244</t>
  </si>
  <si>
    <t>WASHINGTON COUNTY BOARD OF EDUCATION/SANDERSVILLE,GA</t>
  </si>
  <si>
    <t>7189e377efa20164704aa8d2f31ae0c4</t>
  </si>
  <si>
    <t>70417</t>
  </si>
  <si>
    <t>SPN-13335</t>
  </si>
  <si>
    <t>WASHINGTON STATE DEPARTMENT OF SOCIAL AND HEALTH SERVICES/LACEY, WA</t>
  </si>
  <si>
    <t>ELIZABETH ADAMS, CHRONIC CARE WELL BEING PER IMP UNIT&amp;#xa;PO BOX 45600&amp;#xa;OLYMPIA, WA 98504-5600&amp;#xa;United States of America</t>
  </si>
  <si>
    <t>HartmSM@DSHS.WA.GOV</t>
  </si>
  <si>
    <t>085ea9d3d99a01aab00dd6a801116319</t>
  </si>
  <si>
    <t>5918</t>
  </si>
  <si>
    <t>SPN-00045</t>
  </si>
  <si>
    <t>WASHINGTON STATE UNIVERSITY/PULLMAN, WA</t>
  </si>
  <si>
    <t>P.O. BOX 642920&amp;#xa;SLOAN HALL 201&amp;#xa;PULLMAN, WA 99164-2920&amp;#xa;United States of America</t>
  </si>
  <si>
    <t>085ea9d3d99a0199c2175aa60111dd15</t>
  </si>
  <si>
    <t>12492</t>
  </si>
  <si>
    <t>SPN-11814</t>
  </si>
  <si>
    <t>WASHINGTON UNIVERSITY/SAINT LOUIS, MO</t>
  </si>
  <si>
    <t>CB1185&amp;#xa;ONE BROOKINGS DRIVE&amp;#xa;ST. LOUIS, MO 63130&amp;#xa;United States of America</t>
  </si>
  <si>
    <t>kcowell@wustl.edu</t>
  </si>
  <si>
    <t>Kelly March</t>
  </si>
  <si>
    <t>DEPARTMENT MANAGER</t>
  </si>
  <si>
    <t>e1483237f16a01f1556d120a940186d0</t>
  </si>
  <si>
    <t>5960</t>
  </si>
  <si>
    <t>SPN-13814</t>
  </si>
  <si>
    <t>WATER RESEARCH FOUNDATION/DENVER, CO</t>
  </si>
  <si>
    <t>6666 West Quincy Avenue&amp;#xa;Denver, CO 80235&amp;#xa;United States of America</t>
  </si>
  <si>
    <t>lolabode WaterRF.org</t>
  </si>
  <si>
    <t>Jeff Moeller</t>
  </si>
  <si>
    <t>085ea9d3d99a01bcfcd85fa60111ea15</t>
  </si>
  <si>
    <t>67901</t>
  </si>
  <si>
    <t>SPN-11815</t>
  </si>
  <si>
    <t>WAUBONSEE COMMUNITY COLLEGE/SUGAR GROVE, IL</t>
  </si>
  <si>
    <t>RT 47 @WAUBONSEE DR&amp;#xa;SUGAR GROVE, IL 60554&amp;#xa;United States of America</t>
  </si>
  <si>
    <t>085ea9d3d99a01f5952c65a60111f115</t>
  </si>
  <si>
    <t>56174</t>
  </si>
  <si>
    <t>SPN-11816</t>
  </si>
  <si>
    <t>WE ENERGIES/MILWAUKEE,WI</t>
  </si>
  <si>
    <t>231 WEST MICHIGAN STREET&amp;#xa;MILWAUKEE, WI 53203&amp;#xa;United States of America</t>
  </si>
  <si>
    <t>26659f86f62101576ce9e2274509b353</t>
  </si>
  <si>
    <t>70756</t>
  </si>
  <si>
    <t>SPN-13420</t>
  </si>
  <si>
    <t>WEAV3D INC/NORCROSS,GA</t>
  </si>
  <si>
    <t>1 MECA WAY&amp;#xa;NORCROSS, GA 30093&amp;#xa;United States of America</t>
  </si>
  <si>
    <t>chris.oberste@weav3d.com</t>
  </si>
  <si>
    <t>CHRISTOPHER OBERSTE</t>
  </si>
  <si>
    <t>085ea9d3d99a01d9ab4aba77011154d4</t>
  </si>
  <si>
    <t>8000056</t>
  </si>
  <si>
    <t>SPN-00114</t>
  </si>
  <si>
    <t>WEB INDUSTRIES, INC.</t>
  </si>
  <si>
    <t>410 HORIZON DRIVE&amp;#xa;SUITE 100&amp;#xa;SUWANEE, GA 30024&amp;#xa;United States of America</t>
  </si>
  <si>
    <t>085ea9d3d99a016760aa7aa601110d16</t>
  </si>
  <si>
    <t>66058</t>
  </si>
  <si>
    <t>SPN-11820</t>
  </si>
  <si>
    <t>WECOSO, INC., DBA WEST COAST SOLUTIONS/HUNTINGTON BEACH, CA</t>
  </si>
  <si>
    <t>17682 GOTHARD ST.,&amp;#xa;SUITE 201&amp;#xa;HUNTINGTON BEACH, CA 92647&amp;#xa;United States of America</t>
  </si>
  <si>
    <t>358d8d546b2b019864f358989a01d184</t>
  </si>
  <si>
    <t>73165</t>
  </si>
  <si>
    <t>SPN-13758</t>
  </si>
  <si>
    <t>WEDDELL TECHNOLOGIES LLC/GUILFORD, CT</t>
  </si>
  <si>
    <t>1120 VILLAGE WALK&amp;#xa;GUILFORD, CT 06437&amp;#xa;United States of America</t>
  </si>
  <si>
    <t>FARSHID GHASEMI, CEO</t>
  </si>
  <si>
    <t>085ea9d3d99a015a424e9ba801111c19</t>
  </si>
  <si>
    <t>65921</t>
  </si>
  <si>
    <t>SPN-00034</t>
  </si>
  <si>
    <t>WEILL CORNELL MEDICAL COLLEGE/NEW YORK, NY</t>
  </si>
  <si>
    <t>ATTN: GRANTS AND CONTRACTS ACCOUNTING&amp;#xa;575 LEXINGTON AVENUE, 9TH FLOOR&amp;#xa;NEW YORK, NY 10022&amp;#xa;United States of America</t>
  </si>
  <si>
    <t>subaward-invoices@med.cornell.edu</t>
  </si>
  <si>
    <t>SUB-AWARD INVOICES</t>
  </si>
  <si>
    <t>085ea9d3d99a010594d46aa60111f815</t>
  </si>
  <si>
    <t>57073</t>
  </si>
  <si>
    <t>SPN-11817</t>
  </si>
  <si>
    <t>WELLCO/GYEONSNGNBUK-DO, KOREA</t>
  </si>
  <si>
    <t>5f33898afc5e01dc716e750408014253</t>
  </si>
  <si>
    <t>73546</t>
  </si>
  <si>
    <t>SPN-13825</t>
  </si>
  <si>
    <t>WELLCOME LEAP INC/LONDON, ENGLAND</t>
  </si>
  <si>
    <t>1717 RISING GLEN ROAD&amp;#xa;LOS ANGELES, CA 90069&amp;#xa;United States of America</t>
  </si>
  <si>
    <t>RACHEL ROGERS</t>
  </si>
  <si>
    <t>085ea9d3d99a0171b72c70a60111ff15</t>
  </si>
  <si>
    <t>5856</t>
  </si>
  <si>
    <t>SPN-11818</t>
  </si>
  <si>
    <t>WESLEYAN COLLEGE/MACON, GA</t>
  </si>
  <si>
    <t>4760 FORSYTH ROAD&amp;#xa;MACON, GA 31210&amp;#xa;United States of America</t>
  </si>
  <si>
    <t>085ea9d3d99a01ffc6a075a601110616</t>
  </si>
  <si>
    <t>60293</t>
  </si>
  <si>
    <t>SPN-11819</t>
  </si>
  <si>
    <t>WESLEYAN UNIVERSITY/MIDDLETOWN, CT</t>
  </si>
  <si>
    <t>237 HIGH STREET&amp;#xa;MIDDLETOWN, CT 06459&amp;#xa;United States of America</t>
  </si>
  <si>
    <t>085ea9d3d99a017ab0be7fa601111416</t>
  </si>
  <si>
    <t>57436</t>
  </si>
  <si>
    <t>SPN-11821</t>
  </si>
  <si>
    <t>WEST GEORGIA TECHNICAL COLLEGE/WACO, GA</t>
  </si>
  <si>
    <t>176 MURPHY CAMPUS BOULEVARD&amp;#xa;WACO, GA 30182&amp;#xa;United States of America</t>
  </si>
  <si>
    <t>5cda79209520016762bc9bfae70182e8</t>
  </si>
  <si>
    <t>73252</t>
  </si>
  <si>
    <t>SPN-13749</t>
  </si>
  <si>
    <t>WEST POINT DEVELOPMENT AUTHORITY/WEST POINT, GA</t>
  </si>
  <si>
    <t>730 FIRST AVENUE&amp;#xa;WEST POINT, GA 31833&amp;#xa;United States of America</t>
  </si>
  <si>
    <t>teampatrickrvp@gmail.com</t>
  </si>
  <si>
    <t>KEVIN PATRICK</t>
  </si>
  <si>
    <t>941fb274468a0143f797b272671167a1</t>
  </si>
  <si>
    <t>69198</t>
  </si>
  <si>
    <t>SPN-13147</t>
  </si>
  <si>
    <t>WEST VIRGINIA SCHOOLS FOR THE DEAF &amp; BLIND/ROMNEY, WV</t>
  </si>
  <si>
    <t>085ea9d3d99a013e88758ba601112216</t>
  </si>
  <si>
    <t>66355</t>
  </si>
  <si>
    <t>SPN-11823</t>
  </si>
  <si>
    <t>WESTAR ENERGY INC/TOPEKA, KS</t>
  </si>
  <si>
    <t>PO BOX6310&amp;#xa;PORTLAND, OR 97228-6310&amp;#xa;United States of America</t>
  </si>
  <si>
    <t>abdfae3c5056019c67fb1475ac00ec5e</t>
  </si>
  <si>
    <t>73249</t>
  </si>
  <si>
    <t>SPN-13776</t>
  </si>
  <si>
    <t>WESTERN ELECTRIC/ROSSVILLE, GA</t>
  </si>
  <si>
    <t>410 CHICKAMAUGA AVE&amp;#xa;ROSSVILLE, GA 30741&amp;#xa;United States of America</t>
  </si>
  <si>
    <t>cgw@westernelectric.com</t>
  </si>
  <si>
    <t>CHARLES WHITENER</t>
  </si>
  <si>
    <t>941fb274468a016c51b38f74671197a3</t>
  </si>
  <si>
    <t>69987</t>
  </si>
  <si>
    <t>SPN-13224</t>
  </si>
  <si>
    <t>WESTERN GOVERNORS UNIVERSITY/SALT LAKE CITY, UT</t>
  </si>
  <si>
    <t>085ea9d3d99a01c67b0f91a601112916</t>
  </si>
  <si>
    <t>67099</t>
  </si>
  <si>
    <t>SPN-11824</t>
  </si>
  <si>
    <t>WESTERN NEW ENGLAND UNIVERSITY/SPRINGFIELD, MA</t>
  </si>
  <si>
    <t>1215 WILBRAHAM ROAD&amp;#xa;SPRINGFIELD, MA 01119&amp;#xa;United States of America</t>
  </si>
  <si>
    <t>085ea9d3d99a0155822b97a601113016</t>
  </si>
  <si>
    <t>5553</t>
  </si>
  <si>
    <t>SPN-11825</t>
  </si>
  <si>
    <t>WESTINGHOUSE ELECTRIC CO/</t>
  </si>
  <si>
    <t>PO BOX 3700&amp;#xa;PITTSBURGH, PA 15230&amp;#xa;United States of America</t>
  </si>
  <si>
    <t>085ea9d3d99a018dbbd59ca601113716</t>
  </si>
  <si>
    <t>34068</t>
  </si>
  <si>
    <t>SPN-11826</t>
  </si>
  <si>
    <t>WESTLAND TECHNOLOGIES INC/MODESTO, CA</t>
  </si>
  <si>
    <t>107 SOUTH RIVERSIDE DRIVE&amp;#xa;MODESTO, CA 95354&amp;#xa;United States of America</t>
  </si>
  <si>
    <t>HALY WEST</t>
  </si>
  <si>
    <t>085ea9d3d99a015e428ca2a601113e16</t>
  </si>
  <si>
    <t>36490</t>
  </si>
  <si>
    <t>SPN-11827</t>
  </si>
  <si>
    <t>WESTON SOLUTIONS INC</t>
  </si>
  <si>
    <t>5390 TRIANGLE PARKWAY, SUITE 150&amp;#xa;NORCROSS, GA 30092&amp;#xa;United States of America</t>
  </si>
  <si>
    <t>085ea9d3d99a0162187185a601111b16</t>
  </si>
  <si>
    <t>65934</t>
  </si>
  <si>
    <t>SPN-11822</t>
  </si>
  <si>
    <t>WEST-ROCK MWV LLC/RICHMOND, VA</t>
  </si>
  <si>
    <t>501 SOUTH 5TH ST&amp;#xa;RICHMOND, VA 23219-0501&amp;#xa;United States of America</t>
  </si>
  <si>
    <t>085ea9d3d99a01e65497aca601114516</t>
  </si>
  <si>
    <t>4844</t>
  </si>
  <si>
    <t>SPN-11828</t>
  </si>
  <si>
    <t>WEYERHAEUSER NR COMPANY/</t>
  </si>
  <si>
    <t>PO BOX 9777&amp;#xa;WTC-1H2&amp;#xa;FEDERAL WAY, WA 98063-9777&amp;#xa;United States of America</t>
  </si>
  <si>
    <t>085ea9d3d99a0117c33fb3a601116116</t>
  </si>
  <si>
    <t>67660</t>
  </si>
  <si>
    <t>SPN-11829</t>
  </si>
  <si>
    <t>WHARTON COUNTY JUNIOR COLLEGE/WHARTON, TX</t>
  </si>
  <si>
    <t>901 BOLING HIGHWAY&amp;#xa;WHARTON, TX 77488-0080&amp;#xa;United States of America</t>
  </si>
  <si>
    <t>085ea9d3d99a01a70b8ab8a601116816</t>
  </si>
  <si>
    <t>4835</t>
  </si>
  <si>
    <t>SPN-11830</t>
  </si>
  <si>
    <t>WHIRLPOOL CORPORATION/</t>
  </si>
  <si>
    <t>2000 M-63 NORTH&amp;#xa;BENTON HARBOR, MI 49022&amp;#xa;United States of America</t>
  </si>
  <si>
    <t>5ffdeef29c3d10014c3936a163620000</t>
  </si>
  <si>
    <t>74919</t>
  </si>
  <si>
    <t>SPN-14164</t>
  </si>
  <si>
    <t>WHISPER AERO/CROSSVILLE,TN</t>
  </si>
  <si>
    <t>109 POINTE LANDING&amp;#xa;CROSSVILLE, TN 38555&amp;#xa;United States of America</t>
  </si>
  <si>
    <t>ginny@whisper.aero</t>
  </si>
  <si>
    <t>GINNY WU</t>
  </si>
  <si>
    <t>085ea9d3d99a01a60fbabda601116f16</t>
  </si>
  <si>
    <t>5637</t>
  </si>
  <si>
    <t>SPN-11831</t>
  </si>
  <si>
    <t>WHITE CTY BD OF EDUCATION/</t>
  </si>
  <si>
    <t>136 WARRIORS PATH&amp;#xa;CLEVELAND, GA 30528&amp;#xa;United States of America</t>
  </si>
  <si>
    <t>085ea9d3d99a01d3fd37c3a601117616</t>
  </si>
  <si>
    <t>68448</t>
  </si>
  <si>
    <t>SPN-11832</t>
  </si>
  <si>
    <t>WHITE EARTH TRIBAL &amp; COMMUNITY COLLEGE/MAHNOMEN, MN</t>
  </si>
  <si>
    <t>PO BOX 478&amp;#xa;MAHNOMEN, MN 56557&amp;#xa;United States of America</t>
  </si>
  <si>
    <t>c81ac5adcefc015067490cda9f01bac6</t>
  </si>
  <si>
    <t>72824</t>
  </si>
  <si>
    <t>SPN-13741</t>
  </si>
  <si>
    <t>WHITE RIVER ELECTRIC ASSOCIATION INC/MEEKER, CO</t>
  </si>
  <si>
    <t>233 6TH STREET&amp;#xa;MEEKER, CO 81641&amp;#xa;United States of America</t>
  </si>
  <si>
    <t>CHRIS REIDINGER</t>
  </si>
  <si>
    <t>d83d9f0c6a3001b38689e3a1b3006b61</t>
  </si>
  <si>
    <t>71323</t>
  </si>
  <si>
    <t>SPN-13708</t>
  </si>
  <si>
    <t>WHITE RIVER TECHNOLOGIES/NEWTON, MA</t>
  </si>
  <si>
    <t>russell@whiterivertech.com</t>
  </si>
  <si>
    <t>ERIK RUSSELL</t>
  </si>
  <si>
    <t>085ea9d3d99a01b3e757c8a601117d16</t>
  </si>
  <si>
    <t>66628</t>
  </si>
  <si>
    <t>SPN-11833</t>
  </si>
  <si>
    <t>WHITEHALL FOUNDATION INC/PALM BEACH, FL</t>
  </si>
  <si>
    <t>PO BOX 3423&amp;#xa;PALM BEACH, FL 33480&amp;#xa;United States of America</t>
  </si>
  <si>
    <t>CATHERINE THOMAS</t>
  </si>
  <si>
    <t>085ea9d3d99a01ab23c4cda601118416</t>
  </si>
  <si>
    <t>66979</t>
  </si>
  <si>
    <t>SPN-11834</t>
  </si>
  <si>
    <t>WHITFIELD COUNTY SCHOOLS/DALTON, GA</t>
  </si>
  <si>
    <t>085ea9d3d99a01b11399d3a601118b16</t>
  </si>
  <si>
    <t>67217</t>
  </si>
  <si>
    <t>SPN-11835</t>
  </si>
  <si>
    <t>WICHITA STATE UNIVERSITY/WICHITA,KS</t>
  </si>
  <si>
    <t>1845 N FAIRMOUNT&amp;#xa;WICHITA, KS 67260&amp;#xa;United States of America</t>
  </si>
  <si>
    <t>vinod.namboodiri@wichita.edu</t>
  </si>
  <si>
    <t>vinod.namboodiri wichita.edu</t>
  </si>
  <si>
    <t>085ea9d3d99a0148d903d9a601119216</t>
  </si>
  <si>
    <t>66217</t>
  </si>
  <si>
    <t>SPN-11836</t>
  </si>
  <si>
    <t>WILKES &amp; MCLEAN LTD./SCHAUMBURG, IL</t>
  </si>
  <si>
    <t>600 ESTES AVE&amp;#xa;SCHAUMBURG, IL 60193&amp;#xa;United States of America</t>
  </si>
  <si>
    <t>0e2163ca16a20131ac89bc1bb01baa43</t>
  </si>
  <si>
    <t>6011</t>
  </si>
  <si>
    <t>SPN-13472</t>
  </si>
  <si>
    <t>WILLIAM &amp; FLORA HEWLETT FDN/MENLO PARK, CA</t>
  </si>
  <si>
    <t>2121 SAND HILL ROAD&amp;#xa;MENLO PARK, CA 94025&amp;#xa;United States of America</t>
  </si>
  <si>
    <t>esugarman@hewlett.org</t>
  </si>
  <si>
    <t>ELI SUGARMAN</t>
  </si>
  <si>
    <t>085ea9d3d99a01a53c5bdea601119916</t>
  </si>
  <si>
    <t>66031</t>
  </si>
  <si>
    <t>SPN-11837</t>
  </si>
  <si>
    <t>WILLIAM DAVIDSON INSTITUTE AT THE UNIV OF MICHIGAN/ANN ARBOR, MI</t>
  </si>
  <si>
    <t>24 FRANK LLOYD WRIGHT DRIVE&amp;#xa;SUITE B 3000&amp;#xa;ANN ARBOR, MI 48106&amp;#xa;United States of America</t>
  </si>
  <si>
    <t>MEGHAN NEUHAUS</t>
  </si>
  <si>
    <t>085ea9d3d99a01185835c07701115bd4</t>
  </si>
  <si>
    <t>8000057</t>
  </si>
  <si>
    <t>SPN-00115</t>
  </si>
  <si>
    <t>WILLIAM RANDOLPH HEARST FOUNDATION</t>
  </si>
  <si>
    <t>888 SEVENTH AVENUE&amp;#xa;45TH FLOOR&amp;#xa;NEW YORK, NY 10106&amp;#xa;United States of America</t>
  </si>
  <si>
    <t>941fb274468a0102f3043275671169a4</t>
  </si>
  <si>
    <t>70463</t>
  </si>
  <si>
    <t>SPN-13252</t>
  </si>
  <si>
    <t>WILLIAMS COLLEGE/WILLIAMSTOWN, MA</t>
  </si>
  <si>
    <t>c41e865f39161001afbfd43c2bb60000</t>
  </si>
  <si>
    <t>77292</t>
  </si>
  <si>
    <t>SPN-14597</t>
  </si>
  <si>
    <t>WILLS EYE HOSPITAL/PHILADELPHIA, PA</t>
  </si>
  <si>
    <t>840 Walnut Street&amp;#xa;Suite 1110&amp;#xa;Philadelphia, PA 19107&amp;#xa;United States of America</t>
  </si>
  <si>
    <t>jschuman@willseye.org</t>
  </si>
  <si>
    <t>Joel Schuman</t>
  </si>
  <si>
    <t>085ea9d3d99a010300d5e3a60111a016</t>
  </si>
  <si>
    <t>65761</t>
  </si>
  <si>
    <t>SPN-11838</t>
  </si>
  <si>
    <t>WILSON CENTER/WASHINGTON, DC</t>
  </si>
  <si>
    <t>ONE WOODROW WILSON PLAZA&amp;#xa;1300 PENNSYLVANIA AVENUE, NW&amp;#xa;WASHINGTON, DC 20004-3027&amp;#xa;United States of America</t>
  </si>
  <si>
    <t>fc9576595c6210019de06301971c0000</t>
  </si>
  <si>
    <t>76272</t>
  </si>
  <si>
    <t>SPN-14442</t>
  </si>
  <si>
    <t>WINGBORNE AERONAUTICS CORPORATION</t>
  </si>
  <si>
    <t>865 Saint Charles Ave NE&amp;#xa;Atlanta, GA 30306-4128&amp;#xa;United States of America</t>
  </si>
  <si>
    <t>brian@wingborne-areo.com</t>
  </si>
  <si>
    <t>Brian German</t>
  </si>
  <si>
    <t>085ea9d3d99a014108fde8a60111a716</t>
  </si>
  <si>
    <t>65881</t>
  </si>
  <si>
    <t>SPN-11839</t>
  </si>
  <si>
    <t>WIPRO DIGITAL/STOCKHOLM, SWEDEN</t>
  </si>
  <si>
    <t>3575 PIEDMONT RD NE&amp;#xa;BLD 15, SUITE 600&amp;#xa;ATLANTA, GA 30305&amp;#xa;United States of America</t>
  </si>
  <si>
    <t>085ea9d3d99a01762da7eea60111ae16</t>
  </si>
  <si>
    <t>57403</t>
  </si>
  <si>
    <t>SPN-11840</t>
  </si>
  <si>
    <t>WIREGRASS GEORGIA TECHNICAL COLLEGE/VALDOSTA, GA</t>
  </si>
  <si>
    <t>STUDENT SUPPORT, OFFICE 118&amp;#xa;4089 VAL TECH ROAD&amp;#xa;VALDOSTA, GA 31602&amp;#xa;United States of America</t>
  </si>
  <si>
    <t>2c8384ae33a701c43f1e4fd24c012d33</t>
  </si>
  <si>
    <t>71181</t>
  </si>
  <si>
    <t>SPN-13512</t>
  </si>
  <si>
    <t>WISCONSIN FAMILY ASST CTR FOR EDUC TRAINING AND SUPPORT (WIFACETS)/MILWAUKEE,WI</t>
  </si>
  <si>
    <t>600 W. VIRGINA ST&amp;#xa;STE 501&amp;#xa;MILWAUKEE, WI 53204&amp;#xa;United States of America</t>
  </si>
  <si>
    <t>a44946f28036012ea23259a4c12b0a70</t>
  </si>
  <si>
    <t>61594</t>
  </si>
  <si>
    <t>SPN-13382</t>
  </si>
  <si>
    <t>WI-SENSE LLC/SMYRNA, GA</t>
  </si>
  <si>
    <t>405 OAK BROOK CT. SE&amp;#xa;SMYRNA, GA 30082&amp;#xa;United States of America</t>
  </si>
  <si>
    <t>krishna@wisensewearables.com</t>
  </si>
  <si>
    <t>KRISHNA NAISHADHAM</t>
  </si>
  <si>
    <t>941fb274468a017dd965cd766711d6a6</t>
  </si>
  <si>
    <t>8000163</t>
  </si>
  <si>
    <t>SPN-13322</t>
  </si>
  <si>
    <t>WOLFSPEED</t>
  </si>
  <si>
    <t>085ea9d3d99a01a8f234e8910111f6f7</t>
  </si>
  <si>
    <t>43408</t>
  </si>
  <si>
    <t>SPN-11841</t>
  </si>
  <si>
    <t>WOODROW WILSON INTL CTR FOR SCHOLARS/WASHINGTON,DC</t>
  </si>
  <si>
    <t>31ecab8f4a7f01019cde6e15091e0000</t>
  </si>
  <si>
    <t>20683</t>
  </si>
  <si>
    <t>SPN-14114</t>
  </si>
  <si>
    <t>WOODS HOLE OCEANOGRAPHIC INSTITUTE/WOODS HOLE, MA</t>
  </si>
  <si>
    <t>266 WOODS HOLE RD. MS#39&amp;#xa;WOODS HOLE, MA 02543-1050&amp;#xa;United States of America</t>
  </si>
  <si>
    <t>subawards@whoi.edu</t>
  </si>
  <si>
    <t>hthurston whoi.edu</t>
  </si>
  <si>
    <t>subawards whoi.edu</t>
  </si>
  <si>
    <t>9c36aef72fbb0104056003eefc00b381</t>
  </si>
  <si>
    <t>5926</t>
  </si>
  <si>
    <t>SPN-13842</t>
  </si>
  <si>
    <t>WORCESTER POLYTECHNIC INSTITU/WORCESTER, MA</t>
  </si>
  <si>
    <t>100 INSTITUTE ROAD&amp;#xa;WORCESTER, MA 01609-2280&amp;#xa;United States of America</t>
  </si>
  <si>
    <t>COLLEEN MCSHEA</t>
  </si>
  <si>
    <t>3709e7b854081001fad1c39233b60000</t>
  </si>
  <si>
    <t>77075</t>
  </si>
  <si>
    <t>SPN-14467</t>
  </si>
  <si>
    <t>WORLD PRECISION INSTRUMENTS LLC/SARASOTA, FL</t>
  </si>
  <si>
    <t>accountspayable@wpiinc.com</t>
  </si>
  <si>
    <t>Morgan McAuley</t>
  </si>
  <si>
    <t>085ea9d3d99a01531b34f4a60111b516</t>
  </si>
  <si>
    <t>66556</t>
  </si>
  <si>
    <t>SPN-11842</t>
  </si>
  <si>
    <t>WORLD TRANSMISSION TECHNOLOGY/TIANJIN,CHINA</t>
  </si>
  <si>
    <t>300409 Tianjin&amp;#xa;China</t>
  </si>
  <si>
    <t>7bffae3e3a9c01ab83e2c6c04c0150b5</t>
  </si>
  <si>
    <t>72264</t>
  </si>
  <si>
    <t>SPN-13644</t>
  </si>
  <si>
    <t>WORLD WIDE WEB CONSORTIUM/SALT LAKE CITY</t>
  </si>
  <si>
    <t>105 BROADWAY&amp;#xa;ROOM 7130&amp;#xa;CAMBRIDGE, MA 02142&amp;#xa;United States of America</t>
  </si>
  <si>
    <t>547af347348401539bae8f67480164ff</t>
  </si>
  <si>
    <t>32467</t>
  </si>
  <si>
    <t>SPN-13568</t>
  </si>
  <si>
    <t>WRIGHT BROTHERS INSTITUTE/DAYTON, OHIO</t>
  </si>
  <si>
    <t>5100 SPRINGFIELD PIKE&amp;#xa;DAYTON, OH 45459&amp;#xa;United States of America</t>
  </si>
  <si>
    <t>bob.lee@wbi-innovates.com</t>
  </si>
  <si>
    <t>ROBERT LEE</t>
  </si>
  <si>
    <t>085ea9d3d99a01088fa9faa60111bc16</t>
  </si>
  <si>
    <t>35648</t>
  </si>
  <si>
    <t>SPN-11843</t>
  </si>
  <si>
    <t>WRIGHT STATE UNIVERSITY</t>
  </si>
  <si>
    <t>2640 COLONEL GLENN HIGHWAY&amp;#xa;DAYTON, OH 45435&amp;#xa;United States of America</t>
  </si>
  <si>
    <t>9b89bdba9e0f01145d6b1ddbfd00721b</t>
  </si>
  <si>
    <t>71980</t>
  </si>
  <si>
    <t>SPN-13613</t>
  </si>
  <si>
    <t>WRIGHT-HENNEPIN CEA/ROCKFORD, MN</t>
  </si>
  <si>
    <t>P.O. BOX 330&amp;#xa;ROCKFORD, MN 55373&amp;#xa;United States of America</t>
  </si>
  <si>
    <t>btauer@whe.org</t>
  </si>
  <si>
    <t>BRYANT TAUER</t>
  </si>
  <si>
    <t>6e648c56f2eb0126f0b55409cc120194</t>
  </si>
  <si>
    <t>70681</t>
  </si>
  <si>
    <t>SPN-13456</t>
  </si>
  <si>
    <t>WSP USA INC/WASHINGTON, DC</t>
  </si>
  <si>
    <t>WSP USA INC&amp;#xa;425 MARKET STREET, 17TH FLOOR&amp;#xa;SAN FRANCISCO, CA 94105&amp;#xa;United States of America</t>
  </si>
  <si>
    <t>Art.Arciniega@wsp.com</t>
  </si>
  <si>
    <t>ART ARCINIEGA</t>
  </si>
  <si>
    <t>beee9273e96901be986c1cd4e02226f8</t>
  </si>
  <si>
    <t>70581</t>
  </si>
  <si>
    <t>SPN-13358</t>
  </si>
  <si>
    <t>WTEC ENERGY/ HASBROUCK HEIGHTS, NJ</t>
  </si>
  <si>
    <t>DAVE FRANK</t>
  </si>
  <si>
    <t>085ea9d3d99a01d8f6cc00a70111c916</t>
  </si>
  <si>
    <t>65642</t>
  </si>
  <si>
    <t>SPN-11844</t>
  </si>
  <si>
    <t>WUHAN UNIVERSITY/HUBEI, CHINA</t>
  </si>
  <si>
    <t>430072 Hubei&amp;#xa;China</t>
  </si>
  <si>
    <t>085ea9d3d99a01ab7bf20aa70111d016</t>
  </si>
  <si>
    <t>4841</t>
  </si>
  <si>
    <t>SPN-11845</t>
  </si>
  <si>
    <t>WYLE LABORATORIES/</t>
  </si>
  <si>
    <t>2700 INDIAN RIPPLE ROAD&amp;#xa;DAYTON, OH 45440&amp;#xa;United States of America</t>
  </si>
  <si>
    <t>SHARON THOMPSON</t>
  </si>
  <si>
    <t>FRANC SMITH</t>
  </si>
  <si>
    <t>085ea9d3d99a0104162026a601119b15</t>
  </si>
  <si>
    <t>65056</t>
  </si>
  <si>
    <t>SPN-11805</t>
  </si>
  <si>
    <t>W-Z BIOTECH LLC./LEXINGTON, KY</t>
  </si>
  <si>
    <t>145 GRAHAM AVE ROOM A165&amp;#xa;LEXINGTON, KY 40506&amp;#xa;United States of America</t>
  </si>
  <si>
    <t>CHERRY CROFT</t>
  </si>
  <si>
    <t>be9e0f2bd81d100100afa434e7630000</t>
  </si>
  <si>
    <t>76338</t>
  </si>
  <si>
    <t>SPN-14370</t>
  </si>
  <si>
    <t>XANALYTIX SYSTEMS LLC/CLARENCE CENTER, NY</t>
  </si>
  <si>
    <t>9424 PINYON COURT&amp;#xa;CLARENCE CENTER, NY 14032&amp;#xa;United States of America</t>
  </si>
  <si>
    <t>pamela.crassidis@xanalytixsystems.com</t>
  </si>
  <si>
    <t>Rosie McCarthy</t>
  </si>
  <si>
    <t>PAMELA CRASSIDIS</t>
  </si>
  <si>
    <t>085ea9d3d99a0161fa4613a70111f216</t>
  </si>
  <si>
    <t>56693</t>
  </si>
  <si>
    <t>SPN-11846</t>
  </si>
  <si>
    <t>XAVIER UNIVERSITY OF LA/NEW ORLEANS, LA</t>
  </si>
  <si>
    <t>909 S JEFFERSON DAVIS&amp;#xa;SUITE 300&amp;#xa;NEW ORLEANS, LA 70125&amp;#xa;United States of America</t>
  </si>
  <si>
    <t>SHIRLEY MOSES</t>
  </si>
  <si>
    <t>8ed22079b49201253caab8b2b1002c46</t>
  </si>
  <si>
    <t>72583</t>
  </si>
  <si>
    <t>SPN-13827</t>
  </si>
  <si>
    <t>XCELL THERAPEUTICS/LAKE CITY, UT</t>
  </si>
  <si>
    <t>370 S 300 E&amp;#xa;SALT LAKE CITY, UT 84111&amp;#xa;United States of America</t>
  </si>
  <si>
    <t>jimmylee@xcell.co.kr</t>
  </si>
  <si>
    <t>JIMMY LEE</t>
  </si>
  <si>
    <t>085ea9d3d99a01a0cef918a70111f916</t>
  </si>
  <si>
    <t>68048</t>
  </si>
  <si>
    <t>SPN-11847</t>
  </si>
  <si>
    <t>XENESIS LLC./NAPERVILLE, IL</t>
  </si>
  <si>
    <t>3333 WARRENVILLE RD&amp;#xa;SUITE 200&amp;#xa;LESLIE, IL 60532&amp;#xa;United States of America</t>
  </si>
  <si>
    <t>MARK LAPENNA</t>
  </si>
  <si>
    <t>085ea9d3d99a01d0727c1ea701110017</t>
  </si>
  <si>
    <t>58035</t>
  </si>
  <si>
    <t>SPN-11848</t>
  </si>
  <si>
    <t>XG SCIENCES/LANSING,MI</t>
  </si>
  <si>
    <t>3101 GRAND OAK DR&amp;#xa;LANSING, MI 48911&amp;#xa;United States of America</t>
  </si>
  <si>
    <t>085ea9d3d99a016d01f823a701110717</t>
  </si>
  <si>
    <t>65928</t>
  </si>
  <si>
    <t>SPN-11849</t>
  </si>
  <si>
    <t>XILINX INC./SAN JOSE, CA</t>
  </si>
  <si>
    <t>2100 LOGIC DRIVE&amp;#xa;SAN JOSE, CA 95124&amp;#xa;United States of America</t>
  </si>
  <si>
    <t>065bd5039f180125ae7e2495fd00593f</t>
  </si>
  <si>
    <t>71186</t>
  </si>
  <si>
    <t>SPN-13725</t>
  </si>
  <si>
    <t>XPRIZE/CULVER CITY, CA</t>
  </si>
  <si>
    <t>devin.krotman@xprize.org</t>
  </si>
  <si>
    <t>DEVIN KROTMAN</t>
  </si>
  <si>
    <t>941fb274468a01c02a36d3766711daa6</t>
  </si>
  <si>
    <t>8000164</t>
  </si>
  <si>
    <t>SPN-13323</t>
  </si>
  <si>
    <t>XTEST, INC</t>
  </si>
  <si>
    <t>d0dab9584e26016f1814f12fad00ae6d</t>
  </si>
  <si>
    <t>73664</t>
  </si>
  <si>
    <t>SPN-13873</t>
  </si>
  <si>
    <t>X-WAVE INNOVATIONS INC/GAITHERSBURG, MD</t>
  </si>
  <si>
    <t>555 QUINCE ORCHARD ROAD, SUITE 510&amp;#xa;GAITHERSBURG, MD 20878&amp;#xa;United States of America</t>
  </si>
  <si>
    <t>085ea9d3d99a012c1f192aa701110e17</t>
  </si>
  <si>
    <t>66032</t>
  </si>
  <si>
    <t>SPN-11851</t>
  </si>
  <si>
    <t>XYZTEC BV/PENNINGEN, NETHERLANDS</t>
  </si>
  <si>
    <t>JF KENNEDYLAAN 14-B&amp;#xa;5981 XC Panningen&amp;#xa;Netherlands</t>
  </si>
  <si>
    <t>1bda3f9fb5a7010217c55b61e201da6e</t>
  </si>
  <si>
    <t>57402</t>
  </si>
  <si>
    <t>SPN-13526</t>
  </si>
  <si>
    <t>YAKIMA VALLEY COMMUNITY COLLEGE/YAKIMA, WA</t>
  </si>
  <si>
    <t>DISABILITY SERVICES&amp;#xa;SOUTH 16TH AND NOB HILL BLVD.&amp;#xa;YAKIMA, WA 98902&amp;#xa;United States of America</t>
  </si>
  <si>
    <t>jtownsend@yvcc.edu</t>
  </si>
  <si>
    <t>JENNIFER TOWNSEND</t>
  </si>
  <si>
    <t>085ea9d3d99a0103bb4230a701111517</t>
  </si>
  <si>
    <t>27681</t>
  </si>
  <si>
    <t>SPN-11852</t>
  </si>
  <si>
    <t>YALE UNIVERSITY/NEW HAVEN, CT</t>
  </si>
  <si>
    <t>ACCOUNTS PAYABLE&amp;#xa;PO BOX 208228&amp;#xa;NEW HAVEN, CT 06520-8228&amp;#xa;United States of America</t>
  </si>
  <si>
    <t>YALE SHARED SERVICES</t>
  </si>
  <si>
    <t>RESEARCH COMPLIANCE COORDINATOR</t>
  </si>
  <si>
    <t>085ea9d3d99a010bb82a36a701112217</t>
  </si>
  <si>
    <t>5566</t>
  </si>
  <si>
    <t>SPN-11853</t>
  </si>
  <si>
    <t>YAMAHA MOTOR CORP. USA/</t>
  </si>
  <si>
    <t>1000 GA HWY 34&amp;#xa;NEWNAN, GA 30265&amp;#xa;United States of America</t>
  </si>
  <si>
    <t>085ea9d3d99a0173deac3ca701112917</t>
  </si>
  <si>
    <t>56274</t>
  </si>
  <si>
    <t>SPN-11854</t>
  </si>
  <si>
    <t>YASKAWA AMERICA INC/MIAMISBURG, OH</t>
  </si>
  <si>
    <t>100 AUTOMANTION WAY&amp;#xa;MIAMISBURG, OH 45342&amp;#xa;United States of America</t>
  </si>
  <si>
    <t>f5298d86637d0121f4b71028ea016a58</t>
  </si>
  <si>
    <t>72724</t>
  </si>
  <si>
    <t>SPN-13697</t>
  </si>
  <si>
    <t>YAVAPAI COLLEGE/PRESCOTT, AZ</t>
  </si>
  <si>
    <t>1100 E. SHELDON ST&amp;#xa;PRESCOTT, AZ 86301&amp;#xa;United States of America</t>
  </si>
  <si>
    <t>ce66eae356191000b0824ee799130000</t>
  </si>
  <si>
    <t>75826</t>
  </si>
  <si>
    <t>SPN-14258</t>
  </si>
  <si>
    <t>YIELD ENGINEERING SYSTEMS INC/FREMONT,CA</t>
  </si>
  <si>
    <t>3178 LAURELVIEW CT&amp;#xa;FREMONT, CA 94538&amp;#xa;United States of America</t>
  </si>
  <si>
    <t>vhuang@yieldengineering.com</t>
  </si>
  <si>
    <t>vhuang yieldengineering.com</t>
  </si>
  <si>
    <t>6e71b48d99c41001e9ce2141e3de0000</t>
  </si>
  <si>
    <t>76508</t>
  </si>
  <si>
    <t>SPN-14312</t>
  </si>
  <si>
    <t>YOSEMITE VALLEY CHARTER SCHOOL/FRESNO, CA</t>
  </si>
  <si>
    <t>3610 E. ASHLAN AVENUE&amp;#xa;FRESNO, CA 93726&amp;#xa;United States of America</t>
  </si>
  <si>
    <t>steph.johnson@centralvcs.org</t>
  </si>
  <si>
    <t>STEPHANIE JOHNSON</t>
  </si>
  <si>
    <t>085ea9d3d99a016440f041a701113017</t>
  </si>
  <si>
    <t>57466</t>
  </si>
  <si>
    <t>SPN-11855</t>
  </si>
  <si>
    <t>YOUNG HARRIS COLLEGE/YOUNG HARRIS, GA</t>
  </si>
  <si>
    <t>BUSINESS OFFICE PO BOX 68&amp;#xa;YOUNG HARRIS, GA 30582&amp;#xa;United States of America</t>
  </si>
  <si>
    <t>085ea9d3d99a01ca1ad447a701113717</t>
  </si>
  <si>
    <t>68257</t>
  </si>
  <si>
    <t>SPN-11856</t>
  </si>
  <si>
    <t>YTWO FORMATIVE INC./STUTTGART, GERMANY</t>
  </si>
  <si>
    <t>5100 POPULAR AVE&amp;#xa;STE 3400&amp;#xa;MEMPHIS, TN 38137&amp;#xa;United States of America</t>
  </si>
  <si>
    <t>085ea9d3d99a01883cd24da701113e17</t>
  </si>
  <si>
    <t>49869</t>
  </si>
  <si>
    <t>SPN-11857</t>
  </si>
  <si>
    <t>YULISTA MANAGEMENT SERVICES/HUNTSVILLE, AL</t>
  </si>
  <si>
    <t>PO BOX 5207&amp;#xa;HUNTSVILLE, AL 35814&amp;#xa;United States of America</t>
  </si>
  <si>
    <t>085ea9d3d99a017a10256fa80111e718</t>
  </si>
  <si>
    <t>35468</t>
  </si>
  <si>
    <t>SPN-00026</t>
  </si>
  <si>
    <t>ZACHRY CONSTRUCTION CORPORATION/SAN ANTONIO, TX</t>
  </si>
  <si>
    <t>2330 N LOOP 1604 E&amp;#xa;SAN ANTONIO, TX 78248&amp;#xa;United States of America</t>
  </si>
  <si>
    <t>c9f8b40e5d4b010c46c85420b1009229</t>
  </si>
  <si>
    <t>71581</t>
  </si>
  <si>
    <t>SPN-13622</t>
  </si>
  <si>
    <t>ZCP SORBENT OPTIMIZATION LLC/NEW YORK,NY</t>
  </si>
  <si>
    <t>590 MADISON AVE, FLOOR 21&amp;#xa;NEW YORK, NY 10022&amp;#xa;United States of America</t>
  </si>
  <si>
    <t>085ea9d3d99a013515bd53a701114817</t>
  </si>
  <si>
    <t>68051</t>
  </si>
  <si>
    <t>SPN-11858</t>
  </si>
  <si>
    <t>ZENTZ ACCESSIBLE DESIGN LLC/ MISSOULA, MT</t>
  </si>
  <si>
    <t>1734 SOUTH 8TH STREET WEST&amp;#xa;MISSOULA, MT 59801&amp;#xa;United States of America</t>
  </si>
  <si>
    <t>741ef0556ecd10015fbb447273660000</t>
  </si>
  <si>
    <t>77263</t>
  </si>
  <si>
    <t>SPN-14532</t>
  </si>
  <si>
    <t>ZEODAC/ATLANTA, GA</t>
  </si>
  <si>
    <t>311 Ferst Drive NW&amp;#xa;Atlanta, GA 30332&amp;#xa;United States of America</t>
  </si>
  <si>
    <t>tsulmonetti@zeodac.com</t>
  </si>
  <si>
    <t>Taylor Sulmonetti</t>
  </si>
  <si>
    <t>9435e9aee27a01e55434f83bf92c2d76</t>
  </si>
  <si>
    <t>70537</t>
  </si>
  <si>
    <t>SPN-13383</t>
  </si>
  <si>
    <t>ZERO CARBON PARTNERS/NEW YORK,NY</t>
  </si>
  <si>
    <t>DAVID ELENOWITZ</t>
  </si>
  <si>
    <t>085ea9d3d99a01f15f4459a701114f17</t>
  </si>
  <si>
    <t>39428</t>
  </si>
  <si>
    <t>SPN-11859</t>
  </si>
  <si>
    <t>ZETA ASSOCIATES INC//FAIRFAX, VA</t>
  </si>
  <si>
    <t>10302 EATON PLACE&amp;#xa;SUITE 500&amp;#xa;FAIRFAX, VA 22030&amp;#xa;United States of America</t>
  </si>
  <si>
    <t>4f8da1d86af40101e78c40eead740000</t>
  </si>
  <si>
    <t>12053</t>
  </si>
  <si>
    <t>SPN-14101</t>
  </si>
  <si>
    <t>ZOO ATLANTA/ATLANTA, GA</t>
  </si>
  <si>
    <t>800 CHEROKEE AVENUE SE&amp;#xa;ATLANTA, GA 30315&amp;#xa;United States of America</t>
  </si>
  <si>
    <t>joseph.mendelson@biology.gatech.edu</t>
  </si>
  <si>
    <t>JOSEPH MENDELSON</t>
  </si>
  <si>
    <t>085ea9d3d99a010eb0c65ea701115617</t>
  </si>
  <si>
    <t>56213</t>
  </si>
  <si>
    <t>SPN-11860</t>
  </si>
  <si>
    <t>ZTE USA/MORRISTOWN,NJ</t>
  </si>
  <si>
    <t>55 MADISON AVE SUITE 302&amp;#xa;MORRISTOWN, NJ 07960&amp;#xa;United States of America</t>
  </si>
  <si>
    <t>085ea9d3d99a01938a559da70111ab17</t>
  </si>
  <si>
    <t>68622</t>
  </si>
  <si>
    <t>SPN-11861</t>
  </si>
  <si>
    <t>ZUNUM AERO/KIRKLAND, WA</t>
  </si>
  <si>
    <t>811 KIRKLAND AVENUE&amp;#xa;KIRKLAND, WA 98033&amp;#xa;United States of America</t>
  </si>
  <si>
    <t>BRADLEY T. FANTON</t>
  </si>
  <si>
    <t>Fiscal Year</t>
  </si>
  <si>
    <t>Start Date</t>
  </si>
  <si>
    <t>End Date</t>
  </si>
  <si>
    <t>Full Benefits</t>
  </si>
  <si>
    <t>Limited Benefits</t>
  </si>
  <si>
    <t>Partial Benefits</t>
  </si>
  <si>
    <t>Graduate Student Health</t>
  </si>
  <si>
    <t>No Benefits</t>
  </si>
  <si>
    <t>Uncapped Research</t>
  </si>
  <si>
    <t>Capped Research</t>
  </si>
  <si>
    <t>Other Sponsored Activities</t>
  </si>
  <si>
    <t>Instruction</t>
  </si>
  <si>
    <t>Uncapped Off Campus</t>
  </si>
  <si>
    <t>Capped Off Campus</t>
  </si>
  <si>
    <t>Tuition
Escalator</t>
  </si>
  <si>
    <t>Salary
Escalator</t>
  </si>
  <si>
    <t>Rate
Types</t>
  </si>
  <si>
    <t>Column
Number</t>
  </si>
  <si>
    <t>Uncapped Research (Off Campus)</t>
  </si>
  <si>
    <t>Capped Research (Off Campus)</t>
  </si>
  <si>
    <t>Special Rate</t>
  </si>
  <si>
    <t>Department:</t>
  </si>
  <si>
    <t>Sponsor Name:</t>
  </si>
  <si>
    <t>Proposal Title:</t>
  </si>
  <si>
    <t>Principal Investigator:</t>
  </si>
  <si>
    <t>RFP Number:</t>
  </si>
  <si>
    <t>Sub-Opportunity Number:</t>
  </si>
  <si>
    <t>Category
Name</t>
  </si>
  <si>
    <t>HPC Equip. (To OIT)</t>
  </si>
  <si>
    <t>M &amp; S</t>
  </si>
  <si>
    <t>Workshops</t>
  </si>
  <si>
    <t>Post Doc Support</t>
  </si>
  <si>
    <t>Other</t>
  </si>
  <si>
    <t>NON - TRACs</t>
  </si>
  <si>
    <t>Budget
Category</t>
  </si>
  <si>
    <t>TRACs
Category</t>
  </si>
  <si>
    <t>Other Senior Personnel</t>
  </si>
  <si>
    <t>Postdocs</t>
  </si>
  <si>
    <t>Sub-Awards</t>
  </si>
  <si>
    <t>PD/PI Name:</t>
  </si>
  <si>
    <t>Proposal Due Date:</t>
  </si>
  <si>
    <t>Estimated Start Date:</t>
  </si>
  <si>
    <t>Cost Share Type:</t>
  </si>
  <si>
    <t>F &amp; A Rate:</t>
  </si>
  <si>
    <t>Rate</t>
  </si>
  <si>
    <t>currentfy:</t>
  </si>
  <si>
    <t>Budget
Period 1</t>
  </si>
  <si>
    <t>Budget
Period 2</t>
  </si>
  <si>
    <t>Budget
Period 3</t>
  </si>
  <si>
    <t>Budget
Period 4</t>
  </si>
  <si>
    <t>Budget
Period 5</t>
  </si>
  <si>
    <t>Budget
Period 6</t>
  </si>
  <si>
    <t>Months Per Term</t>
  </si>
  <si>
    <t>Unit:</t>
  </si>
  <si>
    <t>TOTAL DIRECT COSTS</t>
  </si>
  <si>
    <t>TOTAL PROPOSED COSTS</t>
  </si>
  <si>
    <t>Expected
From Sponsor</t>
  </si>
  <si>
    <t>Third
Party</t>
  </si>
  <si>
    <t>Total
Cost Share</t>
  </si>
  <si>
    <t>Total
Project Budget</t>
  </si>
  <si>
    <t>Project Title:</t>
  </si>
  <si>
    <t>Performance Period:</t>
  </si>
  <si>
    <t>Budget Period 1</t>
  </si>
  <si>
    <t>Georgia Tech Support of Project</t>
  </si>
  <si>
    <t>Budget Period 2</t>
  </si>
  <si>
    <t>Budget Period 3</t>
  </si>
  <si>
    <t>Budget Period 4</t>
  </si>
  <si>
    <t>Budget Period 5</t>
  </si>
  <si>
    <t>Budget Period 6</t>
  </si>
  <si>
    <t>ORG_ID</t>
  </si>
  <si>
    <t>ORG_LEVEL</t>
  </si>
  <si>
    <t>PARENT_ORG_ID</t>
  </si>
  <si>
    <t>ORG_DESC</t>
  </si>
  <si>
    <t>College</t>
  </si>
  <si>
    <t>GTRI-Vice President &amp; Director</t>
  </si>
  <si>
    <t>GTRI - Support Services</t>
  </si>
  <si>
    <t>GTRI-Director's Office</t>
  </si>
  <si>
    <t>GTRI - Chief of Staff</t>
  </si>
  <si>
    <t>GTRI-Chief Scientist</t>
  </si>
  <si>
    <t>GTRI - IO</t>
  </si>
  <si>
    <t>GTRI - EOSD</t>
  </si>
  <si>
    <t>GTRI - ICSD</t>
  </si>
  <si>
    <t>GTRI - SISD</t>
  </si>
  <si>
    <t>School</t>
  </si>
  <si>
    <t>GTRI - PMSO</t>
  </si>
  <si>
    <t>GTRI Adv Systems</t>
  </si>
  <si>
    <t>GTRI-Adv Concepts</t>
  </si>
  <si>
    <t>GTRI Electro-Optical Sys Labs</t>
  </si>
  <si>
    <t>GTRI-Aero Trans Adv Sys (ATAS)</t>
  </si>
  <si>
    <t>GTRI-ICL</t>
  </si>
  <si>
    <t>GTRI-CTISL</t>
  </si>
  <si>
    <t>GTRI-Sensors Elec (GTRI-SEAL)</t>
  </si>
  <si>
    <t>GTRI-Electronic Sy(GTRI-ELSYS)</t>
  </si>
  <si>
    <t>GTRI - ESD</t>
  </si>
  <si>
    <t>GTRI - RSD</t>
  </si>
  <si>
    <t>GTRI - MS</t>
  </si>
  <si>
    <t>GTRI - ISD</t>
  </si>
  <si>
    <t>GTRI - S2CD</t>
  </si>
  <si>
    <t>GTRI-ICD</t>
  </si>
  <si>
    <t>BOR - Sponsored Operations</t>
  </si>
  <si>
    <t>EVPR</t>
  </si>
  <si>
    <t>Exectutive Vice President of Research</t>
  </si>
  <si>
    <t>Biomedical Engineering</t>
  </si>
  <si>
    <t>CABI</t>
  </si>
  <si>
    <t>Inst  Leadership &amp; Entreprene</t>
  </si>
  <si>
    <t>Center for Computational Materials Science</t>
  </si>
  <si>
    <t>Engineering</t>
  </si>
  <si>
    <t>ASDL</t>
  </si>
  <si>
    <t>Materials Science &amp; Engineering</t>
  </si>
  <si>
    <t>Chemical &amp; Biomolecular Engineering</t>
  </si>
  <si>
    <t>Civil &amp; Environmental Engineering</t>
  </si>
  <si>
    <t>Electrical &amp; Computer Engineering</t>
  </si>
  <si>
    <t>Industrial &amp; Systems Engineering</t>
  </si>
  <si>
    <t>Alternative Media Access Center</t>
  </si>
  <si>
    <t>Sciences</t>
  </si>
  <si>
    <t>ARCS</t>
  </si>
  <si>
    <t>Biology</t>
  </si>
  <si>
    <t>Chemistry</t>
  </si>
  <si>
    <t>Literature, Media, &amp; Communication</t>
  </si>
  <si>
    <t>Earth &amp; Atmospheric Sciences</t>
  </si>
  <si>
    <t>Computing</t>
  </si>
  <si>
    <t>Graphics,Vis &amp; Usability (GVU)</t>
  </si>
  <si>
    <t>GT Info Security Ctr (GTISC)</t>
  </si>
  <si>
    <t>Ctr Exp Rsch Comp Sys (CERCS)</t>
  </si>
  <si>
    <t>Interactive Computing</t>
  </si>
  <si>
    <t>Computer Science</t>
  </si>
  <si>
    <t>Computational Science &amp; Engineering</t>
  </si>
  <si>
    <t>C21U</t>
  </si>
  <si>
    <t>Start-Up Engineering</t>
  </si>
  <si>
    <t>Modern Languages</t>
  </si>
  <si>
    <t>CEISMC</t>
  </si>
  <si>
    <t>Air Force</t>
  </si>
  <si>
    <t>Army ROTC</t>
  </si>
  <si>
    <t>Navy ROTC</t>
  </si>
  <si>
    <t>Architecture - Centers &amp; Labs</t>
  </si>
  <si>
    <t>Geographic Information System Center</t>
  </si>
  <si>
    <t>Center for Assistance Technology &amp; Environmental Access</t>
  </si>
  <si>
    <t>Center for Quality Growth and Regional Development</t>
  </si>
  <si>
    <t>Digital Building Lab Center</t>
  </si>
  <si>
    <t>Architecture - Adm &amp; Schools</t>
  </si>
  <si>
    <t>Industrial Design</t>
  </si>
  <si>
    <t>Architecture</t>
  </si>
  <si>
    <t>Music</t>
  </si>
  <si>
    <t>City &amp; Regional Planning</t>
  </si>
  <si>
    <t>Building Construction</t>
  </si>
  <si>
    <t>Business</t>
  </si>
  <si>
    <t>Ivan Allen</t>
  </si>
  <si>
    <t>Economics</t>
  </si>
  <si>
    <t>Public Policy</t>
  </si>
  <si>
    <t>History, Technology, &amp; Society</t>
  </si>
  <si>
    <t>International Affairs</t>
  </si>
  <si>
    <t>Academy of Medicine-Georgia Tech</t>
  </si>
  <si>
    <t>Auxiliary Services Operations</t>
  </si>
  <si>
    <t>Campus Serv-Info Tech Group</t>
  </si>
  <si>
    <t>Housing Office</t>
  </si>
  <si>
    <t>Technology Square Auxiliary Space</t>
  </si>
  <si>
    <t>Food Service Operations</t>
  </si>
  <si>
    <t>Bookstore - Ga Tech</t>
  </si>
  <si>
    <t>Auxiliary Enterprises - Administration</t>
  </si>
  <si>
    <t>Bookstore Mall Shops</t>
  </si>
  <si>
    <t>Buzz Card Center</t>
  </si>
  <si>
    <t>Campus Transportation</t>
  </si>
  <si>
    <t>Parking Lots</t>
  </si>
  <si>
    <t>Student Center - Recreation Area</t>
  </si>
  <si>
    <t>Vending Operations - Ga Tech</t>
  </si>
  <si>
    <t>Student Health - Ga Tech</t>
  </si>
  <si>
    <t>Brittain Recreation Area</t>
  </si>
  <si>
    <t>Student Life - StuOrgsF</t>
  </si>
  <si>
    <t>Student Media</t>
  </si>
  <si>
    <t>Campus Recreation Center</t>
  </si>
  <si>
    <t>GIT Post Office</t>
  </si>
  <si>
    <t>Office of the Arts</t>
  </si>
  <si>
    <t>Post Office Auxiliary</t>
  </si>
  <si>
    <t>Campus Transportation - RI</t>
  </si>
  <si>
    <t>Buzz Card Center - RI</t>
  </si>
  <si>
    <t>ITG Access Control â€“ RI</t>
  </si>
  <si>
    <t>Vice President for Campus Services</t>
  </si>
  <si>
    <t>Office of Minority Education Development</t>
  </si>
  <si>
    <t>ITG Copier Services Program</t>
  </si>
  <si>
    <t>Health and Well-Being</t>
  </si>
  <si>
    <t>Digital Signage</t>
  </si>
  <si>
    <t>VPID - VP for Institute Diversity</t>
  </si>
  <si>
    <t>FacultyAffairs</t>
  </si>
  <si>
    <t>Office of Legal Affairs</t>
  </si>
  <si>
    <t>OIT - Network Engineering</t>
  </si>
  <si>
    <t>OIT - AV Services</t>
  </si>
  <si>
    <t>DCIO IT Service Delivery</t>
  </si>
  <si>
    <t>Human Resources Information Systems</t>
  </si>
  <si>
    <t>DCIO Enterprise Arhcitecture</t>
  </si>
  <si>
    <t>OIT - PPMO</t>
  </si>
  <si>
    <t>Student Life</t>
  </si>
  <si>
    <t>Student Life Orientation and Transition</t>
  </si>
  <si>
    <t>Counseling Center</t>
  </si>
  <si>
    <t>OIT - Office of Resource Management</t>
  </si>
  <si>
    <t>OIT - Architecture and Infrastructure</t>
  </si>
  <si>
    <t>OIT - Information Technology Services</t>
  </si>
  <si>
    <t>OIT - Enterprise Information Systems</t>
  </si>
  <si>
    <t>Academic and Research HP Computing</t>
  </si>
  <si>
    <t>OIT - Office of the CIO</t>
  </si>
  <si>
    <t>OIT - Printing and Copying Services</t>
  </si>
  <si>
    <t>OIT - Enterprise Resource Planning</t>
  </si>
  <si>
    <t>OIT - Cyber Security</t>
  </si>
  <si>
    <t>OIT - Academic and Research Technologies</t>
  </si>
  <si>
    <t>Alumni Association</t>
  </si>
  <si>
    <t>Pre-Graduate and Pre-Prof Pgms</t>
  </si>
  <si>
    <t>Student Life - Integrity</t>
  </si>
  <si>
    <t>Student Life - Parent and Family Programs</t>
  </si>
  <si>
    <t>Student Life Engagement</t>
  </si>
  <si>
    <t>Student Life- Development</t>
  </si>
  <si>
    <t>Student Life Inclusion</t>
  </si>
  <si>
    <t>Student Life - SOFO</t>
  </si>
  <si>
    <t>Graduate Student Conference Fund</t>
  </si>
  <si>
    <t>Student Life - New Stud and Soph</t>
  </si>
  <si>
    <t>Office of Institutional Research</t>
  </si>
  <si>
    <t>Executive VP Administration and Finance</t>
  </si>
  <si>
    <t>Strategic Consulting</t>
  </si>
  <si>
    <t>Real Estate Development Office</t>
  </si>
  <si>
    <t>Leased Facilities</t>
  </si>
  <si>
    <t>Institute Communications</t>
  </si>
  <si>
    <t>ICPA - Institute Partnerships</t>
  </si>
  <si>
    <t>Institute Personal Services Reserves</t>
  </si>
  <si>
    <t>Institute Budget Planning and Admin</t>
  </si>
  <si>
    <t>Institute Reserves</t>
  </si>
  <si>
    <t>Executive Institute Support</t>
  </si>
  <si>
    <t>Institute Finance Support</t>
  </si>
  <si>
    <t>Senior VP Administration and Finance</t>
  </si>
  <si>
    <t>Campus Sustainability</t>
  </si>
  <si>
    <t>IT Services for Executives and the Administration</t>
  </si>
  <si>
    <t>Enterprise Resource Planning</t>
  </si>
  <si>
    <t>Sr. VP Administration</t>
  </si>
  <si>
    <t>Grants And Contracts</t>
  </si>
  <si>
    <t>Office of The Controller</t>
  </si>
  <si>
    <t>Bursar and Treasury Services</t>
  </si>
  <si>
    <t>AVP Financial Services</t>
  </si>
  <si>
    <t>Payroll Office</t>
  </si>
  <si>
    <t>Risk Management</t>
  </si>
  <si>
    <t>Kendeda</t>
  </si>
  <si>
    <t>Internal Auditing</t>
  </si>
  <si>
    <t>Legal Affairs and Risk Management</t>
  </si>
  <si>
    <t>President</t>
  </si>
  <si>
    <t>Government and Community Relations</t>
  </si>
  <si>
    <t>Presidential Initiatives</t>
  </si>
  <si>
    <t>Human Resources</t>
  </si>
  <si>
    <t>HR Services</t>
  </si>
  <si>
    <t>HR Information Systems</t>
  </si>
  <si>
    <t>Global HR</t>
  </si>
  <si>
    <t>Workforce Strategy</t>
  </si>
  <si>
    <t>Business Services</t>
  </si>
  <si>
    <t>Property Control</t>
  </si>
  <si>
    <t>Logistics</t>
  </si>
  <si>
    <t>Leadership Education and Programs</t>
  </si>
  <si>
    <t>Office of Development</t>
  </si>
  <si>
    <t>VPEA - Dev Office</t>
  </si>
  <si>
    <t>Other Staff Benefits</t>
  </si>
  <si>
    <t>General Institutional Expense</t>
  </si>
  <si>
    <t>General Institutional Moving Expense</t>
  </si>
  <si>
    <t>Fringe Benefits - Actual</t>
  </si>
  <si>
    <t>Grand Challenges Living and Learning Community</t>
  </si>
  <si>
    <t>Facilities Management</t>
  </si>
  <si>
    <t>Facilities - Administration and Financial</t>
  </si>
  <si>
    <t>Facilities - Design and Construction</t>
  </si>
  <si>
    <t>Facilities - Building and Equipment Maint</t>
  </si>
  <si>
    <t>Facilities - Motor Pool</t>
  </si>
  <si>
    <t>Facilities - Custodial Svc</t>
  </si>
  <si>
    <t>Facilities - Utilities/Purchased</t>
  </si>
  <si>
    <t>Facilities - Grounds Maint</t>
  </si>
  <si>
    <t>Capital Planning and Space Management</t>
  </si>
  <si>
    <t>Campus Logistics</t>
  </si>
  <si>
    <t>Facilities - Utilities and Energy</t>
  </si>
  <si>
    <t>Facilities-Student Center Custodial</t>
  </si>
  <si>
    <t>Operation of Presidents Home</t>
  </si>
  <si>
    <t>GIT - Misc and Insurance</t>
  </si>
  <si>
    <t>Inst Data &amp; High Perform Computing</t>
  </si>
  <si>
    <t>Campus Police</t>
  </si>
  <si>
    <t>Environmental Health and Safety</t>
  </si>
  <si>
    <t>Unit</t>
  </si>
  <si>
    <t>Other
Unit</t>
  </si>
  <si>
    <t>Other
College</t>
  </si>
  <si>
    <t>All Periods</t>
  </si>
  <si>
    <t>Total</t>
  </si>
  <si>
    <t>Undergraduate Assistants</t>
  </si>
  <si>
    <t>Sub-Agreements (1st $25K)</t>
  </si>
  <si>
    <t>Publications</t>
  </si>
  <si>
    <t>Sponsored Budget:</t>
  </si>
  <si>
    <t>Period 1</t>
  </si>
  <si>
    <t>Period 2</t>
  </si>
  <si>
    <t>Period 3</t>
  </si>
  <si>
    <t>Period 4</t>
  </si>
  <si>
    <t>Period 5</t>
  </si>
  <si>
    <t>Period 6</t>
  </si>
  <si>
    <t>Parent Org ID</t>
  </si>
  <si>
    <t>No.</t>
  </si>
  <si>
    <t>Dept.</t>
  </si>
  <si>
    <t>Graduate Info:</t>
  </si>
  <si>
    <t>Rate:</t>
  </si>
  <si>
    <t>Months:</t>
  </si>
  <si>
    <t>Other Departments, If Any:</t>
  </si>
  <si>
    <t>Dept 1</t>
  </si>
  <si>
    <t>Dept 2</t>
  </si>
  <si>
    <t>Dept 3</t>
  </si>
  <si>
    <t>Dept 4</t>
  </si>
  <si>
    <t>Dept 5</t>
  </si>
  <si>
    <t>Dept 6</t>
  </si>
  <si>
    <t>Dept 7</t>
  </si>
  <si>
    <t>Descrip</t>
  </si>
  <si>
    <t>COE</t>
  </si>
  <si>
    <t>COC</t>
  </si>
  <si>
    <t>COS</t>
  </si>
  <si>
    <t>COD</t>
  </si>
  <si>
    <t>LLC</t>
  </si>
  <si>
    <t>IAC</t>
  </si>
  <si>
    <t>SCOB</t>
  </si>
  <si>
    <t>Tuition Escalator:</t>
  </si>
  <si>
    <t>Unit Support</t>
  </si>
  <si>
    <t>College Support</t>
  </si>
  <si>
    <t>Count</t>
  </si>
  <si>
    <t>Sum</t>
  </si>
  <si>
    <t>Grand Totals</t>
  </si>
  <si>
    <t>TRACS Data Uploads</t>
  </si>
  <si>
    <t>Budget Period Selection:</t>
  </si>
  <si>
    <t>Fiscal Year:</t>
  </si>
  <si>
    <t>Period</t>
  </si>
  <si>
    <t>T/R Rate:</t>
  </si>
  <si>
    <t>FY</t>
  </si>
  <si>
    <t>Associated Costs (Non "Hard Dollar" Costs):</t>
  </si>
  <si>
    <t>Total Costs</t>
  </si>
  <si>
    <t>Data Below Is For Information Only - Do Not Include In TRACs Commitments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</si>
</sst>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mm/dd/yy;@"/>
    <numFmt numFmtId="165" formatCode="[$-409]mmmm\ d\,\ yyyy;@"/>
    <numFmt numFmtId="166" formatCode="&quot;$&quot;#,##0.00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2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2"/>
      <name val="Aptos Narrow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3"/>
      <name val="Aptos Narrow"/>
      <family val="2"/>
      <scheme val="minor"/>
    </font>
    <font>
      <b/>
      <u/>
      <sz val="12"/>
      <color theme="3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i/>
      <sz val="12"/>
      <color rgb="FFC00000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color theme="3"/>
      <name val="Aptos Narrow"/>
      <family val="2"/>
      <scheme val="minor"/>
    </font>
    <font>
      <b/>
      <i/>
      <sz val="12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hair">
        <color theme="1"/>
      </right>
      <top style="medium">
        <color theme="1"/>
      </top>
      <bottom style="medium">
        <color theme="1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 style="medium">
        <color theme="1"/>
      </bottom>
      <diagonal/>
    </border>
    <border>
      <left style="hair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hair">
        <color theme="3"/>
      </bottom>
      <diagonal/>
    </border>
    <border>
      <left/>
      <right/>
      <top style="medium">
        <color theme="1"/>
      </top>
      <bottom style="hair">
        <color theme="3"/>
      </bottom>
      <diagonal/>
    </border>
    <border>
      <left/>
      <right style="medium">
        <color theme="1"/>
      </right>
      <top style="medium">
        <color theme="1"/>
      </top>
      <bottom style="hair">
        <color theme="3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medium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 style="medium">
        <color theme="1"/>
      </bottom>
      <diagonal/>
    </border>
    <border>
      <left style="medium">
        <color theme="1"/>
      </left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/>
      <top style="medium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 style="hair">
        <color theme="1"/>
      </top>
      <bottom style="medium">
        <color theme="1"/>
      </bottom>
      <diagonal/>
    </border>
    <border>
      <left/>
      <right style="hair">
        <color theme="1"/>
      </right>
      <top style="medium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hair">
        <color theme="1"/>
      </bottom>
      <diagonal/>
    </border>
    <border>
      <left/>
      <right/>
      <top style="medium">
        <color theme="1"/>
      </top>
      <bottom style="hair">
        <color theme="1"/>
      </bottom>
      <diagonal/>
    </border>
    <border>
      <left/>
      <right style="medium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/>
      <top style="hair">
        <color theme="1"/>
      </top>
      <bottom style="medium">
        <color theme="1"/>
      </bottom>
      <diagonal/>
    </border>
    <border>
      <left/>
      <right/>
      <top style="hair">
        <color theme="1"/>
      </top>
      <bottom style="medium">
        <color theme="1"/>
      </bottom>
      <diagonal/>
    </border>
    <border>
      <left/>
      <right style="medium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medium">
        <color theme="1"/>
      </right>
      <top/>
      <bottom/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</borders>
  <cellStyleXfs count="2">
    <xf numFmtId="0" fontId="0" fillId="0" borderId="0"/>
    <xf numFmtId="0" fontId="6" fillId="0" borderId="0"/>
  </cellStyleXfs>
  <cellXfs count="24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/>
    </xf>
    <xf numFmtId="0" fontId="5" fillId="2" borderId="0" xfId="0" applyFont="1" applyFill="1" applyAlignment="1">
      <alignment horizontal="left" indent="1"/>
    </xf>
    <xf numFmtId="164" fontId="5" fillId="2" borderId="0" xfId="0" applyNumberFormat="1" applyFont="1" applyFill="1" applyAlignment="1">
      <alignment horizontal="left" indent="1"/>
    </xf>
    <xf numFmtId="0" fontId="7" fillId="0" borderId="0" xfId="1" applyFont="1"/>
    <xf numFmtId="0" fontId="0" fillId="0" borderId="0" xfId="1" applyFont="1"/>
    <xf numFmtId="0" fontId="6" fillId="0" borderId="0" xfId="1"/>
    <xf numFmtId="0" fontId="1" fillId="0" borderId="0" xfId="1" applyFont="1"/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wrapText="1"/>
    </xf>
    <xf numFmtId="10" fontId="8" fillId="0" borderId="0" xfId="0" applyNumberFormat="1" applyFont="1" applyAlignment="1">
      <alignment horizontal="left" wrapText="1"/>
    </xf>
    <xf numFmtId="8" fontId="8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indent="1"/>
    </xf>
    <xf numFmtId="164" fontId="9" fillId="0" borderId="0" xfId="0" applyNumberFormat="1" applyFont="1" applyAlignment="1">
      <alignment horizontal="left" indent="1"/>
    </xf>
    <xf numFmtId="10" fontId="9" fillId="0" borderId="0" xfId="0" applyNumberFormat="1" applyFont="1" applyAlignment="1">
      <alignment horizontal="left" indent="1"/>
    </xf>
    <xf numFmtId="8" fontId="9" fillId="0" borderId="0" xfId="0" applyNumberFormat="1" applyFont="1" applyAlignment="1">
      <alignment horizontal="left" indent="1"/>
    </xf>
    <xf numFmtId="0" fontId="3" fillId="0" borderId="0" xfId="0" applyFont="1" applyAlignment="1">
      <alignment horizontal="left" wrapText="1"/>
    </xf>
    <xf numFmtId="0" fontId="11" fillId="6" borderId="0" xfId="0" applyFont="1" applyFill="1"/>
    <xf numFmtId="0" fontId="11" fillId="5" borderId="0" xfId="0" applyFont="1" applyFill="1"/>
    <xf numFmtId="0" fontId="11" fillId="6" borderId="0" xfId="0" applyFont="1" applyFill="1" applyAlignment="1">
      <alignment horizontal="right"/>
    </xf>
    <xf numFmtId="0" fontId="11" fillId="3" borderId="0" xfId="0" applyFont="1" applyFill="1"/>
    <xf numFmtId="0" fontId="2" fillId="2" borderId="0" xfId="0" applyFont="1" applyFill="1" applyAlignment="1">
      <alignment horizontal="left" indent="1"/>
    </xf>
    <xf numFmtId="0" fontId="11" fillId="6" borderId="21" xfId="0" applyFont="1" applyFill="1" applyBorder="1"/>
    <xf numFmtId="0" fontId="11" fillId="6" borderId="22" xfId="0" applyFont="1" applyFill="1" applyBorder="1" applyAlignment="1">
      <alignment horizontal="right"/>
    </xf>
    <xf numFmtId="0" fontId="11" fillId="6" borderId="22" xfId="0" applyFont="1" applyFill="1" applyBorder="1"/>
    <xf numFmtId="0" fontId="11" fillId="6" borderId="23" xfId="0" applyFont="1" applyFill="1" applyBorder="1"/>
    <xf numFmtId="0" fontId="11" fillId="6" borderId="24" xfId="0" applyFont="1" applyFill="1" applyBorder="1"/>
    <xf numFmtId="0" fontId="11" fillId="6" borderId="25" xfId="0" applyFont="1" applyFill="1" applyBorder="1"/>
    <xf numFmtId="0" fontId="12" fillId="6" borderId="0" xfId="0" applyFont="1" applyFill="1"/>
    <xf numFmtId="0" fontId="13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wrapText="1"/>
    </xf>
    <xf numFmtId="6" fontId="10" fillId="3" borderId="32" xfId="0" applyNumberFormat="1" applyFont="1" applyFill="1" applyBorder="1" applyAlignment="1">
      <alignment horizontal="left" indent="1"/>
    </xf>
    <xf numFmtId="6" fontId="10" fillId="3" borderId="33" xfId="0" applyNumberFormat="1" applyFont="1" applyFill="1" applyBorder="1" applyAlignment="1">
      <alignment horizontal="left" indent="1"/>
    </xf>
    <xf numFmtId="0" fontId="10" fillId="7" borderId="31" xfId="0" applyFont="1" applyFill="1" applyBorder="1"/>
    <xf numFmtId="6" fontId="10" fillId="7" borderId="32" xfId="0" applyNumberFormat="1" applyFont="1" applyFill="1" applyBorder="1" applyAlignment="1">
      <alignment horizontal="left" indent="1"/>
    </xf>
    <xf numFmtId="6" fontId="10" fillId="7" borderId="33" xfId="0" applyNumberFormat="1" applyFont="1" applyFill="1" applyBorder="1" applyAlignment="1">
      <alignment horizontal="left" indent="1"/>
    </xf>
    <xf numFmtId="0" fontId="10" fillId="7" borderId="37" xfId="0" applyFont="1" applyFill="1" applyBorder="1"/>
    <xf numFmtId="6" fontId="10" fillId="7" borderId="38" xfId="0" applyNumberFormat="1" applyFont="1" applyFill="1" applyBorder="1" applyAlignment="1">
      <alignment horizontal="left" indent="1"/>
    </xf>
    <xf numFmtId="6" fontId="10" fillId="7" borderId="39" xfId="0" applyNumberFormat="1" applyFont="1" applyFill="1" applyBorder="1" applyAlignment="1">
      <alignment horizontal="left" indent="1"/>
    </xf>
    <xf numFmtId="0" fontId="13" fillId="3" borderId="31" xfId="0" applyFont="1" applyFill="1" applyBorder="1" applyAlignment="1">
      <alignment horizontal="left" indent="1"/>
    </xf>
    <xf numFmtId="6" fontId="13" fillId="3" borderId="32" xfId="0" applyNumberFormat="1" applyFont="1" applyFill="1" applyBorder="1" applyAlignment="1">
      <alignment horizontal="left" indent="1"/>
    </xf>
    <xf numFmtId="0" fontId="13" fillId="7" borderId="31" xfId="0" applyFont="1" applyFill="1" applyBorder="1" applyAlignment="1">
      <alignment horizontal="left" indent="1"/>
    </xf>
    <xf numFmtId="6" fontId="13" fillId="7" borderId="32" xfId="0" applyNumberFormat="1" applyFont="1" applyFill="1" applyBorder="1" applyAlignment="1">
      <alignment horizontal="left" indent="1"/>
    </xf>
    <xf numFmtId="0" fontId="10" fillId="3" borderId="0" xfId="0" applyFont="1" applyFill="1" applyAlignment="1">
      <alignment horizontal="left"/>
    </xf>
    <xf numFmtId="6" fontId="10" fillId="7" borderId="40" xfId="0" applyNumberFormat="1" applyFont="1" applyFill="1" applyBorder="1" applyAlignment="1">
      <alignment horizontal="left" indent="1"/>
    </xf>
    <xf numFmtId="6" fontId="13" fillId="3" borderId="41" xfId="0" applyNumberFormat="1" applyFont="1" applyFill="1" applyBorder="1" applyAlignment="1">
      <alignment horizontal="left" indent="1"/>
    </xf>
    <xf numFmtId="6" fontId="13" fillId="7" borderId="41" xfId="0" applyNumberFormat="1" applyFont="1" applyFill="1" applyBorder="1" applyAlignment="1">
      <alignment horizontal="left" indent="1"/>
    </xf>
    <xf numFmtId="6" fontId="10" fillId="7" borderId="41" xfId="0" applyNumberFormat="1" applyFont="1" applyFill="1" applyBorder="1" applyAlignment="1">
      <alignment horizontal="left" indent="1"/>
    </xf>
    <xf numFmtId="6" fontId="10" fillId="7" borderId="44" xfId="0" applyNumberFormat="1" applyFont="1" applyFill="1" applyBorder="1" applyAlignment="1">
      <alignment horizontal="left" indent="1"/>
    </xf>
    <xf numFmtId="6" fontId="13" fillId="3" borderId="45" xfId="0" applyNumberFormat="1" applyFont="1" applyFill="1" applyBorder="1" applyAlignment="1">
      <alignment horizontal="left" indent="1"/>
    </xf>
    <xf numFmtId="6" fontId="13" fillId="7" borderId="45" xfId="0" applyNumberFormat="1" applyFont="1" applyFill="1" applyBorder="1" applyAlignment="1">
      <alignment horizontal="left" indent="1"/>
    </xf>
    <xf numFmtId="6" fontId="10" fillId="7" borderId="45" xfId="0" applyNumberFormat="1" applyFont="1" applyFill="1" applyBorder="1" applyAlignment="1">
      <alignment horizontal="left" indent="1"/>
    </xf>
    <xf numFmtId="6" fontId="10" fillId="7" borderId="48" xfId="0" applyNumberFormat="1" applyFont="1" applyFill="1" applyBorder="1" applyAlignment="1">
      <alignment horizontal="left" indent="1"/>
    </xf>
    <xf numFmtId="6" fontId="13" fillId="3" borderId="49" xfId="0" applyNumberFormat="1" applyFont="1" applyFill="1" applyBorder="1" applyAlignment="1">
      <alignment horizontal="left" indent="1"/>
    </xf>
    <xf numFmtId="6" fontId="13" fillId="7" borderId="49" xfId="0" applyNumberFormat="1" applyFont="1" applyFill="1" applyBorder="1" applyAlignment="1">
      <alignment horizontal="left" indent="1"/>
    </xf>
    <xf numFmtId="6" fontId="10" fillId="7" borderId="49" xfId="0" applyNumberFormat="1" applyFont="1" applyFill="1" applyBorder="1" applyAlignment="1">
      <alignment horizontal="left" indent="1"/>
    </xf>
    <xf numFmtId="0" fontId="14" fillId="2" borderId="9" xfId="0" applyFont="1" applyFill="1" applyBorder="1"/>
    <xf numFmtId="0" fontId="14" fillId="2" borderId="5" xfId="0" applyFont="1" applyFill="1" applyBorder="1"/>
    <xf numFmtId="0" fontId="14" fillId="2" borderId="6" xfId="0" applyFont="1" applyFill="1" applyBorder="1"/>
    <xf numFmtId="0" fontId="15" fillId="2" borderId="4" xfId="0" applyFont="1" applyFill="1" applyBorder="1" applyAlignment="1">
      <alignment horizontal="left" indent="1"/>
    </xf>
    <xf numFmtId="0" fontId="10" fillId="4" borderId="4" xfId="0" applyFont="1" applyFill="1" applyBorder="1"/>
    <xf numFmtId="0" fontId="10" fillId="4" borderId="5" xfId="0" applyFont="1" applyFill="1" applyBorder="1"/>
    <xf numFmtId="0" fontId="10" fillId="4" borderId="7" xfId="0" applyFont="1" applyFill="1" applyBorder="1"/>
    <xf numFmtId="0" fontId="10" fillId="4" borderId="0" xfId="0" applyFont="1" applyFill="1"/>
    <xf numFmtId="0" fontId="10" fillId="4" borderId="8" xfId="0" applyFont="1" applyFill="1" applyBorder="1"/>
    <xf numFmtId="0" fontId="10" fillId="4" borderId="7" xfId="0" applyFont="1" applyFill="1" applyBorder="1" applyAlignment="1">
      <alignment horizontal="right"/>
    </xf>
    <xf numFmtId="0" fontId="16" fillId="4" borderId="0" xfId="0" applyFont="1" applyFill="1" applyAlignment="1">
      <alignment vertical="top"/>
    </xf>
    <xf numFmtId="0" fontId="16" fillId="4" borderId="8" xfId="0" applyFont="1" applyFill="1" applyBorder="1" applyAlignment="1">
      <alignment vertical="top"/>
    </xf>
    <xf numFmtId="0" fontId="10" fillId="8" borderId="1" xfId="0" applyFont="1" applyFill="1" applyBorder="1"/>
    <xf numFmtId="0" fontId="10" fillId="8" borderId="2" xfId="0" applyFont="1" applyFill="1" applyBorder="1"/>
    <xf numFmtId="10" fontId="10" fillId="8" borderId="3" xfId="0" applyNumberFormat="1" applyFont="1" applyFill="1" applyBorder="1" applyAlignment="1">
      <alignment horizontal="left" indent="1"/>
    </xf>
    <xf numFmtId="10" fontId="10" fillId="8" borderId="13" xfId="0" applyNumberFormat="1" applyFont="1" applyFill="1" applyBorder="1" applyAlignment="1">
      <alignment horizontal="left" indent="1"/>
    </xf>
    <xf numFmtId="0" fontId="10" fillId="3" borderId="0" xfId="0" applyFont="1" applyFill="1" applyAlignment="1">
      <alignment horizontal="left" wrapText="1"/>
    </xf>
    <xf numFmtId="6" fontId="10" fillId="3" borderId="0" xfId="0" applyNumberFormat="1" applyFont="1" applyFill="1"/>
    <xf numFmtId="0" fontId="10" fillId="6" borderId="31" xfId="0" applyFont="1" applyFill="1" applyBorder="1"/>
    <xf numFmtId="6" fontId="10" fillId="6" borderId="41" xfId="0" applyNumberFormat="1" applyFont="1" applyFill="1" applyBorder="1" applyAlignment="1">
      <alignment horizontal="left" indent="1"/>
    </xf>
    <xf numFmtId="6" fontId="10" fillId="6" borderId="32" xfId="0" applyNumberFormat="1" applyFont="1" applyFill="1" applyBorder="1" applyAlignment="1">
      <alignment horizontal="left" indent="1"/>
    </xf>
    <xf numFmtId="6" fontId="10" fillId="6" borderId="49" xfId="0" applyNumberFormat="1" applyFont="1" applyFill="1" applyBorder="1" applyAlignment="1">
      <alignment horizontal="left" indent="1"/>
    </xf>
    <xf numFmtId="6" fontId="10" fillId="6" borderId="45" xfId="0" applyNumberFormat="1" applyFont="1" applyFill="1" applyBorder="1" applyAlignment="1">
      <alignment horizontal="left" indent="1"/>
    </xf>
    <xf numFmtId="6" fontId="10" fillId="6" borderId="33" xfId="0" applyNumberFormat="1" applyFont="1" applyFill="1" applyBorder="1" applyAlignment="1">
      <alignment horizontal="left" indent="1"/>
    </xf>
    <xf numFmtId="0" fontId="10" fillId="6" borderId="34" xfId="0" applyFont="1" applyFill="1" applyBorder="1"/>
    <xf numFmtId="6" fontId="10" fillId="6" borderId="43" xfId="0" applyNumberFormat="1" applyFont="1" applyFill="1" applyBorder="1" applyAlignment="1">
      <alignment horizontal="left" indent="1"/>
    </xf>
    <xf numFmtId="6" fontId="10" fillId="6" borderId="35" xfId="0" applyNumberFormat="1" applyFont="1" applyFill="1" applyBorder="1" applyAlignment="1">
      <alignment horizontal="left" indent="1"/>
    </xf>
    <xf numFmtId="6" fontId="10" fillId="6" borderId="51" xfId="0" applyNumberFormat="1" applyFont="1" applyFill="1" applyBorder="1" applyAlignment="1">
      <alignment horizontal="left" indent="1"/>
    </xf>
    <xf numFmtId="6" fontId="10" fillId="6" borderId="47" xfId="0" applyNumberFormat="1" applyFont="1" applyFill="1" applyBorder="1" applyAlignment="1">
      <alignment horizontal="left" indent="1"/>
    </xf>
    <xf numFmtId="6" fontId="10" fillId="6" borderId="36" xfId="0" applyNumberFormat="1" applyFont="1" applyFill="1" applyBorder="1" applyAlignment="1">
      <alignment horizontal="left" indent="1"/>
    </xf>
    <xf numFmtId="0" fontId="10" fillId="7" borderId="29" xfId="0" applyFont="1" applyFill="1" applyBorder="1"/>
    <xf numFmtId="6" fontId="10" fillId="7" borderId="42" xfId="0" applyNumberFormat="1" applyFont="1" applyFill="1" applyBorder="1" applyAlignment="1">
      <alignment horizontal="left" indent="1"/>
    </xf>
    <xf numFmtId="6" fontId="10" fillId="7" borderId="30" xfId="0" applyNumberFormat="1" applyFont="1" applyFill="1" applyBorder="1" applyAlignment="1">
      <alignment horizontal="left" indent="1"/>
    </xf>
    <xf numFmtId="6" fontId="10" fillId="7" borderId="50" xfId="0" applyNumberFormat="1" applyFont="1" applyFill="1" applyBorder="1" applyAlignment="1">
      <alignment horizontal="left" indent="1"/>
    </xf>
    <xf numFmtId="6" fontId="10" fillId="7" borderId="46" xfId="0" applyNumberFormat="1" applyFont="1" applyFill="1" applyBorder="1" applyAlignment="1">
      <alignment horizontal="left" indent="1"/>
    </xf>
    <xf numFmtId="0" fontId="10" fillId="6" borderId="0" xfId="0" applyFont="1" applyFill="1"/>
    <xf numFmtId="0" fontId="10" fillId="6" borderId="24" xfId="0" applyFont="1" applyFill="1" applyBorder="1"/>
    <xf numFmtId="0" fontId="10" fillId="6" borderId="0" xfId="0" applyFont="1" applyFill="1" applyAlignment="1">
      <alignment horizontal="right"/>
    </xf>
    <xf numFmtId="0" fontId="10" fillId="6" borderId="25" xfId="0" applyFont="1" applyFill="1" applyBorder="1"/>
    <xf numFmtId="0" fontId="10" fillId="5" borderId="0" xfId="0" applyFont="1" applyFill="1"/>
    <xf numFmtId="0" fontId="14" fillId="6" borderId="0" xfId="0" applyFont="1" applyFill="1" applyProtection="1">
      <protection locked="0"/>
    </xf>
    <xf numFmtId="0" fontId="14" fillId="6" borderId="0" xfId="0" applyFont="1" applyFill="1"/>
    <xf numFmtId="0" fontId="14" fillId="2" borderId="15" xfId="0" applyFont="1" applyFill="1" applyBorder="1" applyAlignment="1">
      <alignment wrapText="1"/>
    </xf>
    <xf numFmtId="0" fontId="14" fillId="2" borderId="16" xfId="0" applyFont="1" applyFill="1" applyBorder="1" applyAlignment="1">
      <alignment wrapText="1"/>
    </xf>
    <xf numFmtId="0" fontId="14" fillId="2" borderId="17" xfId="0" applyFont="1" applyFill="1" applyBorder="1" applyAlignment="1">
      <alignment wrapText="1"/>
    </xf>
    <xf numFmtId="0" fontId="10" fillId="7" borderId="12" xfId="0" applyFont="1" applyFill="1" applyBorder="1" applyAlignment="1" applyProtection="1">
      <alignment horizontal="left" indent="1"/>
      <protection locked="0"/>
    </xf>
    <xf numFmtId="0" fontId="10" fillId="7" borderId="13" xfId="0" applyFont="1" applyFill="1" applyBorder="1" applyAlignment="1" applyProtection="1">
      <alignment horizontal="left" indent="1"/>
      <protection locked="0"/>
    </xf>
    <xf numFmtId="0" fontId="10" fillId="7" borderId="14" xfId="0" applyFont="1" applyFill="1" applyBorder="1" applyAlignment="1" applyProtection="1">
      <alignment horizontal="left" indent="1"/>
      <protection locked="0"/>
    </xf>
    <xf numFmtId="0" fontId="3" fillId="6" borderId="0" xfId="0" applyFont="1" applyFill="1"/>
    <xf numFmtId="0" fontId="3" fillId="6" borderId="24" xfId="0" applyFont="1" applyFill="1" applyBorder="1"/>
    <xf numFmtId="0" fontId="3" fillId="6" borderId="25" xfId="0" applyFont="1" applyFill="1" applyBorder="1"/>
    <xf numFmtId="0" fontId="3" fillId="3" borderId="0" xfId="0" applyFont="1" applyFill="1"/>
    <xf numFmtId="0" fontId="3" fillId="5" borderId="0" xfId="0" applyFont="1" applyFill="1"/>
    <xf numFmtId="0" fontId="3" fillId="6" borderId="27" xfId="0" applyFont="1" applyFill="1" applyBorder="1"/>
    <xf numFmtId="0" fontId="3" fillId="6" borderId="28" xfId="0" applyFont="1" applyFill="1" applyBorder="1"/>
    <xf numFmtId="0" fontId="3" fillId="6" borderId="27" xfId="0" applyFont="1" applyFill="1" applyBorder="1" applyAlignment="1">
      <alignment horizontal="left" indent="1"/>
    </xf>
    <xf numFmtId="6" fontId="3" fillId="6" borderId="27" xfId="0" applyNumberFormat="1" applyFont="1" applyFill="1" applyBorder="1" applyAlignment="1">
      <alignment horizontal="left" indent="1"/>
    </xf>
    <xf numFmtId="6" fontId="3" fillId="7" borderId="27" xfId="0" applyNumberFormat="1" applyFont="1" applyFill="1" applyBorder="1" applyAlignment="1">
      <alignment horizontal="left" indent="1"/>
    </xf>
    <xf numFmtId="0" fontId="3" fillId="6" borderId="26" xfId="0" applyFont="1" applyFill="1" applyBorder="1"/>
    <xf numFmtId="0" fontId="18" fillId="2" borderId="21" xfId="0" applyFont="1" applyFill="1" applyBorder="1"/>
    <xf numFmtId="0" fontId="18" fillId="2" borderId="22" xfId="0" applyFont="1" applyFill="1" applyBorder="1" applyAlignment="1">
      <alignment horizontal="right"/>
    </xf>
    <xf numFmtId="0" fontId="18" fillId="2" borderId="22" xfId="0" applyFont="1" applyFill="1" applyBorder="1"/>
    <xf numFmtId="0" fontId="18" fillId="2" borderId="23" xfId="0" applyFont="1" applyFill="1" applyBorder="1"/>
    <xf numFmtId="6" fontId="3" fillId="7" borderId="0" xfId="0" applyNumberFormat="1" applyFont="1" applyFill="1" applyAlignment="1">
      <alignment horizontal="left" indent="1"/>
    </xf>
    <xf numFmtId="6" fontId="3" fillId="7" borderId="25" xfId="0" applyNumberFormat="1" applyFont="1" applyFill="1" applyBorder="1" applyAlignment="1">
      <alignment horizontal="left" indent="1"/>
    </xf>
    <xf numFmtId="6" fontId="3" fillId="7" borderId="28" xfId="0" applyNumberFormat="1" applyFont="1" applyFill="1" applyBorder="1" applyAlignment="1">
      <alignment horizontal="left" indent="1"/>
    </xf>
    <xf numFmtId="0" fontId="10" fillId="7" borderId="15" xfId="0" applyFont="1" applyFill="1" applyBorder="1" applyAlignment="1">
      <alignment horizontal="right"/>
    </xf>
    <xf numFmtId="40" fontId="17" fillId="7" borderId="16" xfId="0" applyNumberFormat="1" applyFont="1" applyFill="1" applyBorder="1" applyAlignment="1">
      <alignment horizontal="left" indent="1"/>
    </xf>
    <xf numFmtId="40" fontId="17" fillId="7" borderId="17" xfId="0" applyNumberFormat="1" applyFont="1" applyFill="1" applyBorder="1" applyAlignment="1">
      <alignment horizontal="left" indent="1"/>
    </xf>
    <xf numFmtId="0" fontId="10" fillId="10" borderId="52" xfId="0" applyFont="1" applyFill="1" applyBorder="1" applyAlignment="1">
      <alignment horizontal="right"/>
    </xf>
    <xf numFmtId="0" fontId="10" fillId="10" borderId="55" xfId="0" applyFont="1" applyFill="1" applyBorder="1" applyAlignment="1">
      <alignment horizontal="right"/>
    </xf>
    <xf numFmtId="0" fontId="10" fillId="10" borderId="58" xfId="0" applyFont="1" applyFill="1" applyBorder="1" applyAlignment="1">
      <alignment horizontal="right"/>
    </xf>
    <xf numFmtId="0" fontId="15" fillId="2" borderId="10" xfId="0" applyFont="1" applyFill="1" applyBorder="1" applyAlignment="1">
      <alignment wrapText="1"/>
    </xf>
    <xf numFmtId="0" fontId="15" fillId="2" borderId="10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left" indent="1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8" xfId="0" applyFont="1" applyFill="1" applyBorder="1"/>
    <xf numFmtId="6" fontId="10" fillId="7" borderId="37" xfId="0" applyNumberFormat="1" applyFont="1" applyFill="1" applyBorder="1" applyAlignment="1">
      <alignment horizontal="left" indent="1"/>
    </xf>
    <xf numFmtId="6" fontId="13" fillId="3" borderId="31" xfId="0" applyNumberFormat="1" applyFont="1" applyFill="1" applyBorder="1" applyAlignment="1">
      <alignment horizontal="left" indent="1"/>
    </xf>
    <xf numFmtId="6" fontId="13" fillId="3" borderId="33" xfId="0" applyNumberFormat="1" applyFont="1" applyFill="1" applyBorder="1" applyAlignment="1">
      <alignment horizontal="left" indent="1"/>
    </xf>
    <xf numFmtId="6" fontId="13" fillId="7" borderId="31" xfId="0" applyNumberFormat="1" applyFont="1" applyFill="1" applyBorder="1" applyAlignment="1">
      <alignment horizontal="left" indent="1"/>
    </xf>
    <xf numFmtId="6" fontId="13" fillId="7" borderId="33" xfId="0" applyNumberFormat="1" applyFont="1" applyFill="1" applyBorder="1" applyAlignment="1">
      <alignment horizontal="left" indent="1"/>
    </xf>
    <xf numFmtId="6" fontId="10" fillId="6" borderId="31" xfId="0" applyNumberFormat="1" applyFont="1" applyFill="1" applyBorder="1" applyAlignment="1">
      <alignment horizontal="left" indent="1"/>
    </xf>
    <xf numFmtId="6" fontId="10" fillId="7" borderId="31" xfId="0" applyNumberFormat="1" applyFont="1" applyFill="1" applyBorder="1" applyAlignment="1">
      <alignment horizontal="left" indent="1"/>
    </xf>
    <xf numFmtId="6" fontId="10" fillId="7" borderId="29" xfId="0" applyNumberFormat="1" applyFont="1" applyFill="1" applyBorder="1" applyAlignment="1">
      <alignment horizontal="left" indent="1"/>
    </xf>
    <xf numFmtId="6" fontId="10" fillId="7" borderId="61" xfId="0" applyNumberFormat="1" applyFont="1" applyFill="1" applyBorder="1" applyAlignment="1">
      <alignment horizontal="left" indent="1"/>
    </xf>
    <xf numFmtId="6" fontId="10" fillId="6" borderId="34" xfId="0" applyNumberFormat="1" applyFont="1" applyFill="1" applyBorder="1" applyAlignment="1">
      <alignment horizontal="left" indent="1"/>
    </xf>
    <xf numFmtId="0" fontId="10" fillId="7" borderId="29" xfId="0" applyFont="1" applyFill="1" applyBorder="1" applyAlignment="1">
      <alignment horizontal="right"/>
    </xf>
    <xf numFmtId="8" fontId="17" fillId="7" borderId="30" xfId="0" applyNumberFormat="1" applyFont="1" applyFill="1" applyBorder="1" applyAlignment="1">
      <alignment horizontal="left" indent="1"/>
    </xf>
    <xf numFmtId="0" fontId="14" fillId="2" borderId="1" xfId="0" applyFont="1" applyFill="1" applyBorder="1"/>
    <xf numFmtId="0" fontId="14" fillId="2" borderId="2" xfId="0" applyFont="1" applyFill="1" applyBorder="1"/>
    <xf numFmtId="0" fontId="14" fillId="2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3" borderId="3" xfId="0" applyFont="1" applyFill="1" applyBorder="1"/>
    <xf numFmtId="0" fontId="10" fillId="6" borderId="0" xfId="0" applyFont="1" applyFill="1" applyAlignment="1">
      <alignment horizontal="center" wrapText="1"/>
    </xf>
    <xf numFmtId="0" fontId="13" fillId="6" borderId="0" xfId="0" applyFont="1" applyFill="1"/>
    <xf numFmtId="0" fontId="22" fillId="6" borderId="0" xfId="0" applyFont="1" applyFill="1"/>
    <xf numFmtId="0" fontId="10" fillId="10" borderId="1" xfId="0" applyFont="1" applyFill="1" applyBorder="1" applyAlignment="1">
      <alignment horizontal="right"/>
    </xf>
    <xf numFmtId="0" fontId="10" fillId="11" borderId="1" xfId="0" applyFont="1" applyFill="1" applyBorder="1" applyAlignment="1">
      <alignment horizontal="right"/>
    </xf>
    <xf numFmtId="0" fontId="19" fillId="11" borderId="3" xfId="0" applyFont="1" applyFill="1" applyBorder="1" applyAlignment="1">
      <alignment horizontal="left" indent="1"/>
    </xf>
    <xf numFmtId="6" fontId="0" fillId="0" borderId="0" xfId="0" applyNumberFormat="1"/>
    <xf numFmtId="0" fontId="24" fillId="7" borderId="65" xfId="0" applyFont="1" applyFill="1" applyBorder="1" applyAlignment="1">
      <alignment horizontal="left" indent="1"/>
    </xf>
    <xf numFmtId="6" fontId="24" fillId="7" borderId="0" xfId="0" applyNumberFormat="1" applyFont="1" applyFill="1" applyAlignment="1">
      <alignment horizontal="left" indent="1"/>
    </xf>
    <xf numFmtId="6" fontId="24" fillId="7" borderId="66" xfId="0" applyNumberFormat="1" applyFont="1" applyFill="1" applyBorder="1" applyAlignment="1">
      <alignment horizontal="left" indent="1"/>
    </xf>
    <xf numFmtId="0" fontId="24" fillId="7" borderId="67" xfId="0" applyFont="1" applyFill="1" applyBorder="1" applyAlignment="1">
      <alignment horizontal="left" indent="1"/>
    </xf>
    <xf numFmtId="6" fontId="24" fillId="7" borderId="68" xfId="0" applyNumberFormat="1" applyFont="1" applyFill="1" applyBorder="1" applyAlignment="1">
      <alignment horizontal="left" indent="1"/>
    </xf>
    <xf numFmtId="6" fontId="24" fillId="7" borderId="69" xfId="0" applyNumberFormat="1" applyFont="1" applyFill="1" applyBorder="1" applyAlignment="1">
      <alignment horizontal="left" indent="1"/>
    </xf>
    <xf numFmtId="0" fontId="14" fillId="2" borderId="70" xfId="0" applyFont="1" applyFill="1" applyBorder="1"/>
    <xf numFmtId="6" fontId="14" fillId="2" borderId="71" xfId="0" applyNumberFormat="1" applyFont="1" applyFill="1" applyBorder="1" applyAlignment="1">
      <alignment horizontal="left" indent="1"/>
    </xf>
    <xf numFmtId="6" fontId="14" fillId="2" borderId="72" xfId="0" applyNumberFormat="1" applyFont="1" applyFill="1" applyBorder="1" applyAlignment="1">
      <alignment horizontal="left" indent="1"/>
    </xf>
    <xf numFmtId="0" fontId="20" fillId="2" borderId="62" xfId="0" applyFont="1" applyFill="1" applyBorder="1" applyAlignment="1">
      <alignment horizontal="center" wrapText="1"/>
    </xf>
    <xf numFmtId="0" fontId="20" fillId="2" borderId="63" xfId="0" applyFont="1" applyFill="1" applyBorder="1" applyAlignment="1">
      <alignment horizontal="center" wrapText="1"/>
    </xf>
    <xf numFmtId="0" fontId="20" fillId="2" borderId="64" xfId="0" applyFont="1" applyFill="1" applyBorder="1" applyAlignment="1">
      <alignment horizontal="center" wrapText="1"/>
    </xf>
    <xf numFmtId="0" fontId="10" fillId="9" borderId="65" xfId="0" applyFont="1" applyFill="1" applyBorder="1" applyAlignment="1">
      <alignment horizontal="left" vertical="top" indent="1"/>
    </xf>
    <xf numFmtId="6" fontId="13" fillId="9" borderId="0" xfId="0" applyNumberFormat="1" applyFont="1" applyFill="1" applyAlignment="1">
      <alignment horizontal="left" vertical="top" indent="1"/>
    </xf>
    <xf numFmtId="6" fontId="10" fillId="9" borderId="66" xfId="0" applyNumberFormat="1" applyFont="1" applyFill="1" applyBorder="1" applyAlignment="1">
      <alignment horizontal="left" vertical="top" indent="1"/>
    </xf>
    <xf numFmtId="0" fontId="10" fillId="7" borderId="65" xfId="0" applyFont="1" applyFill="1" applyBorder="1" applyAlignment="1">
      <alignment horizontal="left" vertical="top" indent="1"/>
    </xf>
    <xf numFmtId="6" fontId="13" fillId="7" borderId="0" xfId="0" applyNumberFormat="1" applyFont="1" applyFill="1" applyAlignment="1">
      <alignment horizontal="left" vertical="top" indent="1"/>
    </xf>
    <xf numFmtId="6" fontId="10" fillId="7" borderId="66" xfId="0" applyNumberFormat="1" applyFont="1" applyFill="1" applyBorder="1" applyAlignment="1">
      <alignment horizontal="left" vertical="top" indent="1"/>
    </xf>
    <xf numFmtId="0" fontId="20" fillId="2" borderId="67" xfId="0" applyFont="1" applyFill="1" applyBorder="1" applyAlignment="1">
      <alignment vertical="top"/>
    </xf>
    <xf numFmtId="6" fontId="20" fillId="2" borderId="68" xfId="0" applyNumberFormat="1" applyFont="1" applyFill="1" applyBorder="1" applyAlignment="1">
      <alignment horizontal="left" vertical="top" indent="1"/>
    </xf>
    <xf numFmtId="6" fontId="20" fillId="2" borderId="69" xfId="0" applyNumberFormat="1" applyFont="1" applyFill="1" applyBorder="1" applyAlignment="1">
      <alignment horizontal="left" vertical="top" indent="1"/>
    </xf>
    <xf numFmtId="0" fontId="14" fillId="2" borderId="9" xfId="0" applyFont="1" applyFill="1" applyBorder="1" applyAlignment="1">
      <alignment horizontal="right"/>
    </xf>
    <xf numFmtId="166" fontId="14" fillId="2" borderId="10" xfId="0" applyNumberFormat="1" applyFont="1" applyFill="1" applyBorder="1" applyAlignment="1">
      <alignment horizontal="left" indent="1"/>
    </xf>
    <xf numFmtId="0" fontId="23" fillId="2" borderId="10" xfId="0" applyFont="1" applyFill="1" applyBorder="1"/>
    <xf numFmtId="0" fontId="23" fillId="2" borderId="11" xfId="0" applyFont="1" applyFill="1" applyBorder="1"/>
    <xf numFmtId="0" fontId="17" fillId="7" borderId="61" xfId="0" applyFont="1" applyFill="1" applyBorder="1" applyAlignment="1">
      <alignment horizontal="left" indent="1"/>
    </xf>
    <xf numFmtId="0" fontId="10" fillId="10" borderId="1" xfId="0" applyFont="1" applyFill="1" applyBorder="1" applyAlignment="1">
      <alignment horizontal="left"/>
    </xf>
    <xf numFmtId="0" fontId="10" fillId="10" borderId="2" xfId="0" applyFont="1" applyFill="1" applyBorder="1" applyAlignment="1">
      <alignment horizontal="left"/>
    </xf>
    <xf numFmtId="0" fontId="10" fillId="10" borderId="3" xfId="0" applyFont="1" applyFill="1" applyBorder="1" applyAlignment="1">
      <alignment horizontal="left"/>
    </xf>
    <xf numFmtId="0" fontId="0" fillId="7" borderId="24" xfId="0" applyFill="1" applyBorder="1" applyAlignment="1">
      <alignment horizontal="left" indent="1"/>
    </xf>
    <xf numFmtId="0" fontId="0" fillId="7" borderId="0" xfId="0" applyFill="1" applyAlignment="1">
      <alignment horizontal="left" indent="1"/>
    </xf>
    <xf numFmtId="0" fontId="3" fillId="7" borderId="24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7" borderId="26" xfId="0" applyFont="1" applyFill="1" applyBorder="1" applyAlignment="1">
      <alignment horizontal="left" indent="1"/>
    </xf>
    <xf numFmtId="0" fontId="3" fillId="7" borderId="27" xfId="0" applyFont="1" applyFill="1" applyBorder="1" applyAlignment="1">
      <alignment horizontal="left" indent="1"/>
    </xf>
    <xf numFmtId="0" fontId="14" fillId="10" borderId="53" xfId="0" applyFont="1" applyFill="1" applyBorder="1" applyAlignment="1">
      <alignment horizontal="left" indent="1"/>
    </xf>
    <xf numFmtId="0" fontId="14" fillId="10" borderId="54" xfId="0" applyFont="1" applyFill="1" applyBorder="1" applyAlignment="1">
      <alignment horizontal="left" indent="1"/>
    </xf>
    <xf numFmtId="0" fontId="14" fillId="10" borderId="56" xfId="0" applyFont="1" applyFill="1" applyBorder="1" applyAlignment="1">
      <alignment horizontal="left" indent="1"/>
    </xf>
    <xf numFmtId="0" fontId="14" fillId="10" borderId="57" xfId="0" applyFont="1" applyFill="1" applyBorder="1" applyAlignment="1">
      <alignment horizontal="left" indent="1"/>
    </xf>
    <xf numFmtId="0" fontId="14" fillId="10" borderId="59" xfId="0" applyFont="1" applyFill="1" applyBorder="1" applyAlignment="1">
      <alignment horizontal="left" indent="1"/>
    </xf>
    <xf numFmtId="0" fontId="14" fillId="10" borderId="60" xfId="0" applyFont="1" applyFill="1" applyBorder="1" applyAlignment="1">
      <alignment horizontal="left" indent="1"/>
    </xf>
    <xf numFmtId="0" fontId="14" fillId="2" borderId="18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right"/>
    </xf>
    <xf numFmtId="0" fontId="10" fillId="4" borderId="2" xfId="0" applyFont="1" applyFill="1" applyBorder="1" applyAlignment="1">
      <alignment horizontal="right"/>
    </xf>
    <xf numFmtId="0" fontId="14" fillId="4" borderId="2" xfId="0" applyFont="1" applyFill="1" applyBorder="1" applyAlignment="1" applyProtection="1">
      <alignment horizontal="left" indent="1"/>
      <protection locked="0"/>
    </xf>
    <xf numFmtId="0" fontId="14" fillId="4" borderId="3" xfId="0" applyFont="1" applyFill="1" applyBorder="1" applyAlignment="1" applyProtection="1">
      <alignment horizontal="left" indent="1"/>
      <protection locked="0"/>
    </xf>
    <xf numFmtId="164" fontId="14" fillId="4" borderId="2" xfId="0" applyNumberFormat="1" applyFont="1" applyFill="1" applyBorder="1" applyAlignment="1" applyProtection="1">
      <alignment horizontal="left" indent="1"/>
      <protection locked="0"/>
    </xf>
    <xf numFmtId="164" fontId="14" fillId="4" borderId="3" xfId="0" applyNumberFormat="1" applyFont="1" applyFill="1" applyBorder="1" applyAlignment="1" applyProtection="1">
      <alignment horizontal="left" indent="1"/>
      <protection locked="0"/>
    </xf>
    <xf numFmtId="0" fontId="10" fillId="3" borderId="0" xfId="0" applyFont="1" applyFill="1" applyAlignment="1">
      <alignment horizontal="right"/>
    </xf>
    <xf numFmtId="0" fontId="14" fillId="6" borderId="0" xfId="0" applyFont="1" applyFill="1" applyAlignment="1" applyProtection="1">
      <alignment horizontal="left" indent="1"/>
      <protection locked="0"/>
    </xf>
    <xf numFmtId="10" fontId="14" fillId="4" borderId="2" xfId="0" applyNumberFormat="1" applyFont="1" applyFill="1" applyBorder="1" applyAlignment="1" applyProtection="1">
      <alignment horizontal="left" indent="1"/>
      <protection locked="0"/>
    </xf>
    <xf numFmtId="10" fontId="14" fillId="4" borderId="3" xfId="0" applyNumberFormat="1" applyFont="1" applyFill="1" applyBorder="1" applyAlignment="1" applyProtection="1">
      <alignment horizontal="left" indent="1"/>
      <protection locked="0"/>
    </xf>
    <xf numFmtId="0" fontId="14" fillId="2" borderId="0" xfId="0" applyFont="1" applyFill="1" applyAlignment="1">
      <alignment horizontal="center"/>
    </xf>
    <xf numFmtId="0" fontId="10" fillId="4" borderId="7" xfId="0" applyFont="1" applyFill="1" applyBorder="1" applyAlignment="1">
      <alignment horizontal="right" vertical="top"/>
    </xf>
    <xf numFmtId="0" fontId="10" fillId="4" borderId="9" xfId="0" applyFont="1" applyFill="1" applyBorder="1" applyAlignment="1">
      <alignment horizontal="right" vertical="top"/>
    </xf>
    <xf numFmtId="0" fontId="14" fillId="2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6" fillId="4" borderId="8" xfId="0" applyFont="1" applyFill="1" applyBorder="1" applyAlignment="1">
      <alignment horizontal="left" vertical="center"/>
    </xf>
    <xf numFmtId="165" fontId="10" fillId="4" borderId="0" xfId="0" applyNumberFormat="1" applyFont="1" applyFill="1" applyAlignment="1">
      <alignment horizontal="left" indent="1"/>
    </xf>
    <xf numFmtId="165" fontId="10" fillId="4" borderId="8" xfId="0" applyNumberFormat="1" applyFont="1" applyFill="1" applyBorder="1" applyAlignment="1">
      <alignment horizontal="left" indent="1"/>
    </xf>
    <xf numFmtId="165" fontId="10" fillId="4" borderId="10" xfId="0" applyNumberFormat="1" applyFont="1" applyFill="1" applyBorder="1" applyAlignment="1">
      <alignment horizontal="left" indent="1"/>
    </xf>
    <xf numFmtId="165" fontId="10" fillId="4" borderId="11" xfId="0" applyNumberFormat="1" applyFont="1" applyFill="1" applyBorder="1" applyAlignment="1">
      <alignment horizontal="left" indent="1"/>
    </xf>
    <xf numFmtId="0" fontId="10" fillId="4" borderId="0" xfId="0" applyFont="1" applyFill="1" applyAlignment="1">
      <alignment horizontal="left" indent="1"/>
    </xf>
    <xf numFmtId="0" fontId="10" fillId="4" borderId="8" xfId="0" applyFont="1" applyFill="1" applyBorder="1" applyAlignment="1">
      <alignment horizontal="left" indent="1"/>
    </xf>
    <xf numFmtId="0" fontId="21" fillId="2" borderId="70" xfId="0" applyFont="1" applyFill="1" applyBorder="1" applyAlignment="1">
      <alignment horizontal="center"/>
    </xf>
    <xf numFmtId="0" fontId="21" fillId="2" borderId="71" xfId="0" applyFont="1" applyFill="1" applyBorder="1" applyAlignment="1">
      <alignment horizontal="center"/>
    </xf>
    <xf numFmtId="0" fontId="21" fillId="2" borderId="72" xfId="0" applyFont="1" applyFill="1" applyBorder="1" applyAlignment="1">
      <alignment horizontal="center"/>
    </xf>
    <xf numFmtId="0" fontId="19" fillId="10" borderId="2" xfId="0" applyFont="1" applyFill="1" applyBorder="1" applyAlignment="1">
      <alignment horizontal="left" indent="1"/>
    </xf>
    <xf numFmtId="0" fontId="19" fillId="10" borderId="3" xfId="0" applyFont="1" applyFill="1" applyBorder="1" applyAlignment="1">
      <alignment horizontal="left" indent="1"/>
    </xf>
    <xf numFmtId="0" fontId="14" fillId="2" borderId="62" xfId="0" applyFont="1" applyFill="1" applyBorder="1" applyAlignment="1">
      <alignment horizontal="left"/>
    </xf>
    <xf numFmtId="0" fontId="14" fillId="2" borderId="63" xfId="0" applyFont="1" applyFill="1" applyBorder="1" applyAlignment="1">
      <alignment horizontal="left"/>
    </xf>
    <xf numFmtId="0" fontId="14" fillId="2" borderId="64" xfId="0" applyFont="1" applyFill="1" applyBorder="1" applyAlignment="1">
      <alignment horizontal="left"/>
    </xf>
    <xf numFmtId="0" fontId="17" fillId="9" borderId="70" xfId="0" applyFont="1" applyFill="1" applyBorder="1" applyAlignment="1">
      <alignment horizontal="center"/>
    </xf>
    <xf numFmtId="0" fontId="17" fillId="9" borderId="71" xfId="0" applyFont="1" applyFill="1" applyBorder="1" applyAlignment="1">
      <alignment horizontal="center"/>
    </xf>
    <xf numFmtId="0" fontId="17" fillId="9" borderId="72" xfId="0" applyFont="1" applyFill="1" applyBorder="1" applyAlignment="1">
      <alignment horizontal="center"/>
    </xf>
  </cellXfs>
  <cellStyles count="2">
    <cellStyle name="Normal" xfId="0" builtinId="0"/>
    <cellStyle name="Normal 2" xfId="1" xr:uid="{A48B51FB-D072-4931-946A-E593EABA4853}"/>
  </cellStyles>
  <dxfs count="101">
    <dxf>
      <fill>
        <patternFill>
          <bgColor theme="1" tint="0.89996032593768116"/>
        </patternFill>
      </fill>
      <border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1" tint="0.89996032593768116"/>
        </patternFill>
      </fill>
      <border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2" formatCode="&quot;$&quot;#,##0.00_);[Red]\(&quot;$&quot;#,##0.00\)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64" formatCode="mm/dd/yy;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64" formatCode="mm/dd/yy;@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4" formatCode="0.00%"/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2"/>
        <name val="Aptos Narrow"/>
        <family val="2"/>
        <scheme val="minor"/>
      </font>
    </dxf>
    <dxf>
      <numFmt numFmtId="0" formatCode="General"/>
      <alignment horizontal="left" vertical="bottom" textRotation="0" wrapText="0" indent="1" justifyLastLine="0" shrinkToFit="0" readingOrder="0"/>
    </dxf>
    <dxf>
      <numFmt numFmtId="0" formatCode="General"/>
      <alignment horizontal="left" vertical="bottom" textRotation="0" wrapText="0" indent="1" justifyLastLine="0" shrinkToFit="0" readingOrder="0"/>
    </dxf>
    <dxf>
      <numFmt numFmtId="0" formatCode="General"/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numFmt numFmtId="0" formatCode="General"/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EF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cs 1'!D2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137847</xdr:rowOff>
    </xdr:from>
    <xdr:to>
      <xdr:col>11</xdr:col>
      <xdr:colOff>882650</xdr:colOff>
      <xdr:row>8</xdr:row>
      <xdr:rowOff>147702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A03626-E110-4E8D-9A71-1894713F5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88647"/>
          <a:ext cx="7880350" cy="1660855"/>
        </a:xfrm>
        <a:prstGeom prst="rect">
          <a:avLst/>
        </a:prstGeom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18</xdr:col>
      <xdr:colOff>349250</xdr:colOff>
      <xdr:row>45</xdr:row>
      <xdr:rowOff>139700</xdr:rowOff>
    </xdr:from>
    <xdr:to>
      <xdr:col>24</xdr:col>
      <xdr:colOff>393700</xdr:colOff>
      <xdr:row>55</xdr:row>
      <xdr:rowOff>158750</xdr:rowOff>
    </xdr:to>
    <xdr:sp macro="" textlink="">
      <xdr:nvSpPr>
        <xdr:cNvPr id="4" name="Arrow: Righ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2F6A0D-C316-7FDB-73B8-13BF3B8A1250}"/>
            </a:ext>
          </a:extLst>
        </xdr:cNvPr>
        <xdr:cNvSpPr/>
      </xdr:nvSpPr>
      <xdr:spPr>
        <a:xfrm>
          <a:off x="12922250" y="7048500"/>
          <a:ext cx="3797300" cy="1860550"/>
        </a:xfrm>
        <a:prstGeom prst="rightArrow">
          <a:avLst/>
        </a:prstGeom>
        <a:ln>
          <a:solidFill>
            <a:schemeClr val="tx2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tx2"/>
              </a:solidFill>
            </a:rPr>
            <a:t>To</a:t>
          </a:r>
          <a:r>
            <a:rPr lang="en-US" sz="2800" b="1" baseline="0">
              <a:solidFill>
                <a:schemeClr val="tx2"/>
              </a:solidFill>
            </a:rPr>
            <a:t> Form</a:t>
          </a:r>
          <a:endParaRPr lang="en-US" sz="2800" b="1">
            <a:solidFill>
              <a:schemeClr val="tx2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69850</xdr:rowOff>
    </xdr:from>
    <xdr:to>
      <xdr:col>2</xdr:col>
      <xdr:colOff>565150</xdr:colOff>
      <xdr:row>5</xdr:row>
      <xdr:rowOff>182959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5890EE-32C0-4B47-9307-C930DC7C9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52400"/>
          <a:ext cx="2990850" cy="1059259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69850</xdr:rowOff>
    </xdr:from>
    <xdr:to>
      <xdr:col>2</xdr:col>
      <xdr:colOff>565150</xdr:colOff>
      <xdr:row>5</xdr:row>
      <xdr:rowOff>182959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75A0C8-DCF2-4731-9E3A-29CC65B62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52400"/>
          <a:ext cx="2990850" cy="1059259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69850</xdr:rowOff>
    </xdr:from>
    <xdr:to>
      <xdr:col>2</xdr:col>
      <xdr:colOff>565150</xdr:colOff>
      <xdr:row>5</xdr:row>
      <xdr:rowOff>182959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AB466F-79DE-4A3C-ACA1-C35B905AA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52400"/>
          <a:ext cx="2990850" cy="1059259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69850</xdr:rowOff>
    </xdr:from>
    <xdr:to>
      <xdr:col>2</xdr:col>
      <xdr:colOff>565150</xdr:colOff>
      <xdr:row>5</xdr:row>
      <xdr:rowOff>182959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E8744-5D4C-4B66-8BCC-6F3E33CC4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52400"/>
          <a:ext cx="2990850" cy="1059259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69850</xdr:rowOff>
    </xdr:from>
    <xdr:to>
      <xdr:col>2</xdr:col>
      <xdr:colOff>565150</xdr:colOff>
      <xdr:row>5</xdr:row>
      <xdr:rowOff>182959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1BA9-C314-4FC5-9FCE-C56760C4F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52400"/>
          <a:ext cx="2990850" cy="1059259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69850</xdr:rowOff>
    </xdr:from>
    <xdr:to>
      <xdr:col>2</xdr:col>
      <xdr:colOff>565150</xdr:colOff>
      <xdr:row>5</xdr:row>
      <xdr:rowOff>182959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222DFF-2708-473E-80A3-C717F16A1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52400"/>
          <a:ext cx="2990850" cy="1059259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69850</xdr:rowOff>
    </xdr:from>
    <xdr:to>
      <xdr:col>2</xdr:col>
      <xdr:colOff>565150</xdr:colOff>
      <xdr:row>5</xdr:row>
      <xdr:rowOff>182959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67AF22-F417-4C61-92AD-E8F062403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52400"/>
          <a:ext cx="2990850" cy="1059259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306840-2607-4AE7-966E-49008ADF0644}" name="cscattable" displayName="cscattable" ref="A1:E22" totalsRowShown="0" headerRowDxfId="100" dataDxfId="99">
  <autoFilter ref="A1:E22" xr:uid="{A9306840-2607-4AE7-966E-49008ADF0644}"/>
  <sortState xmlns:xlrd2="http://schemas.microsoft.com/office/spreadsheetml/2017/richdata2" ref="A2:D21">
    <sortCondition ref="D1:D21"/>
  </sortState>
  <tableColumns count="5">
    <tableColumn id="1" xr3:uid="{1E02A091-3C1C-4C17-AD92-9FB26E09DE19}" name="Category" dataDxfId="98"/>
    <tableColumn id="2" xr3:uid="{D21AE35F-ECC5-47E4-934D-19B1B3BE55B4}" name="Grouping" dataDxfId="97"/>
    <tableColumn id="3" xr3:uid="{4BD852B0-C342-4348-84FC-AC422DB141A2}" name="Budget Type" dataDxfId="96"/>
    <tableColumn id="4" xr3:uid="{4D587295-A49C-4AE2-8699-CBCA1748CC41}" name="Order" dataDxfId="95">
      <calculatedColumnFormula>_xlfn.XLOOKUP(cscattable[[#This Row],[Budget Type]],budgettypetable[Budget Type],budgettypetable[Order])</calculatedColumnFormula>
    </tableColumn>
    <tableColumn id="5" xr3:uid="{2AC1DF96-9EF5-4AE7-8B76-60A2BFDE1084}" name="TRACs_x000a_Category" dataDxfId="94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0704AF9-298F-40BB-AC26-34DAB2B78657}" name="Table13" displayName="Table13" ref="S1:V8" totalsRowShown="0" headerRowDxfId="51" dataDxfId="50">
  <autoFilter ref="S1:V8" xr:uid="{60704AF9-298F-40BB-AC26-34DAB2B78657}"/>
  <sortState xmlns:xlrd2="http://schemas.microsoft.com/office/spreadsheetml/2017/richdata2" ref="S2:U8">
    <sortCondition ref="S1:S8"/>
  </sortState>
  <tableColumns count="4">
    <tableColumn id="1" xr3:uid="{E9835CDA-4081-4F68-9783-34C70B51479F}" name="College" dataDxfId="49"/>
    <tableColumn id="2" xr3:uid="{F91ED1B0-D469-450C-9417-8FDF24797219}" name="Descrip" dataDxfId="48"/>
    <tableColumn id="3" xr3:uid="{E20618BE-7433-4957-9225-EBE089D95EB4}" name="Order" dataDxfId="47"/>
    <tableColumn id="4" xr3:uid="{B6DAE283-35BC-493F-AF0C-84C757B6680A}" name="Count" dataDxfId="46">
      <calculatedColumnFormula>IFERROR(MIN(_xlfn.XLOOKUP(Table13[[#This Row],[College]],Table12[College],Table12[No.])),0)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BBEFF12-CEB9-4E80-8F9A-5977016DD2FA}" name="Table14" displayName="Table14" ref="X1:AA8" totalsRowShown="0" headerRowDxfId="45" dataDxfId="44">
  <autoFilter ref="X1:AA8" xr:uid="{7BBEFF12-CEB9-4E80-8F9A-5977016DD2FA}"/>
  <tableColumns count="4">
    <tableColumn id="1" xr3:uid="{8A971061-A256-4731-95ED-CDFD0A9F3D53}" name="Order" dataDxfId="43"/>
    <tableColumn id="2" xr3:uid="{223536F8-5AF9-4BDE-B1A6-55D4B25B6194}" name="College" dataDxfId="42">
      <calculatedColumnFormula>IFERROR(_xlfn.XLOOKUP(Table14[[#This Row],[Order]],Table13[Count],Table13[College]),"")</calculatedColumnFormula>
    </tableColumn>
    <tableColumn id="3" xr3:uid="{63A33A34-EFD0-446F-ABCE-F73C7036DF1E}" name="No." dataDxfId="41">
      <calculatedColumnFormula>IF(Table14[[#This Row],[College]]&lt;&gt;"",1,0)</calculatedColumnFormula>
    </tableColumn>
    <tableColumn id="4" xr3:uid="{5C7CF27C-664E-4032-AA29-A39E8531B79A}" name="Sum" dataDxfId="40">
      <calculatedColumnFormula>IF(Table14[[#This Row],[Order]]=1,Table14[[#This Row],[No.]],IF(Table14[[#This Row],[No.]]=0,"",SUM($Z$1:Z2)))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A58801A-E663-4726-83EE-C0EBEE2D7762}" name="sponsortable" displayName="sponsortable" ref="A1:L3563" totalsRowShown="0" headerRowDxfId="39" dataDxfId="38" headerRowCellStyle="Normal 2" dataCellStyle="Normal 2">
  <autoFilter ref="A1:L3563" xr:uid="{DB429F5D-1325-4D6D-A829-1C4B8B34AAE5}"/>
  <sortState xmlns:xlrd2="http://schemas.microsoft.com/office/spreadsheetml/2017/richdata2" ref="A2:L3563">
    <sortCondition ref="D1:D3563"/>
  </sortState>
  <tableColumns count="12">
    <tableColumn id="1" xr3:uid="{37BB0CF6-2EA9-4722-B18F-4243C7C2AB9F}" name="WORKDAY_ID" dataDxfId="37" dataCellStyle="Normal 2"/>
    <tableColumn id="2" xr3:uid="{0D73EE7E-DF1C-4E82-8E35-BB696906F0C6}" name="REF_ID" dataDxfId="36" dataCellStyle="Normal 2"/>
    <tableColumn id="3" xr3:uid="{B80C4EF8-8A14-441F-BE16-93CF4665F3BF}" name="SPONSOR_ID" dataDxfId="35" dataCellStyle="Normal 2"/>
    <tableColumn id="22" xr3:uid="{B75397F8-CE5D-41B9-8415-22F37C3B37DD}" name="Order" dataDxfId="34" dataCellStyle="Normal 2"/>
    <tableColumn id="4" xr3:uid="{9DD92A13-AA44-4DD7-87B3-68807AA8F7E9}" name="SPONSOR_NAME" dataDxfId="33" dataCellStyle="Normal 2"/>
    <tableColumn id="8" xr3:uid="{841CA596-7AB1-4D60-8610-FA99FFF90782}" name="SPONSOR_TYPE" dataDxfId="32" dataCellStyle="Normal 2"/>
    <tableColumn id="14" xr3:uid="{DAD86DDA-8482-44F1-8B6E-289471C7ABE1}" name="BILL_TO_ADDRESS" dataDxfId="31" dataCellStyle="Normal 2"/>
    <tableColumn id="15" xr3:uid="{42FA29AB-8B22-4736-94EC-18754D638764}" name="ADDRESS_USAGE" dataDxfId="30" dataCellStyle="Normal 2"/>
    <tableColumn id="16" xr3:uid="{FC61CB3B-9EED-44DD-853A-B524E42EB402}" name="CUSTOMER_CONTRACTS" dataDxfId="29" dataCellStyle="Normal 2"/>
    <tableColumn id="17" xr3:uid="{7BE6CB7E-D5FF-44E9-B9BF-3F84B793F64A}" name="SPONSOR_EMAIL_ADDRESS" dataDxfId="28" dataCellStyle="Normal 2"/>
    <tableColumn id="18" xr3:uid="{F3EAD2F3-B36A-4D70-9343-5AF3604DFC05}" name="BILL_TO_CONTACTS" dataDxfId="27" dataCellStyle="Normal 2"/>
    <tableColumn id="19" xr3:uid="{0F17ED67-6688-463F-8A50-2BA51C6F07BD}" name="PRIMARY_BILL_TO_CONTACT" dataDxfId="26" dataCellStyle="Normal 2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07FCC54-B9F5-4CC9-859E-85878A55C085}" name="ratetable" displayName="ratetable" ref="A1:Q52" totalsRowShown="0" headerRowDxfId="25" dataDxfId="24">
  <autoFilter ref="A1:Q52" xr:uid="{84914AEF-6DE2-4E51-A535-5251AD4B77C1}"/>
  <tableColumns count="17">
    <tableColumn id="1" xr3:uid="{8CC686C7-266B-4285-98DB-B4B34901C970}" name="Fiscal Year" dataDxfId="23"/>
    <tableColumn id="2" xr3:uid="{3D4FF4C9-2DE4-4378-869B-A7415B4DD3BD}" name="Start Date" dataDxfId="22">
      <calculatedColumnFormula>DATE(A2-1,7,1)</calculatedColumnFormula>
    </tableColumn>
    <tableColumn id="3" xr3:uid="{89A3DD80-AB59-4905-A7FD-EDCFAFA32BE3}" name="End Date" dataDxfId="21">
      <calculatedColumnFormula>DATE(A2,6,30)</calculatedColumnFormula>
    </tableColumn>
    <tableColumn id="4" xr3:uid="{0AF1D0D1-13A3-4969-96F7-5D2E275856EE}" name="Full Benefits" dataDxfId="20">
      <calculatedColumnFormula>D1</calculatedColumnFormula>
    </tableColumn>
    <tableColumn id="5" xr3:uid="{37E267D7-99E6-42BD-8101-51ADE4E85D3D}" name="Limited Benefits" dataDxfId="19">
      <calculatedColumnFormula>E1</calculatedColumnFormula>
    </tableColumn>
    <tableColumn id="6" xr3:uid="{268A718D-306A-40F7-AC8C-396F57EEDEB9}" name="Partial Benefits" dataDxfId="18">
      <calculatedColumnFormula>F1</calculatedColumnFormula>
    </tableColumn>
    <tableColumn id="7" xr3:uid="{CE5DA497-23DC-4961-AD46-E0F7085F28BD}" name="Graduate Student Health" dataDxfId="17">
      <calculatedColumnFormula>G1</calculatedColumnFormula>
    </tableColumn>
    <tableColumn id="8" xr3:uid="{4DEC9264-087A-4305-9370-83776566A9AB}" name="No Benefits" dataDxfId="16"/>
    <tableColumn id="9" xr3:uid="{6EBCD09E-7DE7-40F7-B084-150B7CA62FE5}" name="Tuition Remission" dataDxfId="15">
      <calculatedColumnFormula>ROUND(I1*(1+P2),2)</calculatedColumnFormula>
    </tableColumn>
    <tableColumn id="10" xr3:uid="{14BBFDCA-BD82-49DE-A97E-983538C7558A}" name="Uncapped Research" dataDxfId="14">
      <calculatedColumnFormula>J1</calculatedColumnFormula>
    </tableColumn>
    <tableColumn id="11" xr3:uid="{A1792619-D1DE-4D8C-A358-7799282B3EA7}" name="Capped Research" dataDxfId="13">
      <calculatedColumnFormula>K1</calculatedColumnFormula>
    </tableColumn>
    <tableColumn id="12" xr3:uid="{59EB135D-80A8-4DD4-9E24-4620808E4251}" name="Other Sponsored Activities" dataDxfId="12">
      <calculatedColumnFormula>L1</calculatedColumnFormula>
    </tableColumn>
    <tableColumn id="13" xr3:uid="{763D95A3-3BAB-4C83-A74A-3E9EEEB6530C}" name="Instruction" dataDxfId="11">
      <calculatedColumnFormula>M1</calculatedColumnFormula>
    </tableColumn>
    <tableColumn id="14" xr3:uid="{C1CDA39B-6B1F-4BAA-B7FD-E7EB6AF8A657}" name="Uncapped Off Campus" dataDxfId="10">
      <calculatedColumnFormula>N1</calculatedColumnFormula>
    </tableColumn>
    <tableColumn id="15" xr3:uid="{BB5C49E6-6EC8-4BCD-B2BA-20AA92930286}" name="Capped Off Campus" dataDxfId="9">
      <calculatedColumnFormula>O1</calculatedColumnFormula>
    </tableColumn>
    <tableColumn id="16" xr3:uid="{8854E87A-B6BE-4942-AA52-484EC73F87A8}" name="Tuition_x000a_Escalator" dataDxfId="8"/>
    <tableColumn id="17" xr3:uid="{6336B8EE-EEFD-4879-A5CC-3ECEB63F2CE9}" name="Salary_x000a_Escalator" dataDxfId="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D522640-6F96-4062-882F-3E45394D2048}" name="ratetypetable" displayName="ratetypetable" ref="S1:U13" totalsRowShown="0" headerRowDxfId="6" dataDxfId="5">
  <autoFilter ref="S1:U13" xr:uid="{7D533952-0D95-4BEC-B536-842F5694FF85}"/>
  <tableColumns count="3">
    <tableColumn id="1" xr3:uid="{D099977C-6A58-4DF2-983A-F90C67B2ED46}" name="Rate_x000a_Types" dataDxfId="4"/>
    <tableColumn id="2" xr3:uid="{0338FADB-D743-4088-B760-473F293D5D9F}" name="Column_x000a_Number" dataDxfId="3"/>
    <tableColumn id="3" xr3:uid="{FDA77289-11FC-4E53-9218-5D8E876EF419}" name="Rat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F22E4C-6A0D-4493-B98F-781B1260E9B2}" name="budgettypetable" displayName="budgettypetable" ref="G1:H10" totalsRowShown="0" headerRowDxfId="93" dataDxfId="92">
  <autoFilter ref="G1:H10" xr:uid="{2CF22E4C-6A0D-4493-B98F-781B1260E9B2}"/>
  <tableColumns count="2">
    <tableColumn id="1" xr3:uid="{4878677F-BD79-45CC-B884-16AFE9564B34}" name="Budget Type" dataDxfId="91"/>
    <tableColumn id="2" xr3:uid="{FB21DA81-152B-4656-9035-E7D9093B434B}" name="Order" dataDxfId="9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03C359-5263-4287-A4BE-09A673201277}" name="periodtable" displayName="periodtable" ref="J1:M13" totalsRowShown="0" headerRowDxfId="89" dataDxfId="88">
  <autoFilter ref="J1:M13" xr:uid="{4303C359-5263-4287-A4BE-09A673201277}"/>
  <tableColumns count="4">
    <tableColumn id="1" xr3:uid="{F7B1ACF8-3FAC-4042-8451-74B6866941D6}" name="Month" dataDxfId="87"/>
    <tableColumn id="2" xr3:uid="{110E9D96-2775-402F-8520-401178104EBC}" name="GT Period" dataDxfId="86"/>
    <tableColumn id="3" xr3:uid="{5E1FA521-7518-42F1-92AD-B1BF0ECCE7FC}" name="Gov Period" dataDxfId="85"/>
    <tableColumn id="4" xr3:uid="{2557FBF9-A8F0-42C5-BD71-FEAB72E30D5B}" name="Mth Abbrev" dataDxfId="84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8F29B2E-5C6E-49DF-9E0F-DA79483EBA16}" name="cstypetable" displayName="cstypetable" ref="O1:P3" totalsRowShown="0" headerRowDxfId="83" dataDxfId="82">
  <autoFilter ref="O1:P3" xr:uid="{98F29B2E-5C6E-49DF-9E0F-DA79483EBA16}"/>
  <tableColumns count="2">
    <tableColumn id="1" xr3:uid="{E09D936B-0142-47C3-BED7-45D1E3CBB1B9}" name="Type" dataDxfId="81"/>
    <tableColumn id="2" xr3:uid="{F023CB87-3A34-4E27-AF62-ED8F5B86B642}" name="Description" dataDxfId="80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A28559C-E388-4B21-A12C-5C09BB95AF6F}" name="cattable" displayName="cattable" ref="R1:S11" totalsRowShown="0" dataDxfId="79">
  <autoFilter ref="R1:S11" xr:uid="{7A28559C-E388-4B21-A12C-5C09BB95AF6F}"/>
  <sortState xmlns:xlrd2="http://schemas.microsoft.com/office/spreadsheetml/2017/richdata2" ref="R2:S10">
    <sortCondition ref="S1:S10"/>
  </sortState>
  <tableColumns count="2">
    <tableColumn id="1" xr3:uid="{BE5EC3C7-2732-4EA5-928D-62ABCCF881CE}" name="Category_x000a_Name" dataDxfId="78"/>
    <tableColumn id="2" xr3:uid="{ECE70371-E8C9-4EC4-92B5-FDE38738B9C3}" name="Order" dataDxfId="77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7F286B7-C7D5-4B89-B338-F96D608AE100}" name="Table3" displayName="Table3" ref="U1:V13" totalsRowShown="0" headerRowDxfId="76" dataDxfId="75">
  <autoFilter ref="U1:V13" xr:uid="{C7F286B7-C7D5-4B89-B338-F96D608AE100}"/>
  <tableColumns count="2">
    <tableColumn id="1" xr3:uid="{B8644FCE-AFEC-407D-BE62-40AE4526ADC4}" name="Budget_x000a_Category" dataDxfId="74"/>
    <tableColumn id="2" xr3:uid="{DB3989C7-3849-4582-B5E0-F7E5F5FEA6F4}" name="TRACs_x000a_Category" dataDxfId="73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3B0EDFB-9C3D-45D3-8DAF-CE163816E7A8}" name="depttable" displayName="depttable" ref="A1:H216" totalsRowShown="0" headerRowDxfId="72" dataDxfId="71">
  <autoFilter ref="A1:H216" xr:uid="{01E59D12-2842-4CD8-BDE0-923F42F05996}"/>
  <sortState xmlns:xlrd2="http://schemas.microsoft.com/office/spreadsheetml/2017/richdata2" ref="A2:H216">
    <sortCondition ref="D1:D216"/>
  </sortState>
  <tableColumns count="8">
    <tableColumn id="1" xr3:uid="{302082DE-68BA-41C3-AAE9-3BABD2A0C4D4}" name="Org Code" dataDxfId="70"/>
    <tableColumn id="2" xr3:uid="{01A27547-808E-4140-8AEB-33E8B99D33BE}" name="Org Descr" dataDxfId="69"/>
    <tableColumn id="3" xr3:uid="{2D80CC77-C93E-4434-8624-AAE819C28760}" name="Div Code" dataDxfId="68"/>
    <tableColumn id="4" xr3:uid="{925DAC8E-70EC-44A4-B81F-BA3312571312}" name="Div Descr" dataDxfId="67"/>
    <tableColumn id="8" xr3:uid="{FBCAF2AB-8A5E-47F3-8A71-06947EDD4B72}" name="Parent Org ID" dataDxfId="66"/>
    <tableColumn id="5" xr3:uid="{6B9A0F9B-2130-4AE0-98AD-49039A353839}" name="Entity Code" dataDxfId="65"/>
    <tableColumn id="6" xr3:uid="{BBB2C93E-2E3F-4939-A225-7008D183CE61}" name="Entity Descr" dataDxfId="64"/>
    <tableColumn id="7" xr3:uid="{EE44036A-EF54-429C-B678-791C51CE7920}" name="Report ID" dataDxfId="63">
      <calculatedColumnFormula>CONCATENATE(depttable[[#This Row],[Org Code]]," - ",depttable[[#This Row],[Org Descr]])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08839F3-8EC5-4545-9EF2-E988DA3D7FF9}" name="Table11" displayName="Table11" ref="J1:M214" totalsRowShown="0" headerRowDxfId="62" dataDxfId="61">
  <autoFilter ref="J1:M214" xr:uid="{A08839F3-8EC5-4545-9EF2-E988DA3D7FF9}"/>
  <tableColumns count="4">
    <tableColumn id="1" xr3:uid="{32635341-032B-466C-884C-64C4F73854CD}" name="ORG_ID" dataDxfId="60"/>
    <tableColumn id="2" xr3:uid="{90798BCF-D901-4E67-AF80-1CE73DCA7AC3}" name="ORG_LEVEL" dataDxfId="59"/>
    <tableColumn id="3" xr3:uid="{DB9515AD-32B8-46DD-A75A-CDABD821F52E}" name="PARENT_ORG_ID" dataDxfId="58"/>
    <tableColumn id="4" xr3:uid="{6BD0DC3F-C9D7-47E0-AFA1-D34901C9FB07}" name="ORG_DESC" dataDxfId="5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C98C94A-D7BE-489C-B26C-6E53A58D296C}" name="Table12" displayName="Table12" ref="O1:Q9" totalsRowShown="0" headerRowDxfId="56" dataDxfId="55">
  <autoFilter ref="O1:Q9" xr:uid="{7C98C94A-D7BE-489C-B26C-6E53A58D296C}"/>
  <sortState xmlns:xlrd2="http://schemas.microsoft.com/office/spreadsheetml/2017/richdata2" ref="O2:Q9">
    <sortCondition ref="O1:O9"/>
  </sortState>
  <tableColumns count="3">
    <tableColumn id="1" xr3:uid="{5A903157-7A41-4733-ABD3-32D3ED591153}" name="No." dataDxfId="54"/>
    <tableColumn id="2" xr3:uid="{47C1C7C9-ABFF-41E3-9B02-2B96ADE2C1AD}" name="Dept." dataDxfId="53"/>
    <tableColumn id="4" xr3:uid="{CC4DC42F-93CD-4082-9624-52015336DD13}" name="College" dataDxfId="5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t colors">
      <a:dk1>
        <a:srgbClr val="003057"/>
      </a:dk1>
      <a:lt1>
        <a:srgbClr val="FFFFFF"/>
      </a:lt1>
      <a:dk2>
        <a:srgbClr val="B3A369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F5CBC-6075-4AF8-9119-8B16796C761A}">
  <sheetPr>
    <tabColor theme="1"/>
    <pageSetUpPr fitToPage="1"/>
  </sheetPr>
  <dimension ref="A1:BF64"/>
  <sheetViews>
    <sheetView showGridLines="0" zoomScaleNormal="100" zoomScaleSheetLayoutView="110" workbookViewId="0">
      <selection activeCell="AG35" sqref="AG35"/>
    </sheetView>
  </sheetViews>
  <sheetFormatPr defaultRowHeight="18.5" outlineLevelRow="1" x14ac:dyDescent="0.45"/>
  <cols>
    <col min="1" max="1" width="0.81640625" style="19" customWidth="1"/>
    <col min="2" max="2" width="2.26953125" style="19" customWidth="1"/>
    <col min="3" max="3" width="10.26953125" style="21" customWidth="1"/>
    <col min="4" max="8" width="10.26953125" style="19" customWidth="1"/>
    <col min="9" max="12" width="12.81640625" style="19" customWidth="1"/>
    <col min="13" max="13" width="10.08984375" style="19" bestFit="1" customWidth="1"/>
    <col min="14" max="15" width="11.453125" style="19" customWidth="1"/>
    <col min="16" max="16" width="10.90625" style="19" customWidth="1"/>
    <col min="17" max="17" width="8.7265625" style="19"/>
    <col min="18" max="18" width="11.36328125" style="19" customWidth="1"/>
    <col min="19" max="19" width="10.08984375" style="19" bestFit="1" customWidth="1"/>
    <col min="20" max="25" width="8.7265625" style="19"/>
    <col min="26" max="26" width="2.26953125" style="19" customWidth="1"/>
    <col min="27" max="28" width="8.7265625" style="22"/>
    <col min="29" max="29" width="0" style="22" hidden="1" customWidth="1"/>
    <col min="30" max="58" width="8.7265625" style="22"/>
    <col min="59" max="16384" width="8.7265625" style="20"/>
  </cols>
  <sheetData>
    <row r="1" spans="1:58" ht="4" customHeight="1" thickBot="1" x14ac:dyDescent="0.5"/>
    <row r="2" spans="1:58" ht="19" thickTop="1" x14ac:dyDescent="0.45">
      <c r="B2" s="24"/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58" x14ac:dyDescent="0.45">
      <c r="B3" s="28"/>
      <c r="Z3" s="29"/>
    </row>
    <row r="4" spans="1:58" x14ac:dyDescent="0.45">
      <c r="B4" s="28"/>
      <c r="Z4" s="29"/>
    </row>
    <row r="5" spans="1:58" x14ac:dyDescent="0.45">
      <c r="B5" s="28"/>
      <c r="Z5" s="29"/>
    </row>
    <row r="6" spans="1:58" x14ac:dyDescent="0.45">
      <c r="B6" s="28"/>
      <c r="Z6" s="29"/>
    </row>
    <row r="7" spans="1:58" x14ac:dyDescent="0.45">
      <c r="B7" s="28"/>
      <c r="Z7" s="29"/>
    </row>
    <row r="8" spans="1:58" x14ac:dyDescent="0.45">
      <c r="B8" s="28"/>
      <c r="Z8" s="29"/>
    </row>
    <row r="9" spans="1:58" x14ac:dyDescent="0.45">
      <c r="B9" s="28"/>
      <c r="Z9" s="29"/>
    </row>
    <row r="10" spans="1:58" ht="5" customHeight="1" thickBot="1" x14ac:dyDescent="0.5">
      <c r="B10" s="28"/>
      <c r="Z10" s="29"/>
    </row>
    <row r="11" spans="1:58" s="98" customFormat="1" ht="16.5" thickBot="1" x14ac:dyDescent="0.45">
      <c r="A11" s="94"/>
      <c r="B11" s="95"/>
      <c r="C11" s="207" t="s">
        <v>20661</v>
      </c>
      <c r="D11" s="208"/>
      <c r="E11" s="208"/>
      <c r="F11" s="209"/>
      <c r="G11" s="209"/>
      <c r="H11" s="209"/>
      <c r="I11" s="209"/>
      <c r="J11" s="209"/>
      <c r="K11" s="209"/>
      <c r="L11" s="210"/>
      <c r="M11" s="94"/>
      <c r="N11" s="207" t="s">
        <v>20662</v>
      </c>
      <c r="O11" s="208"/>
      <c r="P11" s="208"/>
      <c r="Q11" s="209"/>
      <c r="R11" s="209"/>
      <c r="S11" s="209"/>
      <c r="T11" s="209"/>
      <c r="U11" s="209"/>
      <c r="V11" s="209"/>
      <c r="W11" s="209"/>
      <c r="X11" s="209"/>
      <c r="Y11" s="210"/>
      <c r="Z11" s="97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</row>
    <row r="12" spans="1:58" s="98" customFormat="1" ht="5" customHeight="1" x14ac:dyDescent="0.4">
      <c r="A12" s="94"/>
      <c r="B12" s="95"/>
      <c r="C12" s="96"/>
      <c r="D12" s="96"/>
      <c r="E12" s="96"/>
      <c r="F12" s="99"/>
      <c r="G12" s="99"/>
      <c r="H12" s="99"/>
      <c r="I12" s="99"/>
      <c r="J12" s="99"/>
      <c r="K12" s="99"/>
      <c r="L12" s="99"/>
      <c r="M12" s="94"/>
      <c r="N12" s="96"/>
      <c r="O12" s="96"/>
      <c r="P12" s="96"/>
      <c r="Q12" s="99"/>
      <c r="R12" s="99"/>
      <c r="S12" s="99"/>
      <c r="T12" s="99"/>
      <c r="U12" s="99"/>
      <c r="V12" s="99"/>
      <c r="W12" s="99"/>
      <c r="X12" s="99"/>
      <c r="Y12" s="99"/>
      <c r="Z12" s="97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</row>
    <row r="13" spans="1:58" s="98" customFormat="1" ht="16" x14ac:dyDescent="0.4">
      <c r="A13" s="94"/>
      <c r="B13" s="95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213" t="str">
        <f>IF(sponn="NOT LISTED","Other Sponsor","")</f>
        <v/>
      </c>
      <c r="O13" s="213"/>
      <c r="P13" s="213"/>
      <c r="Q13" s="214"/>
      <c r="R13" s="214"/>
      <c r="S13" s="214"/>
      <c r="T13" s="214"/>
      <c r="U13" s="214"/>
      <c r="V13" s="214"/>
      <c r="W13" s="214"/>
      <c r="X13" s="214"/>
      <c r="Y13" s="214"/>
      <c r="Z13" s="97"/>
      <c r="AA13" s="32"/>
      <c r="AB13" s="32"/>
      <c r="AC13" s="32">
        <f>IF(Q13="",sponn,Q13)</f>
        <v>0</v>
      </c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</row>
    <row r="14" spans="1:58" s="98" customFormat="1" ht="5" customHeight="1" thickBot="1" x14ac:dyDescent="0.45">
      <c r="A14" s="94"/>
      <c r="B14" s="95"/>
      <c r="C14" s="96"/>
      <c r="D14" s="96"/>
      <c r="E14" s="96"/>
      <c r="F14" s="99"/>
      <c r="G14" s="99"/>
      <c r="H14" s="99"/>
      <c r="I14" s="99"/>
      <c r="J14" s="99"/>
      <c r="K14" s="99"/>
      <c r="L14" s="99"/>
      <c r="M14" s="94"/>
      <c r="N14" s="96"/>
      <c r="O14" s="96"/>
      <c r="P14" s="96"/>
      <c r="Q14" s="99"/>
      <c r="R14" s="99"/>
      <c r="S14" s="99"/>
      <c r="T14" s="99"/>
      <c r="U14" s="99"/>
      <c r="V14" s="99"/>
      <c r="W14" s="99"/>
      <c r="X14" s="99"/>
      <c r="Y14" s="99"/>
      <c r="Z14" s="97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</row>
    <row r="15" spans="1:58" s="98" customFormat="1" ht="16.5" thickBot="1" x14ac:dyDescent="0.45">
      <c r="A15" s="94"/>
      <c r="B15" s="95"/>
      <c r="C15" s="207" t="s">
        <v>20679</v>
      </c>
      <c r="D15" s="208"/>
      <c r="E15" s="208"/>
      <c r="F15" s="209"/>
      <c r="G15" s="209"/>
      <c r="H15" s="209"/>
      <c r="I15" s="209"/>
      <c r="J15" s="209"/>
      <c r="K15" s="209"/>
      <c r="L15" s="210"/>
      <c r="M15" s="94"/>
      <c r="N15" s="207" t="s">
        <v>20665</v>
      </c>
      <c r="O15" s="208"/>
      <c r="P15" s="208"/>
      <c r="Q15" s="209"/>
      <c r="R15" s="209"/>
      <c r="S15" s="209"/>
      <c r="T15" s="209"/>
      <c r="U15" s="209"/>
      <c r="V15" s="209"/>
      <c r="W15" s="209"/>
      <c r="X15" s="209"/>
      <c r="Y15" s="210"/>
      <c r="Z15" s="97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</row>
    <row r="16" spans="1:58" s="98" customFormat="1" ht="5" customHeight="1" thickBot="1" x14ac:dyDescent="0.45">
      <c r="A16" s="94"/>
      <c r="B16" s="95"/>
      <c r="C16" s="96"/>
      <c r="D16" s="96"/>
      <c r="E16" s="96"/>
      <c r="F16" s="99"/>
      <c r="G16" s="99"/>
      <c r="H16" s="99"/>
      <c r="I16" s="99"/>
      <c r="J16" s="99"/>
      <c r="K16" s="99"/>
      <c r="L16" s="99"/>
      <c r="M16" s="94"/>
      <c r="N16" s="96"/>
      <c r="O16" s="96"/>
      <c r="P16" s="96"/>
      <c r="Q16" s="99"/>
      <c r="R16" s="99"/>
      <c r="S16" s="99"/>
      <c r="T16" s="99"/>
      <c r="U16" s="99"/>
      <c r="V16" s="99"/>
      <c r="W16" s="99"/>
      <c r="X16" s="99"/>
      <c r="Y16" s="99"/>
      <c r="Z16" s="97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</row>
    <row r="17" spans="1:58" s="98" customFormat="1" ht="16.5" thickBot="1" x14ac:dyDescent="0.45">
      <c r="A17" s="94"/>
      <c r="B17" s="95"/>
      <c r="C17" s="207" t="s">
        <v>20681</v>
      </c>
      <c r="D17" s="208"/>
      <c r="E17" s="208"/>
      <c r="F17" s="211">
        <f ca="1">DATE(YEAR(todd),MONTH(todd)+6,DAY(todd))</f>
        <v>45890</v>
      </c>
      <c r="G17" s="211"/>
      <c r="H17" s="211"/>
      <c r="I17" s="211"/>
      <c r="J17" s="211"/>
      <c r="K17" s="211"/>
      <c r="L17" s="212"/>
      <c r="M17" s="94"/>
      <c r="N17" s="207" t="s">
        <v>20666</v>
      </c>
      <c r="O17" s="208"/>
      <c r="P17" s="208"/>
      <c r="Q17" s="209"/>
      <c r="R17" s="209"/>
      <c r="S17" s="209"/>
      <c r="T17" s="209"/>
      <c r="U17" s="209"/>
      <c r="V17" s="209"/>
      <c r="W17" s="209"/>
      <c r="X17" s="209"/>
      <c r="Y17" s="210"/>
      <c r="Z17" s="97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</row>
    <row r="18" spans="1:58" s="98" customFormat="1" ht="5" customHeight="1" thickBot="1" x14ac:dyDescent="0.45">
      <c r="A18" s="94"/>
      <c r="B18" s="95"/>
      <c r="C18" s="96"/>
      <c r="D18" s="96"/>
      <c r="E18" s="96"/>
      <c r="F18" s="99"/>
      <c r="G18" s="99"/>
      <c r="H18" s="99"/>
      <c r="I18" s="99"/>
      <c r="J18" s="99"/>
      <c r="K18" s="99"/>
      <c r="L18" s="99"/>
      <c r="M18" s="94"/>
      <c r="N18" s="96"/>
      <c r="O18" s="96"/>
      <c r="P18" s="96"/>
      <c r="Q18" s="99"/>
      <c r="R18" s="99"/>
      <c r="S18" s="99"/>
      <c r="T18" s="99"/>
      <c r="U18" s="99"/>
      <c r="V18" s="99"/>
      <c r="W18" s="99"/>
      <c r="X18" s="99"/>
      <c r="Y18" s="99"/>
      <c r="Z18" s="97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</row>
    <row r="19" spans="1:58" s="98" customFormat="1" ht="16.5" thickBot="1" x14ac:dyDescent="0.45">
      <c r="A19" s="94"/>
      <c r="B19" s="95"/>
      <c r="C19" s="207" t="s">
        <v>20683</v>
      </c>
      <c r="D19" s="208"/>
      <c r="E19" s="208"/>
      <c r="F19" s="215"/>
      <c r="G19" s="215"/>
      <c r="H19" s="215"/>
      <c r="I19" s="215"/>
      <c r="J19" s="215"/>
      <c r="K19" s="215"/>
      <c r="L19" s="216"/>
      <c r="M19" s="94"/>
      <c r="N19" s="207" t="s">
        <v>20680</v>
      </c>
      <c r="O19" s="208"/>
      <c r="P19" s="208"/>
      <c r="Q19" s="211"/>
      <c r="R19" s="211"/>
      <c r="S19" s="211"/>
      <c r="T19" s="211"/>
      <c r="U19" s="211"/>
      <c r="V19" s="211"/>
      <c r="W19" s="211"/>
      <c r="X19" s="211"/>
      <c r="Y19" s="212"/>
      <c r="Z19" s="97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</row>
    <row r="20" spans="1:58" s="98" customFormat="1" ht="5" customHeight="1" thickBot="1" x14ac:dyDescent="0.45">
      <c r="A20" s="94"/>
      <c r="B20" s="95"/>
      <c r="C20" s="96"/>
      <c r="D20" s="94"/>
      <c r="E20" s="94"/>
      <c r="F20" s="99"/>
      <c r="G20" s="99"/>
      <c r="H20" s="99"/>
      <c r="I20" s="99"/>
      <c r="J20" s="99"/>
      <c r="K20" s="99"/>
      <c r="L20" s="99"/>
      <c r="M20" s="94"/>
      <c r="N20" s="96"/>
      <c r="O20" s="96"/>
      <c r="P20" s="96"/>
      <c r="Q20" s="99"/>
      <c r="R20" s="99"/>
      <c r="S20" s="99"/>
      <c r="T20" s="99"/>
      <c r="U20" s="99"/>
      <c r="V20" s="99"/>
      <c r="W20" s="99"/>
      <c r="X20" s="99"/>
      <c r="Y20" s="99"/>
      <c r="Z20" s="97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</row>
    <row r="21" spans="1:58" s="98" customFormat="1" ht="16.5" thickBot="1" x14ac:dyDescent="0.45">
      <c r="A21" s="94"/>
      <c r="B21" s="95"/>
      <c r="C21" s="207" t="s">
        <v>20952</v>
      </c>
      <c r="D21" s="208"/>
      <c r="E21" s="208"/>
      <c r="F21" s="215">
        <v>0.03</v>
      </c>
      <c r="G21" s="215"/>
      <c r="H21" s="215"/>
      <c r="I21" s="215"/>
      <c r="J21" s="215"/>
      <c r="K21" s="215"/>
      <c r="L21" s="216"/>
      <c r="M21" s="94"/>
      <c r="N21" s="207" t="s">
        <v>20682</v>
      </c>
      <c r="O21" s="208"/>
      <c r="P21" s="208"/>
      <c r="Q21" s="209"/>
      <c r="R21" s="209"/>
      <c r="S21" s="209"/>
      <c r="T21" s="209"/>
      <c r="U21" s="209"/>
      <c r="V21" s="209"/>
      <c r="W21" s="209"/>
      <c r="X21" s="209"/>
      <c r="Y21" s="210"/>
      <c r="Z21" s="97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</row>
    <row r="22" spans="1:58" s="98" customFormat="1" ht="5" customHeight="1" thickBot="1" x14ac:dyDescent="0.45">
      <c r="A22" s="94"/>
      <c r="B22" s="95"/>
      <c r="C22" s="96"/>
      <c r="D22" s="94"/>
      <c r="E22" s="94"/>
      <c r="F22" s="100"/>
      <c r="G22" s="100"/>
      <c r="H22" s="100"/>
      <c r="I22" s="100"/>
      <c r="J22" s="100"/>
      <c r="K22" s="100"/>
      <c r="L22" s="100"/>
      <c r="M22" s="94"/>
      <c r="N22" s="96"/>
      <c r="O22" s="96"/>
      <c r="P22" s="96"/>
      <c r="Q22" s="100"/>
      <c r="R22" s="100"/>
      <c r="S22" s="100"/>
      <c r="T22" s="100"/>
      <c r="U22" s="100"/>
      <c r="V22" s="100"/>
      <c r="W22" s="100"/>
      <c r="X22" s="100"/>
      <c r="Y22" s="100"/>
      <c r="Z22" s="97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</row>
    <row r="23" spans="1:58" s="98" customFormat="1" ht="16.5" thickBot="1" x14ac:dyDescent="0.45">
      <c r="A23" s="94"/>
      <c r="B23" s="95"/>
      <c r="C23" s="207" t="s">
        <v>20663</v>
      </c>
      <c r="D23" s="208"/>
      <c r="E23" s="208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10"/>
      <c r="Z23" s="97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</row>
    <row r="24" spans="1:58" s="98" customFormat="1" ht="5" customHeight="1" thickBot="1" x14ac:dyDescent="0.45">
      <c r="A24" s="94"/>
      <c r="B24" s="95"/>
      <c r="C24" s="96"/>
      <c r="D24" s="94"/>
      <c r="E24" s="94"/>
      <c r="F24" s="100"/>
      <c r="G24" s="100"/>
      <c r="H24" s="100"/>
      <c r="I24" s="100"/>
      <c r="J24" s="100"/>
      <c r="K24" s="100"/>
      <c r="L24" s="100"/>
      <c r="M24" s="94"/>
      <c r="N24" s="96"/>
      <c r="O24" s="96"/>
      <c r="P24" s="96"/>
      <c r="Q24" s="100"/>
      <c r="R24" s="100"/>
      <c r="S24" s="100"/>
      <c r="T24" s="100"/>
      <c r="U24" s="100"/>
      <c r="V24" s="100"/>
      <c r="W24" s="100"/>
      <c r="X24" s="100"/>
      <c r="Y24" s="100"/>
      <c r="Z24" s="97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</row>
    <row r="25" spans="1:58" s="98" customFormat="1" ht="16.5" thickBot="1" x14ac:dyDescent="0.45">
      <c r="A25" s="94"/>
      <c r="B25" s="95"/>
      <c r="C25" s="189" t="s">
        <v>20936</v>
      </c>
      <c r="D25" s="190"/>
      <c r="E25" s="190"/>
      <c r="F25" s="190"/>
      <c r="G25" s="190"/>
      <c r="H25" s="190"/>
      <c r="I25" s="190"/>
      <c r="J25" s="190"/>
      <c r="K25" s="190"/>
      <c r="L25" s="191"/>
      <c r="M25" s="94"/>
      <c r="N25" s="96"/>
      <c r="O25" s="96"/>
      <c r="P25" s="96"/>
      <c r="Q25" s="100"/>
      <c r="R25" s="100"/>
      <c r="S25" s="100"/>
      <c r="T25" s="100"/>
      <c r="U25" s="100"/>
      <c r="V25" s="100"/>
      <c r="W25" s="100"/>
      <c r="X25" s="100"/>
      <c r="Y25" s="100"/>
      <c r="Z25" s="97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</row>
    <row r="26" spans="1:58" s="98" customFormat="1" ht="5" customHeight="1" x14ac:dyDescent="0.4">
      <c r="A26" s="94"/>
      <c r="B26" s="95"/>
      <c r="C26" s="96"/>
      <c r="D26" s="94"/>
      <c r="E26" s="94"/>
      <c r="F26" s="100"/>
      <c r="G26" s="100"/>
      <c r="H26" s="100"/>
      <c r="I26" s="100"/>
      <c r="J26" s="100"/>
      <c r="K26" s="100"/>
      <c r="L26" s="100"/>
      <c r="M26" s="94"/>
      <c r="N26" s="96"/>
      <c r="O26" s="96"/>
      <c r="P26" s="96"/>
      <c r="Q26" s="100"/>
      <c r="R26" s="100"/>
      <c r="S26" s="100"/>
      <c r="T26" s="100"/>
      <c r="U26" s="100"/>
      <c r="V26" s="100"/>
      <c r="W26" s="100"/>
      <c r="X26" s="100"/>
      <c r="Y26" s="100"/>
      <c r="Z26" s="97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</row>
    <row r="27" spans="1:58" s="98" customFormat="1" ht="16" hidden="1" outlineLevel="1" x14ac:dyDescent="0.4">
      <c r="A27" s="94"/>
      <c r="B27" s="95"/>
      <c r="C27" s="128" t="s">
        <v>20937</v>
      </c>
      <c r="D27" s="198"/>
      <c r="E27" s="198"/>
      <c r="F27" s="198"/>
      <c r="G27" s="198"/>
      <c r="H27" s="198"/>
      <c r="I27" s="198"/>
      <c r="J27" s="198"/>
      <c r="K27" s="198"/>
      <c r="L27" s="199"/>
      <c r="M27" s="94"/>
      <c r="N27" s="96"/>
      <c r="O27" s="96"/>
      <c r="P27" s="96"/>
      <c r="Q27" s="100"/>
      <c r="R27" s="100"/>
      <c r="S27" s="100"/>
      <c r="T27" s="100"/>
      <c r="U27" s="100"/>
      <c r="V27" s="100"/>
      <c r="W27" s="100"/>
      <c r="X27" s="100"/>
      <c r="Y27" s="100"/>
      <c r="Z27" s="97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</row>
    <row r="28" spans="1:58" s="98" customFormat="1" ht="16" hidden="1" outlineLevel="1" x14ac:dyDescent="0.4">
      <c r="A28" s="94"/>
      <c r="B28" s="95"/>
      <c r="C28" s="129" t="s">
        <v>20938</v>
      </c>
      <c r="D28" s="200"/>
      <c r="E28" s="200"/>
      <c r="F28" s="200"/>
      <c r="G28" s="200"/>
      <c r="H28" s="200"/>
      <c r="I28" s="200"/>
      <c r="J28" s="200"/>
      <c r="K28" s="200"/>
      <c r="L28" s="201"/>
      <c r="M28" s="94"/>
      <c r="N28" s="96"/>
      <c r="O28" s="96"/>
      <c r="P28" s="96"/>
      <c r="Q28" s="100"/>
      <c r="R28" s="100"/>
      <c r="S28" s="100"/>
      <c r="T28" s="100"/>
      <c r="U28" s="100"/>
      <c r="V28" s="100"/>
      <c r="W28" s="100"/>
      <c r="X28" s="100"/>
      <c r="Y28" s="100"/>
      <c r="Z28" s="97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</row>
    <row r="29" spans="1:58" s="98" customFormat="1" ht="16" hidden="1" outlineLevel="1" x14ac:dyDescent="0.4">
      <c r="A29" s="94"/>
      <c r="B29" s="95"/>
      <c r="C29" s="129" t="s">
        <v>20939</v>
      </c>
      <c r="D29" s="200"/>
      <c r="E29" s="200"/>
      <c r="F29" s="200"/>
      <c r="G29" s="200"/>
      <c r="H29" s="200"/>
      <c r="I29" s="200"/>
      <c r="J29" s="200"/>
      <c r="K29" s="200"/>
      <c r="L29" s="201"/>
      <c r="M29" s="94"/>
      <c r="N29" s="96"/>
      <c r="O29" s="96"/>
      <c r="P29" s="96"/>
      <c r="Q29" s="100"/>
      <c r="R29" s="100"/>
      <c r="S29" s="100"/>
      <c r="T29" s="100"/>
      <c r="U29" s="100"/>
      <c r="V29" s="100"/>
      <c r="W29" s="100"/>
      <c r="X29" s="100"/>
      <c r="Y29" s="100"/>
      <c r="Z29" s="97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</row>
    <row r="30" spans="1:58" s="98" customFormat="1" ht="16" hidden="1" outlineLevel="1" x14ac:dyDescent="0.4">
      <c r="A30" s="94"/>
      <c r="B30" s="95"/>
      <c r="C30" s="129" t="s">
        <v>20940</v>
      </c>
      <c r="D30" s="200"/>
      <c r="E30" s="200"/>
      <c r="F30" s="200"/>
      <c r="G30" s="200"/>
      <c r="H30" s="200"/>
      <c r="I30" s="200"/>
      <c r="J30" s="200"/>
      <c r="K30" s="200"/>
      <c r="L30" s="201"/>
      <c r="M30" s="94"/>
      <c r="N30" s="96"/>
      <c r="O30" s="96"/>
      <c r="P30" s="96"/>
      <c r="Q30" s="100"/>
      <c r="R30" s="100"/>
      <c r="S30" s="100"/>
      <c r="T30" s="100"/>
      <c r="U30" s="100"/>
      <c r="V30" s="100"/>
      <c r="W30" s="100"/>
      <c r="X30" s="100"/>
      <c r="Y30" s="100"/>
      <c r="Z30" s="97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</row>
    <row r="31" spans="1:58" s="98" customFormat="1" ht="16" hidden="1" outlineLevel="1" x14ac:dyDescent="0.4">
      <c r="A31" s="94"/>
      <c r="B31" s="95"/>
      <c r="C31" s="129" t="s">
        <v>20941</v>
      </c>
      <c r="D31" s="200"/>
      <c r="E31" s="200"/>
      <c r="F31" s="200"/>
      <c r="G31" s="200"/>
      <c r="H31" s="200"/>
      <c r="I31" s="200"/>
      <c r="J31" s="200"/>
      <c r="K31" s="200"/>
      <c r="L31" s="201"/>
      <c r="M31" s="94"/>
      <c r="N31" s="96"/>
      <c r="O31" s="96"/>
      <c r="P31" s="96"/>
      <c r="Q31" s="100"/>
      <c r="R31" s="100"/>
      <c r="S31" s="100"/>
      <c r="T31" s="100"/>
      <c r="U31" s="100"/>
      <c r="V31" s="100"/>
      <c r="W31" s="100"/>
      <c r="X31" s="100"/>
      <c r="Y31" s="100"/>
      <c r="Z31" s="97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</row>
    <row r="32" spans="1:58" s="98" customFormat="1" ht="16" hidden="1" outlineLevel="1" x14ac:dyDescent="0.4">
      <c r="A32" s="94"/>
      <c r="B32" s="95"/>
      <c r="C32" s="129" t="s">
        <v>20942</v>
      </c>
      <c r="D32" s="200"/>
      <c r="E32" s="200"/>
      <c r="F32" s="200"/>
      <c r="G32" s="200"/>
      <c r="H32" s="200"/>
      <c r="I32" s="200"/>
      <c r="J32" s="200"/>
      <c r="K32" s="200"/>
      <c r="L32" s="201"/>
      <c r="M32" s="94"/>
      <c r="N32" s="96"/>
      <c r="O32" s="96"/>
      <c r="P32" s="96"/>
      <c r="Q32" s="100"/>
      <c r="R32" s="100"/>
      <c r="S32" s="100"/>
      <c r="T32" s="100"/>
      <c r="U32" s="100"/>
      <c r="V32" s="100"/>
      <c r="W32" s="100"/>
      <c r="X32" s="100"/>
      <c r="Y32" s="100"/>
      <c r="Z32" s="97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</row>
    <row r="33" spans="1:58" s="98" customFormat="1" ht="16.5" hidden="1" outlineLevel="1" thickBot="1" x14ac:dyDescent="0.45">
      <c r="A33" s="94"/>
      <c r="B33" s="95"/>
      <c r="C33" s="130" t="s">
        <v>20943</v>
      </c>
      <c r="D33" s="202"/>
      <c r="E33" s="202"/>
      <c r="F33" s="202"/>
      <c r="G33" s="202"/>
      <c r="H33" s="202"/>
      <c r="I33" s="202"/>
      <c r="J33" s="202"/>
      <c r="K33" s="202"/>
      <c r="L33" s="203"/>
      <c r="M33" s="94"/>
      <c r="N33" s="96"/>
      <c r="O33" s="96"/>
      <c r="P33" s="96"/>
      <c r="Q33" s="100"/>
      <c r="R33" s="100"/>
      <c r="S33" s="100"/>
      <c r="T33" s="100"/>
      <c r="U33" s="100"/>
      <c r="V33" s="100"/>
      <c r="W33" s="100"/>
      <c r="X33" s="100"/>
      <c r="Y33" s="100"/>
      <c r="Z33" s="97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</row>
    <row r="34" spans="1:58" s="98" customFormat="1" ht="16.5" collapsed="1" thickBot="1" x14ac:dyDescent="0.45">
      <c r="A34" s="94"/>
      <c r="B34" s="95"/>
      <c r="C34" s="96"/>
      <c r="D34" s="94"/>
      <c r="E34" s="94"/>
      <c r="F34" s="100"/>
      <c r="G34" s="100"/>
      <c r="H34" s="100"/>
      <c r="I34" s="100"/>
      <c r="J34" s="100"/>
      <c r="K34" s="100"/>
      <c r="L34" s="100"/>
      <c r="M34" s="94"/>
      <c r="N34" s="96"/>
      <c r="O34" s="96"/>
      <c r="P34" s="96"/>
      <c r="Q34" s="100"/>
      <c r="R34" s="100"/>
      <c r="S34" s="100"/>
      <c r="T34" s="100"/>
      <c r="U34" s="100"/>
      <c r="V34" s="100"/>
      <c r="W34" s="100"/>
      <c r="X34" s="100"/>
      <c r="Y34" s="100"/>
      <c r="Z34" s="97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</row>
    <row r="35" spans="1:58" s="98" customFormat="1" ht="16" x14ac:dyDescent="0.4">
      <c r="A35" s="94"/>
      <c r="B35" s="95"/>
      <c r="C35" s="94"/>
      <c r="D35" s="94"/>
      <c r="E35" s="94"/>
      <c r="F35" s="94"/>
      <c r="G35" s="94"/>
      <c r="H35" s="94"/>
      <c r="I35" s="94"/>
      <c r="J35" s="94"/>
      <c r="K35" s="204" t="s">
        <v>20692</v>
      </c>
      <c r="L35" s="205"/>
      <c r="M35" s="205"/>
      <c r="N35" s="205"/>
      <c r="O35" s="205"/>
      <c r="P35" s="206"/>
      <c r="Q35" s="94"/>
      <c r="R35" s="100"/>
      <c r="S35" s="100"/>
      <c r="T35" s="100"/>
      <c r="U35" s="100"/>
      <c r="V35" s="100"/>
      <c r="W35" s="100"/>
      <c r="X35" s="100"/>
      <c r="Y35" s="100"/>
      <c r="Z35" s="97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</row>
    <row r="36" spans="1:58" s="98" customFormat="1" ht="32.5" thickBot="1" x14ac:dyDescent="0.45">
      <c r="A36" s="94"/>
      <c r="B36" s="95"/>
      <c r="C36" s="94"/>
      <c r="D36" s="94"/>
      <c r="E36" s="94"/>
      <c r="F36" s="94"/>
      <c r="G36" s="94"/>
      <c r="H36" s="94"/>
      <c r="I36" s="94"/>
      <c r="J36" s="94"/>
      <c r="K36" s="101" t="s">
        <v>20686</v>
      </c>
      <c r="L36" s="102" t="s">
        <v>20687</v>
      </c>
      <c r="M36" s="102" t="s">
        <v>20688</v>
      </c>
      <c r="N36" s="102" t="s">
        <v>20689</v>
      </c>
      <c r="O36" s="102" t="s">
        <v>20690</v>
      </c>
      <c r="P36" s="103" t="s">
        <v>20691</v>
      </c>
      <c r="Q36" s="94"/>
      <c r="R36" s="94"/>
      <c r="S36" s="94"/>
      <c r="T36" s="94"/>
      <c r="U36" s="94"/>
      <c r="V36" s="94"/>
      <c r="W36" s="94"/>
      <c r="X36" s="94"/>
      <c r="Y36" s="94"/>
      <c r="Z36" s="97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</row>
    <row r="37" spans="1:58" s="98" customFormat="1" ht="16.5" thickBot="1" x14ac:dyDescent="0.45">
      <c r="A37" s="94"/>
      <c r="B37" s="95"/>
      <c r="C37" s="94"/>
      <c r="D37" s="94"/>
      <c r="E37" s="94"/>
      <c r="F37" s="94"/>
      <c r="G37" s="94"/>
      <c r="H37" s="94"/>
      <c r="I37" s="94"/>
      <c r="J37" s="94"/>
      <c r="K37" s="104">
        <v>12</v>
      </c>
      <c r="L37" s="105"/>
      <c r="M37" s="105"/>
      <c r="N37" s="105"/>
      <c r="O37" s="105"/>
      <c r="P37" s="106"/>
      <c r="Q37" s="94"/>
      <c r="R37" s="94"/>
      <c r="S37" s="94"/>
      <c r="T37" s="94"/>
      <c r="U37" s="94"/>
      <c r="V37" s="94"/>
      <c r="W37" s="94"/>
      <c r="X37" s="94"/>
      <c r="Y37" s="94"/>
      <c r="Z37" s="97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</row>
    <row r="38" spans="1:58" ht="5" customHeight="1" thickBot="1" x14ac:dyDescent="0.5">
      <c r="B38" s="28"/>
      <c r="F38" s="30"/>
      <c r="G38" s="30"/>
      <c r="H38" s="30"/>
      <c r="I38" s="30"/>
      <c r="J38" s="30"/>
      <c r="K38" s="30"/>
      <c r="L38" s="30"/>
      <c r="N38" s="21"/>
      <c r="O38" s="21"/>
      <c r="P38" s="21"/>
      <c r="Q38" s="30"/>
      <c r="R38" s="30"/>
      <c r="S38" s="30"/>
      <c r="T38" s="30"/>
      <c r="U38" s="30"/>
      <c r="V38" s="30"/>
      <c r="W38" s="30"/>
      <c r="X38" s="30"/>
      <c r="Y38" s="30"/>
      <c r="Z38" s="29"/>
    </row>
    <row r="39" spans="1:58" s="111" customFormat="1" ht="15" thickTop="1" x14ac:dyDescent="0.35">
      <c r="A39" s="107"/>
      <c r="B39" s="108"/>
      <c r="C39" s="107"/>
      <c r="D39" s="107"/>
      <c r="E39" s="107"/>
      <c r="F39" s="107"/>
      <c r="G39" s="107"/>
      <c r="H39" s="107"/>
      <c r="I39" s="118" t="s">
        <v>20923</v>
      </c>
      <c r="J39" s="119"/>
      <c r="K39" s="120"/>
      <c r="L39" s="120" t="s">
        <v>20924</v>
      </c>
      <c r="M39" s="120" t="s">
        <v>20925</v>
      </c>
      <c r="N39" s="120" t="s">
        <v>20926</v>
      </c>
      <c r="O39" s="120" t="s">
        <v>20927</v>
      </c>
      <c r="P39" s="120" t="s">
        <v>20928</v>
      </c>
      <c r="Q39" s="120" t="s">
        <v>20929</v>
      </c>
      <c r="R39" s="121" t="s">
        <v>20919</v>
      </c>
      <c r="S39" s="108"/>
      <c r="T39" s="107"/>
      <c r="U39" s="107"/>
      <c r="V39" s="107"/>
      <c r="W39" s="107"/>
      <c r="X39" s="107"/>
      <c r="Y39" s="107"/>
      <c r="Z39" s="109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</row>
    <row r="40" spans="1:58" s="111" customFormat="1" ht="14.5" x14ac:dyDescent="0.35">
      <c r="A40" s="107"/>
      <c r="B40" s="108"/>
      <c r="C40" s="107"/>
      <c r="D40" s="107"/>
      <c r="E40" s="107"/>
      <c r="F40" s="107"/>
      <c r="G40" s="107"/>
      <c r="H40" s="107"/>
      <c r="I40" s="192" t="s">
        <v>1</v>
      </c>
      <c r="J40" s="193"/>
      <c r="K40" s="193"/>
      <c r="L40" s="122"/>
      <c r="M40" s="122"/>
      <c r="N40" s="122"/>
      <c r="O40" s="122"/>
      <c r="P40" s="122"/>
      <c r="Q40" s="122"/>
      <c r="R40" s="123">
        <f>SUM(L40:Q40)</f>
        <v>0</v>
      </c>
      <c r="S40" s="108"/>
      <c r="T40" s="107"/>
      <c r="U40" s="107"/>
      <c r="V40" s="107"/>
      <c r="W40" s="107"/>
      <c r="X40" s="107"/>
      <c r="Y40" s="107"/>
      <c r="Z40" s="109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</row>
    <row r="41" spans="1:58" s="111" customFormat="1" ht="14.5" x14ac:dyDescent="0.35">
      <c r="A41" s="107"/>
      <c r="B41" s="108"/>
      <c r="C41" s="107"/>
      <c r="D41" s="107"/>
      <c r="E41" s="107"/>
      <c r="F41" s="107"/>
      <c r="G41" s="107"/>
      <c r="H41" s="107"/>
      <c r="I41" s="192" t="s">
        <v>2</v>
      </c>
      <c r="J41" s="193"/>
      <c r="K41" s="193"/>
      <c r="L41" s="122"/>
      <c r="M41" s="122"/>
      <c r="N41" s="122"/>
      <c r="O41" s="122"/>
      <c r="P41" s="122"/>
      <c r="Q41" s="122"/>
      <c r="R41" s="123">
        <f t="shared" ref="R41:R62" si="0">SUM(L41:Q41)</f>
        <v>0</v>
      </c>
      <c r="S41" s="108"/>
      <c r="T41" s="107"/>
      <c r="U41" s="107"/>
      <c r="V41" s="107"/>
      <c r="W41" s="107"/>
      <c r="X41" s="107"/>
      <c r="Y41" s="107"/>
      <c r="Z41" s="109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</row>
    <row r="42" spans="1:58" s="111" customFormat="1" ht="14.5" x14ac:dyDescent="0.35">
      <c r="A42" s="107"/>
      <c r="B42" s="108"/>
      <c r="C42" s="107"/>
      <c r="D42" s="107"/>
      <c r="E42" s="107"/>
      <c r="F42" s="107"/>
      <c r="G42" s="107"/>
      <c r="H42" s="107"/>
      <c r="I42" s="192" t="s">
        <v>6</v>
      </c>
      <c r="J42" s="193"/>
      <c r="K42" s="193"/>
      <c r="L42" s="122"/>
      <c r="M42" s="122"/>
      <c r="N42" s="122"/>
      <c r="O42" s="122"/>
      <c r="P42" s="122"/>
      <c r="Q42" s="122"/>
      <c r="R42" s="123">
        <f t="shared" si="0"/>
        <v>0</v>
      </c>
      <c r="S42" s="108"/>
      <c r="T42" s="107"/>
      <c r="U42" s="107"/>
      <c r="V42" s="107"/>
      <c r="W42" s="107"/>
      <c r="X42" s="107"/>
      <c r="Y42" s="107"/>
      <c r="Z42" s="109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</row>
    <row r="43" spans="1:58" s="111" customFormat="1" ht="14.5" x14ac:dyDescent="0.35">
      <c r="A43" s="107"/>
      <c r="B43" s="108"/>
      <c r="C43" s="107"/>
      <c r="D43" s="107"/>
      <c r="E43" s="107"/>
      <c r="F43" s="107"/>
      <c r="G43" s="107"/>
      <c r="H43" s="107"/>
      <c r="I43" s="192" t="s">
        <v>7</v>
      </c>
      <c r="J43" s="193"/>
      <c r="K43" s="193"/>
      <c r="L43" s="122"/>
      <c r="M43" s="122"/>
      <c r="N43" s="122"/>
      <c r="O43" s="122"/>
      <c r="P43" s="122"/>
      <c r="Q43" s="122"/>
      <c r="R43" s="123">
        <f t="shared" si="0"/>
        <v>0</v>
      </c>
      <c r="S43" s="108"/>
      <c r="T43" s="107"/>
      <c r="U43" s="107"/>
      <c r="V43" s="107"/>
      <c r="W43" s="107"/>
      <c r="X43" s="107"/>
      <c r="Y43" s="107"/>
      <c r="Z43" s="109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</row>
    <row r="44" spans="1:58" s="111" customFormat="1" ht="14.5" x14ac:dyDescent="0.35">
      <c r="A44" s="107"/>
      <c r="B44" s="108"/>
      <c r="C44" s="107"/>
      <c r="D44" s="107"/>
      <c r="E44" s="107"/>
      <c r="F44" s="107"/>
      <c r="G44" s="107"/>
      <c r="H44" s="107"/>
      <c r="I44" s="192" t="s">
        <v>9</v>
      </c>
      <c r="J44" s="193"/>
      <c r="K44" s="193"/>
      <c r="L44" s="122"/>
      <c r="M44" s="122"/>
      <c r="N44" s="122"/>
      <c r="O44" s="122"/>
      <c r="P44" s="122"/>
      <c r="Q44" s="122"/>
      <c r="R44" s="123">
        <f t="shared" si="0"/>
        <v>0</v>
      </c>
      <c r="S44" s="108"/>
      <c r="T44" s="107"/>
      <c r="U44" s="107"/>
      <c r="V44" s="107"/>
      <c r="W44" s="107"/>
      <c r="X44" s="107"/>
      <c r="Y44" s="107"/>
      <c r="Z44" s="109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</row>
    <row r="45" spans="1:58" s="111" customFormat="1" ht="14.5" x14ac:dyDescent="0.35">
      <c r="A45" s="107"/>
      <c r="B45" s="108"/>
      <c r="C45" s="107"/>
      <c r="D45" s="107"/>
      <c r="E45" s="107"/>
      <c r="F45" s="107"/>
      <c r="G45" s="107"/>
      <c r="H45" s="107"/>
      <c r="I45" s="192" t="s">
        <v>11</v>
      </c>
      <c r="J45" s="193"/>
      <c r="K45" s="193"/>
      <c r="L45" s="122"/>
      <c r="M45" s="122"/>
      <c r="N45" s="122"/>
      <c r="O45" s="122"/>
      <c r="P45" s="122"/>
      <c r="Q45" s="122"/>
      <c r="R45" s="123">
        <f t="shared" si="0"/>
        <v>0</v>
      </c>
      <c r="S45" s="108"/>
      <c r="T45" s="107"/>
      <c r="U45" s="107"/>
      <c r="V45" s="107"/>
      <c r="W45" s="107"/>
      <c r="X45" s="107"/>
      <c r="Y45" s="107"/>
      <c r="Z45" s="109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</row>
    <row r="46" spans="1:58" s="111" customFormat="1" ht="14.5" x14ac:dyDescent="0.35">
      <c r="A46" s="107"/>
      <c r="B46" s="108"/>
      <c r="C46" s="107"/>
      <c r="D46" s="107"/>
      <c r="E46" s="107"/>
      <c r="F46" s="107"/>
      <c r="G46" s="107"/>
      <c r="H46" s="107"/>
      <c r="I46" s="192" t="s">
        <v>20920</v>
      </c>
      <c r="J46" s="193"/>
      <c r="K46" s="193"/>
      <c r="L46" s="122"/>
      <c r="M46" s="122"/>
      <c r="N46" s="122"/>
      <c r="O46" s="122"/>
      <c r="P46" s="122"/>
      <c r="Q46" s="122"/>
      <c r="R46" s="123">
        <f t="shared" si="0"/>
        <v>0</v>
      </c>
      <c r="S46" s="108"/>
      <c r="T46" s="107"/>
      <c r="U46" s="107"/>
      <c r="V46" s="107"/>
      <c r="W46" s="107"/>
      <c r="X46" s="107"/>
      <c r="Y46" s="107"/>
      <c r="Z46" s="109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</row>
    <row r="47" spans="1:58" s="111" customFormat="1" ht="14.5" x14ac:dyDescent="0.35">
      <c r="A47" s="107"/>
      <c r="B47" s="108"/>
      <c r="C47" s="107"/>
      <c r="D47" s="107"/>
      <c r="E47" s="107"/>
      <c r="F47" s="107"/>
      <c r="G47" s="107"/>
      <c r="H47" s="107"/>
      <c r="I47" s="192" t="s">
        <v>8</v>
      </c>
      <c r="J47" s="193"/>
      <c r="K47" s="193"/>
      <c r="L47" s="122"/>
      <c r="M47" s="122"/>
      <c r="N47" s="122"/>
      <c r="O47" s="122"/>
      <c r="P47" s="122"/>
      <c r="Q47" s="122"/>
      <c r="R47" s="123">
        <f t="shared" si="0"/>
        <v>0</v>
      </c>
      <c r="S47" s="108"/>
      <c r="T47" s="107"/>
      <c r="U47" s="107"/>
      <c r="V47" s="107"/>
      <c r="W47" s="107"/>
      <c r="X47" s="107"/>
      <c r="Y47" s="107"/>
      <c r="Z47" s="109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</row>
    <row r="48" spans="1:58" s="111" customFormat="1" ht="14.5" x14ac:dyDescent="0.35">
      <c r="A48" s="107"/>
      <c r="B48" s="108"/>
      <c r="C48" s="107"/>
      <c r="D48" s="107"/>
      <c r="E48" s="107"/>
      <c r="F48" s="107"/>
      <c r="G48" s="107"/>
      <c r="H48" s="107"/>
      <c r="I48" s="192" t="s">
        <v>13</v>
      </c>
      <c r="J48" s="193"/>
      <c r="K48" s="193"/>
      <c r="L48" s="122"/>
      <c r="M48" s="122"/>
      <c r="N48" s="122"/>
      <c r="O48" s="122"/>
      <c r="P48" s="122"/>
      <c r="Q48" s="122"/>
      <c r="R48" s="123">
        <f t="shared" si="0"/>
        <v>0</v>
      </c>
      <c r="S48" s="108"/>
      <c r="T48" s="107"/>
      <c r="U48" s="107"/>
      <c r="V48" s="107"/>
      <c r="W48" s="107"/>
      <c r="X48" s="107"/>
      <c r="Y48" s="107"/>
      <c r="Z48" s="109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</row>
    <row r="49" spans="1:58" s="111" customFormat="1" ht="14.5" x14ac:dyDescent="0.35">
      <c r="A49" s="107"/>
      <c r="B49" s="108"/>
      <c r="C49" s="107"/>
      <c r="D49" s="107"/>
      <c r="E49" s="107"/>
      <c r="F49" s="107"/>
      <c r="G49" s="107"/>
      <c r="H49" s="107"/>
      <c r="I49" s="192" t="s">
        <v>18</v>
      </c>
      <c r="J49" s="193"/>
      <c r="K49" s="193"/>
      <c r="L49" s="122"/>
      <c r="M49" s="122"/>
      <c r="N49" s="122"/>
      <c r="O49" s="122"/>
      <c r="P49" s="122"/>
      <c r="Q49" s="122"/>
      <c r="R49" s="123">
        <f t="shared" si="0"/>
        <v>0</v>
      </c>
      <c r="S49" s="108"/>
      <c r="T49" s="107"/>
      <c r="U49" s="107"/>
      <c r="V49" s="107"/>
      <c r="W49" s="107"/>
      <c r="X49" s="107"/>
      <c r="Y49" s="107"/>
      <c r="Z49" s="109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</row>
    <row r="50" spans="1:58" s="111" customFormat="1" ht="14.5" x14ac:dyDescent="0.35">
      <c r="A50" s="107"/>
      <c r="B50" s="108"/>
      <c r="C50" s="107"/>
      <c r="D50" s="107"/>
      <c r="E50" s="107"/>
      <c r="F50" s="107"/>
      <c r="G50" s="107"/>
      <c r="H50" s="107"/>
      <c r="I50" s="192" t="s">
        <v>19</v>
      </c>
      <c r="J50" s="193"/>
      <c r="K50" s="193"/>
      <c r="L50" s="122"/>
      <c r="M50" s="122"/>
      <c r="N50" s="122"/>
      <c r="O50" s="122"/>
      <c r="P50" s="122"/>
      <c r="Q50" s="122"/>
      <c r="R50" s="123">
        <f t="shared" si="0"/>
        <v>0</v>
      </c>
      <c r="S50" s="108"/>
      <c r="T50" s="107"/>
      <c r="U50" s="107"/>
      <c r="V50" s="107"/>
      <c r="W50" s="107"/>
      <c r="X50" s="107"/>
      <c r="Y50" s="107"/>
      <c r="Z50" s="109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</row>
    <row r="51" spans="1:58" s="111" customFormat="1" ht="14.5" x14ac:dyDescent="0.35">
      <c r="A51" s="107"/>
      <c r="B51" s="108"/>
      <c r="C51" s="107"/>
      <c r="D51" s="107"/>
      <c r="E51" s="107"/>
      <c r="F51" s="107"/>
      <c r="G51" s="107"/>
      <c r="H51" s="107"/>
      <c r="I51" s="192" t="s">
        <v>20</v>
      </c>
      <c r="J51" s="193"/>
      <c r="K51" s="193"/>
      <c r="L51" s="122"/>
      <c r="M51" s="122"/>
      <c r="N51" s="122"/>
      <c r="O51" s="122"/>
      <c r="P51" s="122"/>
      <c r="Q51" s="122"/>
      <c r="R51" s="123">
        <f t="shared" si="0"/>
        <v>0</v>
      </c>
      <c r="S51" s="108"/>
      <c r="T51" s="107"/>
      <c r="U51" s="107"/>
      <c r="V51" s="107"/>
      <c r="W51" s="107"/>
      <c r="X51" s="107"/>
      <c r="Y51" s="107"/>
      <c r="Z51" s="109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</row>
    <row r="52" spans="1:58" s="111" customFormat="1" ht="14.5" x14ac:dyDescent="0.35">
      <c r="A52" s="107"/>
      <c r="B52" s="108"/>
      <c r="C52" s="107"/>
      <c r="D52" s="107"/>
      <c r="E52" s="107"/>
      <c r="F52" s="107"/>
      <c r="G52" s="107"/>
      <c r="H52" s="107"/>
      <c r="I52" s="192" t="s">
        <v>20922</v>
      </c>
      <c r="J52" s="193"/>
      <c r="K52" s="193"/>
      <c r="L52" s="122"/>
      <c r="M52" s="122"/>
      <c r="N52" s="122"/>
      <c r="O52" s="122"/>
      <c r="P52" s="122"/>
      <c r="Q52" s="122"/>
      <c r="R52" s="123">
        <f t="shared" si="0"/>
        <v>0</v>
      </c>
      <c r="S52" s="108"/>
      <c r="T52" s="107"/>
      <c r="U52" s="107"/>
      <c r="V52" s="107"/>
      <c r="W52" s="107"/>
      <c r="X52" s="107"/>
      <c r="Y52" s="107"/>
      <c r="Z52" s="109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</row>
    <row r="53" spans="1:58" s="111" customFormat="1" ht="14.5" x14ac:dyDescent="0.35">
      <c r="A53" s="107"/>
      <c r="B53" s="108"/>
      <c r="C53" s="107"/>
      <c r="D53" s="107"/>
      <c r="E53" s="107"/>
      <c r="F53" s="107"/>
      <c r="G53" s="107"/>
      <c r="H53" s="107"/>
      <c r="I53" s="192" t="s">
        <v>42</v>
      </c>
      <c r="J53" s="193"/>
      <c r="K53" s="193"/>
      <c r="L53" s="122"/>
      <c r="M53" s="122"/>
      <c r="N53" s="122"/>
      <c r="O53" s="122"/>
      <c r="P53" s="122"/>
      <c r="Q53" s="122"/>
      <c r="R53" s="123">
        <f t="shared" si="0"/>
        <v>0</v>
      </c>
      <c r="S53" s="108"/>
      <c r="T53" s="107"/>
      <c r="U53" s="107"/>
      <c r="V53" s="107"/>
      <c r="W53" s="107"/>
      <c r="X53" s="107"/>
      <c r="Y53" s="107"/>
      <c r="Z53" s="109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</row>
    <row r="54" spans="1:58" s="111" customFormat="1" ht="14.5" x14ac:dyDescent="0.35">
      <c r="A54" s="107"/>
      <c r="B54" s="108"/>
      <c r="C54" s="107"/>
      <c r="D54" s="107"/>
      <c r="E54" s="107"/>
      <c r="F54" s="107"/>
      <c r="G54" s="107"/>
      <c r="H54" s="107"/>
      <c r="I54" s="192" t="s">
        <v>20921</v>
      </c>
      <c r="J54" s="193"/>
      <c r="K54" s="193"/>
      <c r="L54" s="122"/>
      <c r="M54" s="122"/>
      <c r="N54" s="122"/>
      <c r="O54" s="122"/>
      <c r="P54" s="122"/>
      <c r="Q54" s="122"/>
      <c r="R54" s="123">
        <f t="shared" si="0"/>
        <v>0</v>
      </c>
      <c r="S54" s="108"/>
      <c r="T54" s="107"/>
      <c r="U54" s="107"/>
      <c r="V54" s="107"/>
      <c r="W54" s="107"/>
      <c r="X54" s="107"/>
      <c r="Y54" s="107"/>
      <c r="Z54" s="109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</row>
    <row r="55" spans="1:58" s="111" customFormat="1" ht="14.5" x14ac:dyDescent="0.35">
      <c r="A55" s="107"/>
      <c r="B55" s="108"/>
      <c r="C55" s="107"/>
      <c r="D55" s="107"/>
      <c r="E55" s="107"/>
      <c r="F55" s="107"/>
      <c r="G55" s="107"/>
      <c r="H55" s="107"/>
      <c r="I55" s="192" t="s">
        <v>27</v>
      </c>
      <c r="J55" s="193"/>
      <c r="K55" s="193"/>
      <c r="L55" s="122"/>
      <c r="M55" s="122"/>
      <c r="N55" s="122"/>
      <c r="O55" s="122"/>
      <c r="P55" s="122"/>
      <c r="Q55" s="122"/>
      <c r="R55" s="123">
        <f t="shared" si="0"/>
        <v>0</v>
      </c>
      <c r="S55" s="108"/>
      <c r="T55" s="107"/>
      <c r="U55" s="107"/>
      <c r="V55" s="107"/>
      <c r="W55" s="107"/>
      <c r="X55" s="107"/>
      <c r="Y55" s="107"/>
      <c r="Z55" s="109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</row>
    <row r="56" spans="1:58" s="111" customFormat="1" ht="14.5" x14ac:dyDescent="0.35">
      <c r="A56" s="107"/>
      <c r="B56" s="108"/>
      <c r="C56" s="107"/>
      <c r="D56" s="107"/>
      <c r="E56" s="107"/>
      <c r="F56" s="107"/>
      <c r="G56" s="107"/>
      <c r="H56" s="107"/>
      <c r="I56" s="192" t="s">
        <v>39</v>
      </c>
      <c r="J56" s="193"/>
      <c r="K56" s="193"/>
      <c r="L56" s="122"/>
      <c r="M56" s="122"/>
      <c r="N56" s="122"/>
      <c r="O56" s="122"/>
      <c r="P56" s="122"/>
      <c r="Q56" s="122"/>
      <c r="R56" s="123">
        <f t="shared" si="0"/>
        <v>0</v>
      </c>
      <c r="S56" s="108"/>
      <c r="T56" s="107"/>
      <c r="U56" s="107"/>
      <c r="V56" s="107"/>
      <c r="W56" s="107"/>
      <c r="X56" s="107"/>
      <c r="Y56" s="107"/>
      <c r="Z56" s="109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</row>
    <row r="57" spans="1:58" s="111" customFormat="1" ht="14.5" x14ac:dyDescent="0.35">
      <c r="A57" s="107"/>
      <c r="B57" s="108"/>
      <c r="C57" s="107"/>
      <c r="D57" s="107"/>
      <c r="E57" s="107"/>
      <c r="F57" s="107"/>
      <c r="G57" s="107"/>
      <c r="H57" s="107"/>
      <c r="I57" s="192" t="s">
        <v>23</v>
      </c>
      <c r="J57" s="193"/>
      <c r="K57" s="193"/>
      <c r="L57" s="122"/>
      <c r="M57" s="122"/>
      <c r="N57" s="122"/>
      <c r="O57" s="122"/>
      <c r="P57" s="122"/>
      <c r="Q57" s="122"/>
      <c r="R57" s="123">
        <f t="shared" si="0"/>
        <v>0</v>
      </c>
      <c r="S57" s="108"/>
      <c r="T57" s="107"/>
      <c r="U57" s="107"/>
      <c r="V57" s="107"/>
      <c r="W57" s="107"/>
      <c r="X57" s="107"/>
      <c r="Y57" s="107"/>
      <c r="Z57" s="109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</row>
    <row r="58" spans="1:58" s="111" customFormat="1" ht="14.5" x14ac:dyDescent="0.35">
      <c r="A58" s="107"/>
      <c r="B58" s="108"/>
      <c r="C58" s="107"/>
      <c r="D58" s="107"/>
      <c r="E58" s="107"/>
      <c r="F58" s="107"/>
      <c r="G58" s="107"/>
      <c r="H58" s="107"/>
      <c r="I58" s="192" t="s">
        <v>33</v>
      </c>
      <c r="J58" s="193"/>
      <c r="K58" s="193"/>
      <c r="L58" s="122"/>
      <c r="M58" s="122"/>
      <c r="N58" s="122"/>
      <c r="O58" s="122"/>
      <c r="P58" s="122"/>
      <c r="Q58" s="122"/>
      <c r="R58" s="123">
        <f t="shared" si="0"/>
        <v>0</v>
      </c>
      <c r="S58" s="108"/>
      <c r="T58" s="107"/>
      <c r="U58" s="107"/>
      <c r="V58" s="107"/>
      <c r="W58" s="107"/>
      <c r="X58" s="107"/>
      <c r="Y58" s="107"/>
      <c r="Z58" s="109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</row>
    <row r="59" spans="1:58" s="111" customFormat="1" ht="14.5" x14ac:dyDescent="0.35">
      <c r="A59" s="107"/>
      <c r="B59" s="108"/>
      <c r="C59" s="107"/>
      <c r="D59" s="107"/>
      <c r="E59" s="107"/>
      <c r="F59" s="107"/>
      <c r="G59" s="107"/>
      <c r="H59" s="107"/>
      <c r="I59" s="192" t="s">
        <v>24</v>
      </c>
      <c r="J59" s="193"/>
      <c r="K59" s="193"/>
      <c r="L59" s="122"/>
      <c r="M59" s="122"/>
      <c r="N59" s="122"/>
      <c r="O59" s="122"/>
      <c r="P59" s="122"/>
      <c r="Q59" s="122"/>
      <c r="R59" s="123">
        <f t="shared" si="0"/>
        <v>0</v>
      </c>
      <c r="S59" s="108"/>
      <c r="T59" s="107"/>
      <c r="U59" s="107"/>
      <c r="V59" s="107"/>
      <c r="W59" s="107"/>
      <c r="X59" s="107"/>
      <c r="Y59" s="107"/>
      <c r="Z59" s="109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</row>
    <row r="60" spans="1:58" s="111" customFormat="1" ht="14.5" x14ac:dyDescent="0.35">
      <c r="A60" s="107"/>
      <c r="B60" s="108"/>
      <c r="C60" s="107"/>
      <c r="D60" s="107"/>
      <c r="E60" s="107"/>
      <c r="F60" s="107"/>
      <c r="G60" s="107"/>
      <c r="H60" s="107"/>
      <c r="I60" s="194" t="s">
        <v>20694</v>
      </c>
      <c r="J60" s="195"/>
      <c r="K60" s="195"/>
      <c r="L60" s="122">
        <f>SUM(L40:L59)</f>
        <v>0</v>
      </c>
      <c r="M60" s="122">
        <f t="shared" ref="M60:Q60" si="1">SUM(M40:M59)</f>
        <v>0</v>
      </c>
      <c r="N60" s="122">
        <f t="shared" si="1"/>
        <v>0</v>
      </c>
      <c r="O60" s="122">
        <f t="shared" si="1"/>
        <v>0</v>
      </c>
      <c r="P60" s="122">
        <f t="shared" si="1"/>
        <v>0</v>
      </c>
      <c r="Q60" s="122">
        <f t="shared" si="1"/>
        <v>0</v>
      </c>
      <c r="R60" s="123">
        <f t="shared" si="0"/>
        <v>0</v>
      </c>
      <c r="S60" s="108"/>
      <c r="T60" s="107"/>
      <c r="U60" s="107"/>
      <c r="V60" s="107"/>
      <c r="W60" s="107"/>
      <c r="X60" s="107"/>
      <c r="Y60" s="107"/>
      <c r="Z60" s="109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</row>
    <row r="61" spans="1:58" s="111" customFormat="1" ht="14.5" x14ac:dyDescent="0.35">
      <c r="A61" s="107"/>
      <c r="B61" s="108"/>
      <c r="C61" s="107"/>
      <c r="D61" s="107"/>
      <c r="E61" s="107"/>
      <c r="F61" s="107"/>
      <c r="G61" s="107"/>
      <c r="H61" s="109"/>
      <c r="I61" s="192" t="s">
        <v>36</v>
      </c>
      <c r="J61" s="193"/>
      <c r="K61" s="193"/>
      <c r="L61" s="122">
        <f t="shared" ref="L61:Q61" si="2">ROUND(rater*(L60-L55-L53-L50-L57-L58),0)</f>
        <v>0</v>
      </c>
      <c r="M61" s="122">
        <f t="shared" si="2"/>
        <v>0</v>
      </c>
      <c r="N61" s="122">
        <f t="shared" si="2"/>
        <v>0</v>
      </c>
      <c r="O61" s="122">
        <f t="shared" si="2"/>
        <v>0</v>
      </c>
      <c r="P61" s="122">
        <f t="shared" si="2"/>
        <v>0</v>
      </c>
      <c r="Q61" s="122">
        <f t="shared" si="2"/>
        <v>0</v>
      </c>
      <c r="R61" s="123">
        <f t="shared" si="0"/>
        <v>0</v>
      </c>
      <c r="S61" s="108"/>
      <c r="T61" s="107"/>
      <c r="U61" s="107"/>
      <c r="V61" s="107"/>
      <c r="W61" s="107"/>
      <c r="X61" s="107"/>
      <c r="Y61" s="107"/>
      <c r="Z61" s="109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</row>
    <row r="62" spans="1:58" s="111" customFormat="1" ht="15" thickBot="1" x14ac:dyDescent="0.4">
      <c r="A62" s="107"/>
      <c r="B62" s="108"/>
      <c r="C62" s="107"/>
      <c r="D62" s="107"/>
      <c r="E62" s="107"/>
      <c r="F62" s="107"/>
      <c r="G62" s="107"/>
      <c r="H62" s="109"/>
      <c r="I62" s="196" t="s">
        <v>20695</v>
      </c>
      <c r="J62" s="197"/>
      <c r="K62" s="197"/>
      <c r="L62" s="116">
        <f>L60+L61</f>
        <v>0</v>
      </c>
      <c r="M62" s="116">
        <f t="shared" ref="M62:Q62" si="3">M60+M61</f>
        <v>0</v>
      </c>
      <c r="N62" s="116">
        <f t="shared" si="3"/>
        <v>0</v>
      </c>
      <c r="O62" s="116">
        <f t="shared" si="3"/>
        <v>0</v>
      </c>
      <c r="P62" s="116">
        <f t="shared" si="3"/>
        <v>0</v>
      </c>
      <c r="Q62" s="116">
        <f t="shared" si="3"/>
        <v>0</v>
      </c>
      <c r="R62" s="124">
        <f t="shared" si="0"/>
        <v>0</v>
      </c>
      <c r="S62" s="108"/>
      <c r="T62" s="107"/>
      <c r="U62" s="107"/>
      <c r="V62" s="107"/>
      <c r="W62" s="107"/>
      <c r="X62" s="107"/>
      <c r="Y62" s="107"/>
      <c r="Z62" s="109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</row>
    <row r="63" spans="1:58" s="111" customFormat="1" ht="9" customHeight="1" thickTop="1" thickBot="1" x14ac:dyDescent="0.4">
      <c r="A63" s="107"/>
      <c r="B63" s="117"/>
      <c r="C63" s="112"/>
      <c r="D63" s="112"/>
      <c r="E63" s="112"/>
      <c r="F63" s="112"/>
      <c r="G63" s="112"/>
      <c r="H63" s="112"/>
      <c r="I63" s="114"/>
      <c r="J63" s="114"/>
      <c r="K63" s="114"/>
      <c r="L63" s="114"/>
      <c r="M63" s="115"/>
      <c r="N63" s="115"/>
      <c r="O63" s="115"/>
      <c r="P63" s="115"/>
      <c r="Q63" s="115"/>
      <c r="R63" s="115"/>
      <c r="S63" s="115"/>
      <c r="T63" s="112"/>
      <c r="U63" s="112"/>
      <c r="V63" s="112"/>
      <c r="W63" s="112"/>
      <c r="X63" s="112"/>
      <c r="Y63" s="112"/>
      <c r="Z63" s="113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</row>
    <row r="64" spans="1:58" ht="9.5" customHeight="1" thickTop="1" x14ac:dyDescent="0.45"/>
  </sheetData>
  <mergeCells count="56">
    <mergeCell ref="C23:E23"/>
    <mergeCell ref="F23:Y23"/>
    <mergeCell ref="N17:P17"/>
    <mergeCell ref="N15:P15"/>
    <mergeCell ref="C21:E21"/>
    <mergeCell ref="F21:L21"/>
    <mergeCell ref="N21:P21"/>
    <mergeCell ref="Q21:Y21"/>
    <mergeCell ref="C19:E19"/>
    <mergeCell ref="F19:L19"/>
    <mergeCell ref="N11:P11"/>
    <mergeCell ref="N19:P19"/>
    <mergeCell ref="Q11:Y11"/>
    <mergeCell ref="Q19:Y19"/>
    <mergeCell ref="Q17:Y17"/>
    <mergeCell ref="Q15:Y15"/>
    <mergeCell ref="N13:P13"/>
    <mergeCell ref="Q13:Y13"/>
    <mergeCell ref="C11:E11"/>
    <mergeCell ref="C15:E15"/>
    <mergeCell ref="C17:E17"/>
    <mergeCell ref="F11:L11"/>
    <mergeCell ref="F15:L15"/>
    <mergeCell ref="F17:L17"/>
    <mergeCell ref="I56:K56"/>
    <mergeCell ref="I57:K57"/>
    <mergeCell ref="I58:K58"/>
    <mergeCell ref="I51:K51"/>
    <mergeCell ref="I52:K52"/>
    <mergeCell ref="I53:K53"/>
    <mergeCell ref="I48:K48"/>
    <mergeCell ref="I49:K49"/>
    <mergeCell ref="I50:K50"/>
    <mergeCell ref="I54:K54"/>
    <mergeCell ref="I55:K55"/>
    <mergeCell ref="I43:K43"/>
    <mergeCell ref="I44:K44"/>
    <mergeCell ref="I45:K45"/>
    <mergeCell ref="I46:K46"/>
    <mergeCell ref="I47:K47"/>
    <mergeCell ref="C25:L25"/>
    <mergeCell ref="I59:K59"/>
    <mergeCell ref="I60:K60"/>
    <mergeCell ref="I61:K61"/>
    <mergeCell ref="I62:K62"/>
    <mergeCell ref="D27:L27"/>
    <mergeCell ref="D28:L28"/>
    <mergeCell ref="D29:L29"/>
    <mergeCell ref="D30:L30"/>
    <mergeCell ref="D31:L31"/>
    <mergeCell ref="D32:L32"/>
    <mergeCell ref="D33:L33"/>
    <mergeCell ref="K35:P35"/>
    <mergeCell ref="I40:K40"/>
    <mergeCell ref="I41:K41"/>
    <mergeCell ref="I42:K42"/>
  </mergeCells>
  <phoneticPr fontId="4" type="noConversion"/>
  <conditionalFormatting sqref="N13:P13">
    <cfRule type="expression" dxfId="1" priority="2">
      <formula>$Q$11="NOT LISTED"</formula>
    </cfRule>
  </conditionalFormatting>
  <conditionalFormatting sqref="Q13:Y13">
    <cfRule type="expression" dxfId="0" priority="1">
      <formula>$Q$11="NOT LISTED"</formula>
    </cfRule>
  </conditionalFormatting>
  <dataValidations count="4">
    <dataValidation type="list" allowBlank="1" showInputMessage="1" showErrorMessage="1" sqref="F11:L11 D27:L33" xr:uid="{EC0A1FCA-9328-45AE-8053-A49023CFD88F}">
      <formula1>orgs</formula1>
    </dataValidation>
    <dataValidation type="list" allowBlank="1" showInputMessage="1" showErrorMessage="1" sqref="Q11:Y11" xr:uid="{688455E6-2139-4EFD-BFB8-603DF6834340}">
      <formula1>sponsors</formula1>
    </dataValidation>
    <dataValidation type="list" allowBlank="1" showInputMessage="1" showErrorMessage="1" sqref="Q21" xr:uid="{3D0D0EA4-CC1C-4A85-9CFA-62C9D6442858}">
      <formula1>cstypes</formula1>
    </dataValidation>
    <dataValidation type="list" allowBlank="1" showInputMessage="1" showErrorMessage="1" sqref="F19:L19" xr:uid="{DAA1632D-2296-4158-A3BA-67134A037B65}">
      <formula1>ratelist</formula1>
    </dataValidation>
  </dataValidations>
  <pageMargins left="0.7" right="0.7" top="0.75" bottom="0.75" header="0.3" footer="0.3"/>
  <pageSetup scale="5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536B-9CCD-47C7-B142-11107C42186C}">
  <sheetPr>
    <tabColor rgb="FFC00000"/>
    <pageSetUpPr fitToPage="1"/>
  </sheetPr>
  <dimension ref="B1:R25"/>
  <sheetViews>
    <sheetView zoomScaleNormal="100" workbookViewId="0">
      <selection activeCell="T11" sqref="T11"/>
    </sheetView>
  </sheetViews>
  <sheetFormatPr defaultRowHeight="16" x14ac:dyDescent="0.4"/>
  <cols>
    <col min="1" max="1" width="1.6328125" style="157" customWidth="1"/>
    <col min="2" max="2" width="34.6328125" style="94" bestFit="1" customWidth="1"/>
    <col min="3" max="17" width="12.6328125" style="157" customWidth="1"/>
    <col min="18" max="18" width="15.36328125" style="157" customWidth="1"/>
    <col min="19" max="19" width="14.54296875" style="157" bestFit="1" customWidth="1"/>
    <col min="20" max="20" width="17.6328125" style="157" bestFit="1" customWidth="1"/>
    <col min="21" max="16384" width="8.7265625" style="157"/>
  </cols>
  <sheetData>
    <row r="1" spans="2:18" ht="4" customHeight="1" thickBot="1" x14ac:dyDescent="0.45"/>
    <row r="2" spans="2:18" s="158" customFormat="1" ht="24.5" thickTop="1" thickBot="1" x14ac:dyDescent="0.6">
      <c r="B2" s="231" t="s">
        <v>20958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3"/>
    </row>
    <row r="3" spans="2:18" ht="4" customHeight="1" thickTop="1" thickBot="1" x14ac:dyDescent="0.45"/>
    <row r="4" spans="2:18" ht="16.5" thickBot="1" x14ac:dyDescent="0.45">
      <c r="B4" s="159" t="s">
        <v>20959</v>
      </c>
      <c r="C4" s="234"/>
      <c r="D4" s="234"/>
      <c r="E4" s="235"/>
      <c r="Q4" s="160" t="s">
        <v>20960</v>
      </c>
      <c r="R4" s="161" t="str">
        <f>IF(selection="Total","All",IF(selection="","",_xlfn.XLOOKUP(selection,Sheet2!B:B,Sheet2!R:R)))</f>
        <v/>
      </c>
    </row>
    <row r="5" spans="2:18" ht="4" customHeight="1" thickBot="1" x14ac:dyDescent="0.45"/>
    <row r="6" spans="2:18" s="156" customFormat="1" ht="31.5" customHeight="1" thickTop="1" x14ac:dyDescent="0.4">
      <c r="B6" s="172"/>
      <c r="C6" s="173" t="str">
        <f>'cs total'!D20</f>
        <v>Unit Amount</v>
      </c>
      <c r="D6" s="173" t="str">
        <f>'cs total'!E20</f>
        <v>Other Unit Amount</v>
      </c>
      <c r="E6" s="173" t="str">
        <f>'cs total'!F20</f>
        <v>Other Unit Amount</v>
      </c>
      <c r="F6" s="173" t="str">
        <f>'cs total'!G20</f>
        <v>Other Unit Amount</v>
      </c>
      <c r="G6" s="173" t="str">
        <f>'cs total'!H20</f>
        <v>Other Unit Amount</v>
      </c>
      <c r="H6" s="173" t="str">
        <f>'cs total'!I20</f>
        <v>Other Unit Amount</v>
      </c>
      <c r="I6" s="173" t="str">
        <f>'cs total'!J20</f>
        <v>Other Unit Amount</v>
      </c>
      <c r="J6" s="173" t="str">
        <f>'cs total'!K20</f>
        <v>Other Unit Amount</v>
      </c>
      <c r="K6" s="173" t="str">
        <f>'cs total'!L20</f>
        <v>College Amount</v>
      </c>
      <c r="L6" s="173" t="str">
        <f>'cs total'!M20</f>
        <v>Other College Support</v>
      </c>
      <c r="M6" s="173" t="str">
        <f>'cs total'!N20</f>
        <v>Other College Support</v>
      </c>
      <c r="N6" s="173" t="str">
        <f>'cs total'!O20</f>
        <v>Other College Support</v>
      </c>
      <c r="O6" s="173" t="str">
        <f>'cs total'!P20</f>
        <v>Other College Support</v>
      </c>
      <c r="P6" s="173" t="str">
        <f>'cs total'!Q20</f>
        <v>Other College Support</v>
      </c>
      <c r="Q6" s="173">
        <f>'cs total'!R20</f>
        <v>120</v>
      </c>
      <c r="R6" s="174" t="s">
        <v>20919</v>
      </c>
    </row>
    <row r="7" spans="2:18" ht="39.5" customHeight="1" x14ac:dyDescent="0.4">
      <c r="B7" s="175" t="s">
        <v>21</v>
      </c>
      <c r="C7" s="176">
        <f>SUMIFS(Sheet2!C:C,Sheet2!$B:$B,selection,Sheet2!$A:$A,'tracs data'!$B7)</f>
        <v>0</v>
      </c>
      <c r="D7" s="176">
        <f>SUMIFS(Sheet2!D:D,Sheet2!$B:$B,selection,Sheet2!$A:$A,'tracs data'!$B7)</f>
        <v>0</v>
      </c>
      <c r="E7" s="176">
        <f>SUMIFS(Sheet2!E:E,Sheet2!$B:$B,selection,Sheet2!$A:$A,'tracs data'!$B7)</f>
        <v>0</v>
      </c>
      <c r="F7" s="176">
        <f>SUMIFS(Sheet2!F:F,Sheet2!$B:$B,selection,Sheet2!$A:$A,'tracs data'!$B7)</f>
        <v>0</v>
      </c>
      <c r="G7" s="176">
        <f>SUMIFS(Sheet2!G:G,Sheet2!$B:$B,selection,Sheet2!$A:$A,'tracs data'!$B7)</f>
        <v>0</v>
      </c>
      <c r="H7" s="176">
        <f>SUMIFS(Sheet2!H:H,Sheet2!$B:$B,selection,Sheet2!$A:$A,'tracs data'!$B7)</f>
        <v>0</v>
      </c>
      <c r="I7" s="176">
        <f>SUMIFS(Sheet2!I:I,Sheet2!$B:$B,selection,Sheet2!$A:$A,'tracs data'!$B7)</f>
        <v>0</v>
      </c>
      <c r="J7" s="176">
        <f>SUMIFS(Sheet2!J:J,Sheet2!$B:$B,selection,Sheet2!$A:$A,'tracs data'!$B7)</f>
        <v>0</v>
      </c>
      <c r="K7" s="176">
        <f>SUMIFS(Sheet2!K:K,Sheet2!$B:$B,selection,Sheet2!$A:$A,'tracs data'!$B7)</f>
        <v>0</v>
      </c>
      <c r="L7" s="176">
        <f>SUMIFS(Sheet2!L:L,Sheet2!$B:$B,selection,Sheet2!$A:$A,'tracs data'!$B7)</f>
        <v>0</v>
      </c>
      <c r="M7" s="176">
        <f>SUMIFS(Sheet2!M:M,Sheet2!$B:$B,selection,Sheet2!$A:$A,'tracs data'!$B7)</f>
        <v>0</v>
      </c>
      <c r="N7" s="176">
        <f>SUMIFS(Sheet2!N:N,Sheet2!$B:$B,selection,Sheet2!$A:$A,'tracs data'!$B7)</f>
        <v>0</v>
      </c>
      <c r="O7" s="176">
        <f>SUMIFS(Sheet2!O:O,Sheet2!$B:$B,selection,Sheet2!$A:$A,'tracs data'!$B7)</f>
        <v>0</v>
      </c>
      <c r="P7" s="176">
        <f>SUMIFS(Sheet2!P:P,Sheet2!$B:$B,selection,Sheet2!$A:$A,'tracs data'!$B7)</f>
        <v>0</v>
      </c>
      <c r="Q7" s="176">
        <f>SUMIFS(Sheet2!Q:Q,Sheet2!$B:$B,selection,Sheet2!$A:$A,'tracs data'!$B7)</f>
        <v>0</v>
      </c>
      <c r="R7" s="177">
        <f t="shared" ref="R7:R15" si="0">SUM(C7:Q7)</f>
        <v>0</v>
      </c>
    </row>
    <row r="8" spans="2:18" ht="39.5" customHeight="1" x14ac:dyDescent="0.4">
      <c r="B8" s="178" t="s">
        <v>10</v>
      </c>
      <c r="C8" s="179">
        <f>SUMIFS(Sheet2!C:C,Sheet2!$B:$B,selection,Sheet2!$A:$A,'tracs data'!$B8)</f>
        <v>0</v>
      </c>
      <c r="D8" s="179">
        <f>SUMIFS(Sheet2!D:D,Sheet2!$B:$B,selection,Sheet2!$A:$A,'tracs data'!$B8)</f>
        <v>0</v>
      </c>
      <c r="E8" s="179">
        <f>SUMIFS(Sheet2!E:E,Sheet2!$B:$B,selection,Sheet2!$A:$A,'tracs data'!$B8)</f>
        <v>0</v>
      </c>
      <c r="F8" s="179">
        <f>SUMIFS(Sheet2!F:F,Sheet2!$B:$B,selection,Sheet2!$A:$A,'tracs data'!$B8)</f>
        <v>0</v>
      </c>
      <c r="G8" s="179">
        <f>SUMIFS(Sheet2!G:G,Sheet2!$B:$B,selection,Sheet2!$A:$A,'tracs data'!$B8)</f>
        <v>0</v>
      </c>
      <c r="H8" s="179">
        <f>SUMIFS(Sheet2!H:H,Sheet2!$B:$B,selection,Sheet2!$A:$A,'tracs data'!$B8)</f>
        <v>0</v>
      </c>
      <c r="I8" s="179">
        <f>SUMIFS(Sheet2!I:I,Sheet2!$B:$B,selection,Sheet2!$A:$A,'tracs data'!$B8)</f>
        <v>0</v>
      </c>
      <c r="J8" s="179">
        <f>SUMIFS(Sheet2!J:J,Sheet2!$B:$B,selection,Sheet2!$A:$A,'tracs data'!$B8)</f>
        <v>0</v>
      </c>
      <c r="K8" s="179">
        <f>SUMIFS(Sheet2!K:K,Sheet2!$B:$B,selection,Sheet2!$A:$A,'tracs data'!$B8)</f>
        <v>0</v>
      </c>
      <c r="L8" s="179">
        <f>SUMIFS(Sheet2!L:L,Sheet2!$B:$B,selection,Sheet2!$A:$A,'tracs data'!$B8)</f>
        <v>0</v>
      </c>
      <c r="M8" s="179">
        <f>SUMIFS(Sheet2!M:M,Sheet2!$B:$B,selection,Sheet2!$A:$A,'tracs data'!$B8)</f>
        <v>0</v>
      </c>
      <c r="N8" s="179">
        <f>SUMIFS(Sheet2!N:N,Sheet2!$B:$B,selection,Sheet2!$A:$A,'tracs data'!$B8)</f>
        <v>0</v>
      </c>
      <c r="O8" s="179">
        <f>SUMIFS(Sheet2!O:O,Sheet2!$B:$B,selection,Sheet2!$A:$A,'tracs data'!$B8)</f>
        <v>0</v>
      </c>
      <c r="P8" s="179">
        <f>SUMIFS(Sheet2!P:P,Sheet2!$B:$B,selection,Sheet2!$A:$A,'tracs data'!$B8)</f>
        <v>0</v>
      </c>
      <c r="Q8" s="179">
        <f>SUMIFS(Sheet2!Q:Q,Sheet2!$B:$B,selection,Sheet2!$A:$A,'tracs data'!$B8)</f>
        <v>0</v>
      </c>
      <c r="R8" s="180">
        <f t="shared" si="0"/>
        <v>0</v>
      </c>
    </row>
    <row r="9" spans="2:18" ht="39.5" customHeight="1" x14ac:dyDescent="0.4">
      <c r="B9" s="175" t="s">
        <v>20671</v>
      </c>
      <c r="C9" s="176">
        <f>SUMIFS(Sheet2!C:C,Sheet2!$B:$B,selection,Sheet2!$A:$A,'tracs data'!$B9)</f>
        <v>0</v>
      </c>
      <c r="D9" s="176">
        <f>SUMIFS(Sheet2!D:D,Sheet2!$B:$B,selection,Sheet2!$A:$A,'tracs data'!$B9)</f>
        <v>0</v>
      </c>
      <c r="E9" s="176">
        <f>SUMIFS(Sheet2!E:E,Sheet2!$B:$B,selection,Sheet2!$A:$A,'tracs data'!$B9)</f>
        <v>0</v>
      </c>
      <c r="F9" s="176">
        <f>SUMIFS(Sheet2!F:F,Sheet2!$B:$B,selection,Sheet2!$A:$A,'tracs data'!$B9)</f>
        <v>0</v>
      </c>
      <c r="G9" s="176">
        <f>SUMIFS(Sheet2!G:G,Sheet2!$B:$B,selection,Sheet2!$A:$A,'tracs data'!$B9)</f>
        <v>0</v>
      </c>
      <c r="H9" s="176">
        <f>SUMIFS(Sheet2!H:H,Sheet2!$B:$B,selection,Sheet2!$A:$A,'tracs data'!$B9)</f>
        <v>0</v>
      </c>
      <c r="I9" s="176">
        <f>SUMIFS(Sheet2!I:I,Sheet2!$B:$B,selection,Sheet2!$A:$A,'tracs data'!$B9)</f>
        <v>0</v>
      </c>
      <c r="J9" s="176">
        <f>SUMIFS(Sheet2!J:J,Sheet2!$B:$B,selection,Sheet2!$A:$A,'tracs data'!$B9)</f>
        <v>0</v>
      </c>
      <c r="K9" s="176">
        <f>SUMIFS(Sheet2!K:K,Sheet2!$B:$B,selection,Sheet2!$A:$A,'tracs data'!$B9)</f>
        <v>0</v>
      </c>
      <c r="L9" s="176">
        <f>SUMIFS(Sheet2!L:L,Sheet2!$B:$B,selection,Sheet2!$A:$A,'tracs data'!$B9)</f>
        <v>0</v>
      </c>
      <c r="M9" s="176">
        <f>SUMIFS(Sheet2!M:M,Sheet2!$B:$B,selection,Sheet2!$A:$A,'tracs data'!$B9)</f>
        <v>0</v>
      </c>
      <c r="N9" s="176">
        <f>SUMIFS(Sheet2!N:N,Sheet2!$B:$B,selection,Sheet2!$A:$A,'tracs data'!$B9)</f>
        <v>0</v>
      </c>
      <c r="O9" s="176">
        <f>SUMIFS(Sheet2!O:O,Sheet2!$B:$B,selection,Sheet2!$A:$A,'tracs data'!$B9)</f>
        <v>0</v>
      </c>
      <c r="P9" s="176">
        <f>SUMIFS(Sheet2!P:P,Sheet2!$B:$B,selection,Sheet2!$A:$A,'tracs data'!$B9)</f>
        <v>0</v>
      </c>
      <c r="Q9" s="176">
        <f>SUMIFS(Sheet2!Q:Q,Sheet2!$B:$B,selection,Sheet2!$A:$A,'tracs data'!$B9)</f>
        <v>0</v>
      </c>
      <c r="R9" s="177">
        <f t="shared" si="0"/>
        <v>0</v>
      </c>
    </row>
    <row r="10" spans="2:18" ht="39.5" customHeight="1" x14ac:dyDescent="0.4">
      <c r="B10" s="178" t="s">
        <v>19</v>
      </c>
      <c r="C10" s="179">
        <f>SUMIFS(Sheet2!C:C,Sheet2!$B:$B,selection,Sheet2!$A:$A,'tracs data'!$B10)</f>
        <v>0</v>
      </c>
      <c r="D10" s="179">
        <f>SUMIFS(Sheet2!D:D,Sheet2!$B:$B,selection,Sheet2!$A:$A,'tracs data'!$B10)</f>
        <v>0</v>
      </c>
      <c r="E10" s="179">
        <f>SUMIFS(Sheet2!E:E,Sheet2!$B:$B,selection,Sheet2!$A:$A,'tracs data'!$B10)</f>
        <v>0</v>
      </c>
      <c r="F10" s="179">
        <f>SUMIFS(Sheet2!F:F,Sheet2!$B:$B,selection,Sheet2!$A:$A,'tracs data'!$B10)</f>
        <v>0</v>
      </c>
      <c r="G10" s="179">
        <f>SUMIFS(Sheet2!G:G,Sheet2!$B:$B,selection,Sheet2!$A:$A,'tracs data'!$B10)</f>
        <v>0</v>
      </c>
      <c r="H10" s="179">
        <f>SUMIFS(Sheet2!H:H,Sheet2!$B:$B,selection,Sheet2!$A:$A,'tracs data'!$B10)</f>
        <v>0</v>
      </c>
      <c r="I10" s="179">
        <f>SUMIFS(Sheet2!I:I,Sheet2!$B:$B,selection,Sheet2!$A:$A,'tracs data'!$B10)</f>
        <v>0</v>
      </c>
      <c r="J10" s="179">
        <f>SUMIFS(Sheet2!J:J,Sheet2!$B:$B,selection,Sheet2!$A:$A,'tracs data'!$B10)</f>
        <v>0</v>
      </c>
      <c r="K10" s="179">
        <f>SUMIFS(Sheet2!K:K,Sheet2!$B:$B,selection,Sheet2!$A:$A,'tracs data'!$B10)</f>
        <v>0</v>
      </c>
      <c r="L10" s="179">
        <f>SUMIFS(Sheet2!L:L,Sheet2!$B:$B,selection,Sheet2!$A:$A,'tracs data'!$B10)</f>
        <v>0</v>
      </c>
      <c r="M10" s="179">
        <f>SUMIFS(Sheet2!M:M,Sheet2!$B:$B,selection,Sheet2!$A:$A,'tracs data'!$B10)</f>
        <v>0</v>
      </c>
      <c r="N10" s="179">
        <f>SUMIFS(Sheet2!N:N,Sheet2!$B:$B,selection,Sheet2!$A:$A,'tracs data'!$B10)</f>
        <v>0</v>
      </c>
      <c r="O10" s="179">
        <f>SUMIFS(Sheet2!O:O,Sheet2!$B:$B,selection,Sheet2!$A:$A,'tracs data'!$B10)</f>
        <v>0</v>
      </c>
      <c r="P10" s="179">
        <f>SUMIFS(Sheet2!P:P,Sheet2!$B:$B,selection,Sheet2!$A:$A,'tracs data'!$B10)</f>
        <v>0</v>
      </c>
      <c r="Q10" s="179">
        <f>SUMIFS(Sheet2!Q:Q,Sheet2!$B:$B,selection,Sheet2!$A:$A,'tracs data'!$B10)</f>
        <v>0</v>
      </c>
      <c r="R10" s="180">
        <f t="shared" si="0"/>
        <v>0</v>
      </c>
    </row>
    <row r="11" spans="2:18" ht="39.5" customHeight="1" x14ac:dyDescent="0.4">
      <c r="B11" s="175" t="s">
        <v>20669</v>
      </c>
      <c r="C11" s="176">
        <f>SUMIFS(Sheet2!C:C,Sheet2!$B:$B,selection,Sheet2!$A:$A,'tracs data'!$B11)</f>
        <v>0</v>
      </c>
      <c r="D11" s="176">
        <f>SUMIFS(Sheet2!D:D,Sheet2!$B:$B,selection,Sheet2!$A:$A,'tracs data'!$B11)</f>
        <v>0</v>
      </c>
      <c r="E11" s="176">
        <f>SUMIFS(Sheet2!E:E,Sheet2!$B:$B,selection,Sheet2!$A:$A,'tracs data'!$B11)</f>
        <v>0</v>
      </c>
      <c r="F11" s="176">
        <f>SUMIFS(Sheet2!F:F,Sheet2!$B:$B,selection,Sheet2!$A:$A,'tracs data'!$B11)</f>
        <v>0</v>
      </c>
      <c r="G11" s="176">
        <f>SUMIFS(Sheet2!G:G,Sheet2!$B:$B,selection,Sheet2!$A:$A,'tracs data'!$B11)</f>
        <v>0</v>
      </c>
      <c r="H11" s="176">
        <f>SUMIFS(Sheet2!H:H,Sheet2!$B:$B,selection,Sheet2!$A:$A,'tracs data'!$B11)</f>
        <v>0</v>
      </c>
      <c r="I11" s="176">
        <f>SUMIFS(Sheet2!I:I,Sheet2!$B:$B,selection,Sheet2!$A:$A,'tracs data'!$B11)</f>
        <v>0</v>
      </c>
      <c r="J11" s="176">
        <f>SUMIFS(Sheet2!J:J,Sheet2!$B:$B,selection,Sheet2!$A:$A,'tracs data'!$B11)</f>
        <v>0</v>
      </c>
      <c r="K11" s="176">
        <f>SUMIFS(Sheet2!K:K,Sheet2!$B:$B,selection,Sheet2!$A:$A,'tracs data'!$B11)</f>
        <v>0</v>
      </c>
      <c r="L11" s="176">
        <f>SUMIFS(Sheet2!L:L,Sheet2!$B:$B,selection,Sheet2!$A:$A,'tracs data'!$B11)</f>
        <v>0</v>
      </c>
      <c r="M11" s="176">
        <f>SUMIFS(Sheet2!M:M,Sheet2!$B:$B,selection,Sheet2!$A:$A,'tracs data'!$B11)</f>
        <v>0</v>
      </c>
      <c r="N11" s="176">
        <f>SUMIFS(Sheet2!N:N,Sheet2!$B:$B,selection,Sheet2!$A:$A,'tracs data'!$B11)</f>
        <v>0</v>
      </c>
      <c r="O11" s="176">
        <f>SUMIFS(Sheet2!O:O,Sheet2!$B:$B,selection,Sheet2!$A:$A,'tracs data'!$B11)</f>
        <v>0</v>
      </c>
      <c r="P11" s="176">
        <f>SUMIFS(Sheet2!P:P,Sheet2!$B:$B,selection,Sheet2!$A:$A,'tracs data'!$B11)</f>
        <v>0</v>
      </c>
      <c r="Q11" s="176">
        <f>SUMIFS(Sheet2!Q:Q,Sheet2!$B:$B,selection,Sheet2!$A:$A,'tracs data'!$B11)</f>
        <v>0</v>
      </c>
      <c r="R11" s="177">
        <f t="shared" si="0"/>
        <v>0</v>
      </c>
    </row>
    <row r="12" spans="2:18" ht="39.5" customHeight="1" x14ac:dyDescent="0.4">
      <c r="B12" s="178" t="s">
        <v>18</v>
      </c>
      <c r="C12" s="179">
        <f>SUMIFS(Sheet2!C:C,Sheet2!$B:$B,selection,Sheet2!$A:$A,'tracs data'!$B12)</f>
        <v>0</v>
      </c>
      <c r="D12" s="179">
        <f>SUMIFS(Sheet2!D:D,Sheet2!$B:$B,selection,Sheet2!$A:$A,'tracs data'!$B12)</f>
        <v>0</v>
      </c>
      <c r="E12" s="179">
        <f>SUMIFS(Sheet2!E:E,Sheet2!$B:$B,selection,Sheet2!$A:$A,'tracs data'!$B12)</f>
        <v>0</v>
      </c>
      <c r="F12" s="179">
        <f>SUMIFS(Sheet2!F:F,Sheet2!$B:$B,selection,Sheet2!$A:$A,'tracs data'!$B12)</f>
        <v>0</v>
      </c>
      <c r="G12" s="179">
        <f>SUMIFS(Sheet2!G:G,Sheet2!$B:$B,selection,Sheet2!$A:$A,'tracs data'!$B12)</f>
        <v>0</v>
      </c>
      <c r="H12" s="179">
        <f>SUMIFS(Sheet2!H:H,Sheet2!$B:$B,selection,Sheet2!$A:$A,'tracs data'!$B12)</f>
        <v>0</v>
      </c>
      <c r="I12" s="179">
        <f>SUMIFS(Sheet2!I:I,Sheet2!$B:$B,selection,Sheet2!$A:$A,'tracs data'!$B12)</f>
        <v>0</v>
      </c>
      <c r="J12" s="179">
        <f>SUMIFS(Sheet2!J:J,Sheet2!$B:$B,selection,Sheet2!$A:$A,'tracs data'!$B12)</f>
        <v>0</v>
      </c>
      <c r="K12" s="179">
        <f>SUMIFS(Sheet2!K:K,Sheet2!$B:$B,selection,Sheet2!$A:$A,'tracs data'!$B12)</f>
        <v>0</v>
      </c>
      <c r="L12" s="179">
        <f>SUMIFS(Sheet2!L:L,Sheet2!$B:$B,selection,Sheet2!$A:$A,'tracs data'!$B12)</f>
        <v>0</v>
      </c>
      <c r="M12" s="179">
        <f>SUMIFS(Sheet2!M:M,Sheet2!$B:$B,selection,Sheet2!$A:$A,'tracs data'!$B12)</f>
        <v>0</v>
      </c>
      <c r="N12" s="179">
        <f>SUMIFS(Sheet2!N:N,Sheet2!$B:$B,selection,Sheet2!$A:$A,'tracs data'!$B12)</f>
        <v>0</v>
      </c>
      <c r="O12" s="179">
        <f>SUMIFS(Sheet2!O:O,Sheet2!$B:$B,selection,Sheet2!$A:$A,'tracs data'!$B12)</f>
        <v>0</v>
      </c>
      <c r="P12" s="179">
        <f>SUMIFS(Sheet2!P:P,Sheet2!$B:$B,selection,Sheet2!$A:$A,'tracs data'!$B12)</f>
        <v>0</v>
      </c>
      <c r="Q12" s="179">
        <f>SUMIFS(Sheet2!Q:Q,Sheet2!$B:$B,selection,Sheet2!$A:$A,'tracs data'!$B12)</f>
        <v>0</v>
      </c>
      <c r="R12" s="180">
        <f t="shared" si="0"/>
        <v>0</v>
      </c>
    </row>
    <row r="13" spans="2:18" ht="39.5" customHeight="1" x14ac:dyDescent="0.4">
      <c r="B13" s="175" t="s">
        <v>20672</v>
      </c>
      <c r="C13" s="176">
        <f>SUMIFS(Sheet2!C:C,Sheet2!$B:$B,selection,Sheet2!$A:$A,'tracs data'!$B13)</f>
        <v>0</v>
      </c>
      <c r="D13" s="176">
        <f>SUMIFS(Sheet2!D:D,Sheet2!$B:$B,selection,Sheet2!$A:$A,'tracs data'!$B13)</f>
        <v>0</v>
      </c>
      <c r="E13" s="176">
        <f>SUMIFS(Sheet2!E:E,Sheet2!$B:$B,selection,Sheet2!$A:$A,'tracs data'!$B13)</f>
        <v>0</v>
      </c>
      <c r="F13" s="176">
        <f>SUMIFS(Sheet2!F:F,Sheet2!$B:$B,selection,Sheet2!$A:$A,'tracs data'!$B13)</f>
        <v>0</v>
      </c>
      <c r="G13" s="176">
        <f>SUMIFS(Sheet2!G:G,Sheet2!$B:$B,selection,Sheet2!$A:$A,'tracs data'!$B13)</f>
        <v>0</v>
      </c>
      <c r="H13" s="176">
        <f>SUMIFS(Sheet2!H:H,Sheet2!$B:$B,selection,Sheet2!$A:$A,'tracs data'!$B13)</f>
        <v>0</v>
      </c>
      <c r="I13" s="176">
        <f>SUMIFS(Sheet2!I:I,Sheet2!$B:$B,selection,Sheet2!$A:$A,'tracs data'!$B13)</f>
        <v>0</v>
      </c>
      <c r="J13" s="176">
        <f>SUMIFS(Sheet2!J:J,Sheet2!$B:$B,selection,Sheet2!$A:$A,'tracs data'!$B13)</f>
        <v>0</v>
      </c>
      <c r="K13" s="176">
        <f>SUMIFS(Sheet2!K:K,Sheet2!$B:$B,selection,Sheet2!$A:$A,'tracs data'!$B13)</f>
        <v>0</v>
      </c>
      <c r="L13" s="176">
        <f>SUMIFS(Sheet2!L:L,Sheet2!$B:$B,selection,Sheet2!$A:$A,'tracs data'!$B13)</f>
        <v>0</v>
      </c>
      <c r="M13" s="176">
        <f>SUMIFS(Sheet2!M:M,Sheet2!$B:$B,selection,Sheet2!$A:$A,'tracs data'!$B13)</f>
        <v>0</v>
      </c>
      <c r="N13" s="176">
        <f>SUMIFS(Sheet2!N:N,Sheet2!$B:$B,selection,Sheet2!$A:$A,'tracs data'!$B13)</f>
        <v>0</v>
      </c>
      <c r="O13" s="176">
        <f>SUMIFS(Sheet2!O:O,Sheet2!$B:$B,selection,Sheet2!$A:$A,'tracs data'!$B13)</f>
        <v>0</v>
      </c>
      <c r="P13" s="176">
        <f>SUMIFS(Sheet2!P:P,Sheet2!$B:$B,selection,Sheet2!$A:$A,'tracs data'!$B13)</f>
        <v>0</v>
      </c>
      <c r="Q13" s="176">
        <f>SUMIFS(Sheet2!Q:Q,Sheet2!$B:$B,selection,Sheet2!$A:$A,'tracs data'!$B13)</f>
        <v>0</v>
      </c>
      <c r="R13" s="177">
        <f t="shared" si="0"/>
        <v>0</v>
      </c>
    </row>
    <row r="14" spans="2:18" ht="39.5" customHeight="1" x14ac:dyDescent="0.4">
      <c r="B14" s="178" t="s">
        <v>42</v>
      </c>
      <c r="C14" s="179">
        <f>SUMIFS(Sheet2!C:C,Sheet2!$B:$B,selection,Sheet2!$A:$A,'tracs data'!$B14)</f>
        <v>0</v>
      </c>
      <c r="D14" s="179">
        <f>SUMIFS(Sheet2!D:D,Sheet2!$B:$B,selection,Sheet2!$A:$A,'tracs data'!$B14)</f>
        <v>0</v>
      </c>
      <c r="E14" s="179">
        <f>SUMIFS(Sheet2!E:E,Sheet2!$B:$B,selection,Sheet2!$A:$A,'tracs data'!$B14)</f>
        <v>0</v>
      </c>
      <c r="F14" s="179">
        <f>SUMIFS(Sheet2!F:F,Sheet2!$B:$B,selection,Sheet2!$A:$A,'tracs data'!$B14)</f>
        <v>0</v>
      </c>
      <c r="G14" s="179">
        <f>SUMIFS(Sheet2!G:G,Sheet2!$B:$B,selection,Sheet2!$A:$A,'tracs data'!$B14)</f>
        <v>0</v>
      </c>
      <c r="H14" s="179">
        <f>SUMIFS(Sheet2!H:H,Sheet2!$B:$B,selection,Sheet2!$A:$A,'tracs data'!$B14)</f>
        <v>0</v>
      </c>
      <c r="I14" s="179">
        <f>SUMIFS(Sheet2!I:I,Sheet2!$B:$B,selection,Sheet2!$A:$A,'tracs data'!$B14)</f>
        <v>0</v>
      </c>
      <c r="J14" s="179">
        <f>SUMIFS(Sheet2!J:J,Sheet2!$B:$B,selection,Sheet2!$A:$A,'tracs data'!$B14)</f>
        <v>0</v>
      </c>
      <c r="K14" s="179">
        <f>SUMIFS(Sheet2!K:K,Sheet2!$B:$B,selection,Sheet2!$A:$A,'tracs data'!$B14)</f>
        <v>0</v>
      </c>
      <c r="L14" s="179">
        <f>SUMIFS(Sheet2!L:L,Sheet2!$B:$B,selection,Sheet2!$A:$A,'tracs data'!$B14)</f>
        <v>0</v>
      </c>
      <c r="M14" s="179">
        <f>SUMIFS(Sheet2!M:M,Sheet2!$B:$B,selection,Sheet2!$A:$A,'tracs data'!$B14)</f>
        <v>0</v>
      </c>
      <c r="N14" s="179">
        <f>SUMIFS(Sheet2!N:N,Sheet2!$B:$B,selection,Sheet2!$A:$A,'tracs data'!$B14)</f>
        <v>0</v>
      </c>
      <c r="O14" s="179">
        <f>SUMIFS(Sheet2!O:O,Sheet2!$B:$B,selection,Sheet2!$A:$A,'tracs data'!$B14)</f>
        <v>0</v>
      </c>
      <c r="P14" s="179">
        <f>SUMIFS(Sheet2!P:P,Sheet2!$B:$B,selection,Sheet2!$A:$A,'tracs data'!$B14)</f>
        <v>0</v>
      </c>
      <c r="Q14" s="179">
        <f>SUMIFS(Sheet2!Q:Q,Sheet2!$B:$B,selection,Sheet2!$A:$A,'tracs data'!$B14)</f>
        <v>0</v>
      </c>
      <c r="R14" s="180">
        <f t="shared" si="0"/>
        <v>0</v>
      </c>
    </row>
    <row r="15" spans="2:18" ht="39.5" customHeight="1" x14ac:dyDescent="0.4">
      <c r="B15" s="175" t="s">
        <v>39</v>
      </c>
      <c r="C15" s="176">
        <f>SUMIFS(Sheet2!C:C,Sheet2!$B:$B,selection,Sheet2!$A:$A,'tracs data'!$B15)</f>
        <v>0</v>
      </c>
      <c r="D15" s="176">
        <f>SUMIFS(Sheet2!D:D,Sheet2!$B:$B,selection,Sheet2!$A:$A,'tracs data'!$B15)</f>
        <v>0</v>
      </c>
      <c r="E15" s="176">
        <f>SUMIFS(Sheet2!E:E,Sheet2!$B:$B,selection,Sheet2!$A:$A,'tracs data'!$B15)</f>
        <v>0</v>
      </c>
      <c r="F15" s="176">
        <f>SUMIFS(Sheet2!F:F,Sheet2!$B:$B,selection,Sheet2!$A:$A,'tracs data'!$B15)</f>
        <v>0</v>
      </c>
      <c r="G15" s="176">
        <f>SUMIFS(Sheet2!G:G,Sheet2!$B:$B,selection,Sheet2!$A:$A,'tracs data'!$B15)</f>
        <v>0</v>
      </c>
      <c r="H15" s="176">
        <f>SUMIFS(Sheet2!H:H,Sheet2!$B:$B,selection,Sheet2!$A:$A,'tracs data'!$B15)</f>
        <v>0</v>
      </c>
      <c r="I15" s="176">
        <f>SUMIFS(Sheet2!I:I,Sheet2!$B:$B,selection,Sheet2!$A:$A,'tracs data'!$B15)</f>
        <v>0</v>
      </c>
      <c r="J15" s="176">
        <f>SUMIFS(Sheet2!J:J,Sheet2!$B:$B,selection,Sheet2!$A:$A,'tracs data'!$B15)</f>
        <v>0</v>
      </c>
      <c r="K15" s="176">
        <f>SUMIFS(Sheet2!K:K,Sheet2!$B:$B,selection,Sheet2!$A:$A,'tracs data'!$B15)</f>
        <v>0</v>
      </c>
      <c r="L15" s="176">
        <f>SUMIFS(Sheet2!L:L,Sheet2!$B:$B,selection,Sheet2!$A:$A,'tracs data'!$B15)</f>
        <v>0</v>
      </c>
      <c r="M15" s="176">
        <f>SUMIFS(Sheet2!M:M,Sheet2!$B:$B,selection,Sheet2!$A:$A,'tracs data'!$B15)</f>
        <v>0</v>
      </c>
      <c r="N15" s="176">
        <f>SUMIFS(Sheet2!N:N,Sheet2!$B:$B,selection,Sheet2!$A:$A,'tracs data'!$B15)</f>
        <v>0</v>
      </c>
      <c r="O15" s="176">
        <f>SUMIFS(Sheet2!O:O,Sheet2!$B:$B,selection,Sheet2!$A:$A,'tracs data'!$B15)</f>
        <v>0</v>
      </c>
      <c r="P15" s="176">
        <f>SUMIFS(Sheet2!P:P,Sheet2!$B:$B,selection,Sheet2!$A:$A,'tracs data'!$B15)</f>
        <v>0</v>
      </c>
      <c r="Q15" s="176">
        <f>SUMIFS(Sheet2!Q:Q,Sheet2!$B:$B,selection,Sheet2!$A:$A,'tracs data'!$B15)</f>
        <v>0</v>
      </c>
      <c r="R15" s="177">
        <f t="shared" si="0"/>
        <v>0</v>
      </c>
    </row>
    <row r="16" spans="2:18" ht="39.5" customHeight="1" thickBot="1" x14ac:dyDescent="0.45">
      <c r="B16" s="181" t="s">
        <v>20957</v>
      </c>
      <c r="C16" s="182">
        <f>SUM(C7:C15)</f>
        <v>0</v>
      </c>
      <c r="D16" s="182">
        <f t="shared" ref="D16:Q16" si="1">SUM(D7:D15)</f>
        <v>0</v>
      </c>
      <c r="E16" s="182">
        <f t="shared" si="1"/>
        <v>0</v>
      </c>
      <c r="F16" s="182">
        <f t="shared" si="1"/>
        <v>0</v>
      </c>
      <c r="G16" s="182">
        <f t="shared" si="1"/>
        <v>0</v>
      </c>
      <c r="H16" s="182">
        <f t="shared" si="1"/>
        <v>0</v>
      </c>
      <c r="I16" s="182">
        <f t="shared" si="1"/>
        <v>0</v>
      </c>
      <c r="J16" s="182">
        <f t="shared" si="1"/>
        <v>0</v>
      </c>
      <c r="K16" s="182">
        <f t="shared" si="1"/>
        <v>0</v>
      </c>
      <c r="L16" s="182">
        <f t="shared" si="1"/>
        <v>0</v>
      </c>
      <c r="M16" s="182">
        <f t="shared" si="1"/>
        <v>0</v>
      </c>
      <c r="N16" s="182">
        <f t="shared" si="1"/>
        <v>0</v>
      </c>
      <c r="O16" s="182">
        <f t="shared" si="1"/>
        <v>0</v>
      </c>
      <c r="P16" s="182">
        <f t="shared" si="1"/>
        <v>0</v>
      </c>
      <c r="Q16" s="182">
        <f t="shared" si="1"/>
        <v>0</v>
      </c>
      <c r="R16" s="183">
        <f>SUM(C16:Q16)</f>
        <v>0</v>
      </c>
    </row>
    <row r="17" spans="2:18" ht="5" customHeight="1" thickTop="1" thickBot="1" x14ac:dyDescent="0.45"/>
    <row r="18" spans="2:18" ht="17" thickTop="1" thickBot="1" x14ac:dyDescent="0.45">
      <c r="B18" s="239" t="s">
        <v>20966</v>
      </c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1"/>
    </row>
    <row r="19" spans="2:18" ht="16.5" thickTop="1" x14ac:dyDescent="0.4">
      <c r="B19" s="236" t="s">
        <v>20964</v>
      </c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8"/>
    </row>
    <row r="20" spans="2:18" x14ac:dyDescent="0.4">
      <c r="B20" s="163" t="s">
        <v>13</v>
      </c>
      <c r="C20" s="164">
        <f>SUMIFS(Sheet2!C:C,Sheet2!$B:$B,selection,Sheet2!$A:$A,'tracs data'!$B20)</f>
        <v>0</v>
      </c>
      <c r="D20" s="164">
        <f>SUMIFS(Sheet2!D:D,Sheet2!$B:$B,selection,Sheet2!$A:$A,'tracs data'!$B20)</f>
        <v>0</v>
      </c>
      <c r="E20" s="164">
        <f>SUMIFS(Sheet2!E:E,Sheet2!$B:$B,selection,Sheet2!$A:$A,'tracs data'!$B20)</f>
        <v>0</v>
      </c>
      <c r="F20" s="164">
        <f>SUMIFS(Sheet2!F:F,Sheet2!$B:$B,selection,Sheet2!$A:$A,'tracs data'!$B20)</f>
        <v>0</v>
      </c>
      <c r="G20" s="164">
        <f>SUMIFS(Sheet2!G:G,Sheet2!$B:$B,selection,Sheet2!$A:$A,'tracs data'!$B20)</f>
        <v>0</v>
      </c>
      <c r="H20" s="164">
        <f>SUMIFS(Sheet2!H:H,Sheet2!$B:$B,selection,Sheet2!$A:$A,'tracs data'!$B20)</f>
        <v>0</v>
      </c>
      <c r="I20" s="164">
        <f>SUMIFS(Sheet2!I:I,Sheet2!$B:$B,selection,Sheet2!$A:$A,'tracs data'!$B20)</f>
        <v>0</v>
      </c>
      <c r="J20" s="164">
        <f>SUMIFS(Sheet2!J:J,Sheet2!$B:$B,selection,Sheet2!$A:$A,'tracs data'!$B20)</f>
        <v>0</v>
      </c>
      <c r="K20" s="164">
        <f>SUMIFS(Sheet2!K:K,Sheet2!$B:$B,selection,Sheet2!$A:$A,'tracs data'!$B20)</f>
        <v>0</v>
      </c>
      <c r="L20" s="164">
        <f>SUMIFS(Sheet2!L:L,Sheet2!$B:$B,selection,Sheet2!$A:$A,'tracs data'!$B20)</f>
        <v>0</v>
      </c>
      <c r="M20" s="164">
        <f>SUMIFS(Sheet2!M:M,Sheet2!$B:$B,selection,Sheet2!$A:$A,'tracs data'!$B20)</f>
        <v>0</v>
      </c>
      <c r="N20" s="164">
        <f>SUMIFS(Sheet2!N:N,Sheet2!$B:$B,selection,Sheet2!$A:$A,'tracs data'!$B20)</f>
        <v>0</v>
      </c>
      <c r="O20" s="164">
        <f>SUMIFS(Sheet2!O:O,Sheet2!$B:$B,selection,Sheet2!$A:$A,'tracs data'!$B20)</f>
        <v>0</v>
      </c>
      <c r="P20" s="164">
        <f>SUMIFS(Sheet2!P:P,Sheet2!$B:$B,selection,Sheet2!$A:$A,'tracs data'!$B20)</f>
        <v>0</v>
      </c>
      <c r="Q20" s="164">
        <f>SUMIFS(Sheet2!Q:Q,Sheet2!$B:$B,selection,Sheet2!$A:$A,'tracs data'!$B20)</f>
        <v>0</v>
      </c>
      <c r="R20" s="165">
        <f>SUM(C20:Q20)</f>
        <v>0</v>
      </c>
    </row>
    <row r="21" spans="2:18" x14ac:dyDescent="0.4">
      <c r="B21" s="163" t="s">
        <v>23</v>
      </c>
      <c r="C21" s="164">
        <f>SUMIFS(Sheet2!C:C,Sheet2!$B:$B,selection,Sheet2!$A:$A,'tracs data'!$B21)</f>
        <v>0</v>
      </c>
      <c r="D21" s="164">
        <f>SUMIFS(Sheet2!D:D,Sheet2!$B:$B,selection,Sheet2!$A:$A,'tracs data'!$B21)</f>
        <v>0</v>
      </c>
      <c r="E21" s="164">
        <f>SUMIFS(Sheet2!E:E,Sheet2!$B:$B,selection,Sheet2!$A:$A,'tracs data'!$B21)</f>
        <v>0</v>
      </c>
      <c r="F21" s="164">
        <f>SUMIFS(Sheet2!F:F,Sheet2!$B:$B,selection,Sheet2!$A:$A,'tracs data'!$B21)</f>
        <v>0</v>
      </c>
      <c r="G21" s="164">
        <f>SUMIFS(Sheet2!G:G,Sheet2!$B:$B,selection,Sheet2!$A:$A,'tracs data'!$B21)</f>
        <v>0</v>
      </c>
      <c r="H21" s="164">
        <f>SUMIFS(Sheet2!H:H,Sheet2!$B:$B,selection,Sheet2!$A:$A,'tracs data'!$B21)</f>
        <v>0</v>
      </c>
      <c r="I21" s="164">
        <f>SUMIFS(Sheet2!I:I,Sheet2!$B:$B,selection,Sheet2!$A:$A,'tracs data'!$B21)</f>
        <v>0</v>
      </c>
      <c r="J21" s="164">
        <f>SUMIFS(Sheet2!J:J,Sheet2!$B:$B,selection,Sheet2!$A:$A,'tracs data'!$B21)</f>
        <v>0</v>
      </c>
      <c r="K21" s="164">
        <f>SUMIFS(Sheet2!K:K,Sheet2!$B:$B,selection,Sheet2!$A:$A,'tracs data'!$B21)</f>
        <v>0</v>
      </c>
      <c r="L21" s="164">
        <f>SUMIFS(Sheet2!L:L,Sheet2!$B:$B,selection,Sheet2!$A:$A,'tracs data'!$B21)</f>
        <v>0</v>
      </c>
      <c r="M21" s="164">
        <f>SUMIFS(Sheet2!M:M,Sheet2!$B:$B,selection,Sheet2!$A:$A,'tracs data'!$B21)</f>
        <v>0</v>
      </c>
      <c r="N21" s="164">
        <f>SUMIFS(Sheet2!N:N,Sheet2!$B:$B,selection,Sheet2!$A:$A,'tracs data'!$B21)</f>
        <v>0</v>
      </c>
      <c r="O21" s="164">
        <f>SUMIFS(Sheet2!O:O,Sheet2!$B:$B,selection,Sheet2!$A:$A,'tracs data'!$B21)</f>
        <v>0</v>
      </c>
      <c r="P21" s="164">
        <f>SUMIFS(Sheet2!P:P,Sheet2!$B:$B,selection,Sheet2!$A:$A,'tracs data'!$B21)</f>
        <v>0</v>
      </c>
      <c r="Q21" s="164">
        <f>SUMIFS(Sheet2!Q:Q,Sheet2!$B:$B,selection,Sheet2!$A:$A,'tracs data'!$B21)</f>
        <v>0</v>
      </c>
      <c r="R21" s="165">
        <f t="shared" ref="R21:R22" si="2">SUM(C21:Q21)</f>
        <v>0</v>
      </c>
    </row>
    <row r="22" spans="2:18" ht="16.5" thickBot="1" x14ac:dyDescent="0.45">
      <c r="B22" s="166" t="s">
        <v>36</v>
      </c>
      <c r="C22" s="167">
        <f>SUMIFS(Sheet2!C:C,Sheet2!$B:$B,selection,Sheet2!$A:$A,'tracs data'!$B22)</f>
        <v>0</v>
      </c>
      <c r="D22" s="167">
        <f>SUMIFS(Sheet2!D:D,Sheet2!$B:$B,selection,Sheet2!$A:$A,'tracs data'!$B22)</f>
        <v>0</v>
      </c>
      <c r="E22" s="167">
        <f>SUMIFS(Sheet2!E:E,Sheet2!$B:$B,selection,Sheet2!$A:$A,'tracs data'!$B22)</f>
        <v>0</v>
      </c>
      <c r="F22" s="167">
        <f>SUMIFS(Sheet2!F:F,Sheet2!$B:$B,selection,Sheet2!$A:$A,'tracs data'!$B22)</f>
        <v>0</v>
      </c>
      <c r="G22" s="167">
        <f>SUMIFS(Sheet2!G:G,Sheet2!$B:$B,selection,Sheet2!$A:$A,'tracs data'!$B22)</f>
        <v>0</v>
      </c>
      <c r="H22" s="167">
        <f>SUMIFS(Sheet2!H:H,Sheet2!$B:$B,selection,Sheet2!$A:$A,'tracs data'!$B22)</f>
        <v>0</v>
      </c>
      <c r="I22" s="167">
        <f>SUMIFS(Sheet2!I:I,Sheet2!$B:$B,selection,Sheet2!$A:$A,'tracs data'!$B22)</f>
        <v>0</v>
      </c>
      <c r="J22" s="167">
        <f>SUMIFS(Sheet2!J:J,Sheet2!$B:$B,selection,Sheet2!$A:$A,'tracs data'!$B22)</f>
        <v>0</v>
      </c>
      <c r="K22" s="167">
        <f>SUMIFS(Sheet2!K:K,Sheet2!$B:$B,selection,Sheet2!$A:$A,'tracs data'!$B22)</f>
        <v>0</v>
      </c>
      <c r="L22" s="167">
        <f>SUMIFS(Sheet2!L:L,Sheet2!$B:$B,selection,Sheet2!$A:$A,'tracs data'!$B22)</f>
        <v>0</v>
      </c>
      <c r="M22" s="167">
        <f>SUMIFS(Sheet2!M:M,Sheet2!$B:$B,selection,Sheet2!$A:$A,'tracs data'!$B22)</f>
        <v>0</v>
      </c>
      <c r="N22" s="167">
        <f>SUMIFS(Sheet2!N:N,Sheet2!$B:$B,selection,Sheet2!$A:$A,'tracs data'!$B22)</f>
        <v>0</v>
      </c>
      <c r="O22" s="167">
        <f>SUMIFS(Sheet2!O:O,Sheet2!$B:$B,selection,Sheet2!$A:$A,'tracs data'!$B22)</f>
        <v>0</v>
      </c>
      <c r="P22" s="167">
        <f>SUMIFS(Sheet2!P:P,Sheet2!$B:$B,selection,Sheet2!$A:$A,'tracs data'!$B22)</f>
        <v>0</v>
      </c>
      <c r="Q22" s="167">
        <f>SUMIFS(Sheet2!Q:Q,Sheet2!$B:$B,selection,Sheet2!$A:$A,'tracs data'!$B22)</f>
        <v>0</v>
      </c>
      <c r="R22" s="168">
        <f t="shared" si="2"/>
        <v>0</v>
      </c>
    </row>
    <row r="23" spans="2:18" ht="5" customHeight="1" thickTop="1" thickBot="1" x14ac:dyDescent="0.45"/>
    <row r="24" spans="2:18" ht="17" thickTop="1" thickBot="1" x14ac:dyDescent="0.45">
      <c r="B24" s="169" t="s">
        <v>20965</v>
      </c>
      <c r="C24" s="170">
        <f>C16+C20+C21+C22</f>
        <v>0</v>
      </c>
      <c r="D24" s="170">
        <f t="shared" ref="D24:Q24" si="3">D16+D20+D21+D22</f>
        <v>0</v>
      </c>
      <c r="E24" s="170">
        <f t="shared" si="3"/>
        <v>0</v>
      </c>
      <c r="F24" s="170">
        <f t="shared" si="3"/>
        <v>0</v>
      </c>
      <c r="G24" s="170">
        <f t="shared" si="3"/>
        <v>0</v>
      </c>
      <c r="H24" s="170">
        <f t="shared" si="3"/>
        <v>0</v>
      </c>
      <c r="I24" s="170">
        <f t="shared" si="3"/>
        <v>0</v>
      </c>
      <c r="J24" s="170">
        <f t="shared" si="3"/>
        <v>0</v>
      </c>
      <c r="K24" s="170">
        <f t="shared" si="3"/>
        <v>0</v>
      </c>
      <c r="L24" s="170">
        <f t="shared" si="3"/>
        <v>0</v>
      </c>
      <c r="M24" s="170">
        <f t="shared" si="3"/>
        <v>0</v>
      </c>
      <c r="N24" s="170">
        <f t="shared" si="3"/>
        <v>0</v>
      </c>
      <c r="O24" s="170">
        <f t="shared" si="3"/>
        <v>0</v>
      </c>
      <c r="P24" s="170">
        <f t="shared" si="3"/>
        <v>0</v>
      </c>
      <c r="Q24" s="170">
        <f t="shared" si="3"/>
        <v>0</v>
      </c>
      <c r="R24" s="171">
        <f>SUM(C24:Q24)</f>
        <v>0</v>
      </c>
    </row>
    <row r="25" spans="2:18" ht="16.5" thickTop="1" x14ac:dyDescent="0.4"/>
  </sheetData>
  <mergeCells count="4">
    <mergeCell ref="B2:R2"/>
    <mergeCell ref="C4:E4"/>
    <mergeCell ref="B19:R19"/>
    <mergeCell ref="B18:R18"/>
  </mergeCells>
  <dataValidations count="1">
    <dataValidation type="list" allowBlank="1" showInputMessage="1" showErrorMessage="1" sqref="C4:E4" xr:uid="{9C8FFA87-5BA1-4073-B091-CC24D44F9321}">
      <formula1>"1,2,3,4,5,6,Total"</formula1>
    </dataValidation>
  </dataValidations>
  <printOptions horizontalCentered="1"/>
  <pageMargins left="0" right="0" top="0.25" bottom="0.25" header="0.3" footer="0.3"/>
  <pageSetup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0906-3EFA-4A70-94CA-3BB920C84432}">
  <sheetPr>
    <tabColor rgb="FF7030A0"/>
  </sheetPr>
  <dimension ref="A1:V22"/>
  <sheetViews>
    <sheetView workbookViewId="0">
      <pane ySplit="1" topLeftCell="A2" activePane="bottomLeft" state="frozen"/>
      <selection pane="bottomLeft" activeCell="E20" sqref="E20"/>
    </sheetView>
  </sheetViews>
  <sheetFormatPr defaultRowHeight="14.5" x14ac:dyDescent="0.35"/>
  <cols>
    <col min="1" max="1" width="32.7265625" style="2" bestFit="1" customWidth="1"/>
    <col min="2" max="2" width="15.7265625" style="2" bestFit="1" customWidth="1"/>
    <col min="3" max="3" width="17.1796875" style="2" bestFit="1" customWidth="1"/>
    <col min="4" max="4" width="7.7265625" style="2" bestFit="1" customWidth="1"/>
    <col min="5" max="5" width="26.6328125" style="2" bestFit="1" customWidth="1"/>
    <col min="6" max="6" width="1.26953125" style="2" customWidth="1"/>
    <col min="7" max="7" width="17.1796875" style="2" bestFit="1" customWidth="1"/>
    <col min="8" max="8" width="8.7265625" style="2"/>
    <col min="9" max="9" width="1.26953125" style="2" customWidth="1"/>
    <col min="10" max="10" width="8.7265625" style="2"/>
    <col min="11" max="11" width="10.7265625" style="2" customWidth="1"/>
    <col min="12" max="12" width="11.7265625" style="2" customWidth="1"/>
    <col min="13" max="13" width="12.1796875" style="2" customWidth="1"/>
    <col min="14" max="14" width="1.26953125" style="2" customWidth="1"/>
    <col min="15" max="15" width="18.81640625" style="2" customWidth="1"/>
    <col min="16" max="16" width="90.90625" style="2" bestFit="1" customWidth="1"/>
    <col min="17" max="17" width="1.26953125" style="2" customWidth="1"/>
    <col min="18" max="18" width="26.6328125" style="2" bestFit="1" customWidth="1"/>
    <col min="19" max="19" width="8.7265625" style="2"/>
    <col min="20" max="20" width="1.26953125" style="2" customWidth="1"/>
    <col min="21" max="21" width="32.7265625" style="2" bestFit="1" customWidth="1"/>
    <col min="22" max="22" width="26.6328125" style="2" bestFit="1" customWidth="1"/>
    <col min="23" max="16384" width="8.7265625" style="2"/>
  </cols>
  <sheetData>
    <row r="1" spans="1:22" s="3" customFormat="1" ht="29" x14ac:dyDescent="0.35">
      <c r="A1" s="3" t="s">
        <v>0</v>
      </c>
      <c r="B1" s="3" t="s">
        <v>3</v>
      </c>
      <c r="C1" s="3" t="s">
        <v>5</v>
      </c>
      <c r="D1" s="3" t="s">
        <v>38</v>
      </c>
      <c r="E1" s="18" t="s">
        <v>20675</v>
      </c>
      <c r="G1" s="3" t="s">
        <v>5</v>
      </c>
      <c r="H1" s="3" t="s">
        <v>38</v>
      </c>
      <c r="J1" s="3" t="s">
        <v>43</v>
      </c>
      <c r="K1" s="3" t="s">
        <v>44</v>
      </c>
      <c r="L1" s="3" t="s">
        <v>45</v>
      </c>
      <c r="M1" s="3" t="s">
        <v>46</v>
      </c>
      <c r="O1" s="3" t="s">
        <v>60</v>
      </c>
      <c r="P1" s="3" t="s">
        <v>63</v>
      </c>
      <c r="R1" s="18" t="s">
        <v>20667</v>
      </c>
      <c r="S1" s="3" t="s">
        <v>38</v>
      </c>
      <c r="U1" s="18" t="s">
        <v>20674</v>
      </c>
      <c r="V1" s="18" t="s">
        <v>20675</v>
      </c>
    </row>
    <row r="2" spans="1:22" x14ac:dyDescent="0.35">
      <c r="A2" s="2" t="s">
        <v>1</v>
      </c>
      <c r="B2" s="2" t="s">
        <v>4</v>
      </c>
      <c r="C2" s="2" t="s">
        <v>21</v>
      </c>
      <c r="D2" s="2">
        <f>_xlfn.XLOOKUP(cscattable[[#This Row],[Budget Type]],budgettypetable[Budget Type],budgettypetable[Order])</f>
        <v>1</v>
      </c>
      <c r="E2" s="2" t="s">
        <v>21</v>
      </c>
      <c r="G2" s="2" t="s">
        <v>21</v>
      </c>
      <c r="H2" s="2">
        <v>1</v>
      </c>
      <c r="J2" s="2">
        <v>1</v>
      </c>
      <c r="K2" s="2">
        <v>7</v>
      </c>
      <c r="L2" s="2">
        <v>4</v>
      </c>
      <c r="M2" s="2" t="s">
        <v>47</v>
      </c>
      <c r="O2" s="2" t="s">
        <v>61</v>
      </c>
      <c r="P2" s="2" t="s">
        <v>64</v>
      </c>
      <c r="R2" s="2" t="s">
        <v>19</v>
      </c>
      <c r="S2" s="2">
        <v>1</v>
      </c>
      <c r="U2" s="2" t="s">
        <v>1</v>
      </c>
      <c r="V2" s="2" t="s">
        <v>21</v>
      </c>
    </row>
    <row r="3" spans="1:22" x14ac:dyDescent="0.35">
      <c r="A3" s="2" t="s">
        <v>2</v>
      </c>
      <c r="B3" s="2" t="s">
        <v>4</v>
      </c>
      <c r="C3" s="2" t="s">
        <v>21</v>
      </c>
      <c r="D3" s="2">
        <f>_xlfn.XLOOKUP(cscattable[[#This Row],[Budget Type]],budgettypetable[Budget Type],budgettypetable[Order])</f>
        <v>1</v>
      </c>
      <c r="E3" s="2" t="s">
        <v>21</v>
      </c>
      <c r="G3" s="2" t="s">
        <v>13</v>
      </c>
      <c r="H3" s="2">
        <v>2</v>
      </c>
      <c r="J3" s="2">
        <v>2</v>
      </c>
      <c r="K3" s="2">
        <v>8</v>
      </c>
      <c r="L3" s="2">
        <v>5</v>
      </c>
      <c r="M3" s="2" t="s">
        <v>48</v>
      </c>
      <c r="O3" s="2" t="s">
        <v>62</v>
      </c>
      <c r="P3" s="2" t="s">
        <v>65</v>
      </c>
      <c r="R3" s="2" t="s">
        <v>20668</v>
      </c>
      <c r="S3" s="2">
        <v>2</v>
      </c>
      <c r="U3" s="2" t="s">
        <v>20676</v>
      </c>
      <c r="V3" s="2" t="s">
        <v>21</v>
      </c>
    </row>
    <row r="4" spans="1:22" x14ac:dyDescent="0.35">
      <c r="A4" s="2" t="s">
        <v>6</v>
      </c>
      <c r="B4" s="2" t="s">
        <v>4</v>
      </c>
      <c r="C4" s="2" t="s">
        <v>21</v>
      </c>
      <c r="D4" s="2">
        <f>_xlfn.XLOOKUP(cscattable[[#This Row],[Budget Type]],budgettypetable[Budget Type],budgettypetable[Order])</f>
        <v>1</v>
      </c>
      <c r="E4" s="2" t="s">
        <v>21</v>
      </c>
      <c r="G4" s="2" t="s">
        <v>18</v>
      </c>
      <c r="H4" s="2">
        <v>3</v>
      </c>
      <c r="J4" s="2">
        <v>3</v>
      </c>
      <c r="K4" s="2">
        <v>9</v>
      </c>
      <c r="L4" s="2">
        <v>6</v>
      </c>
      <c r="M4" s="2" t="s">
        <v>49</v>
      </c>
      <c r="R4" s="2" t="s">
        <v>20669</v>
      </c>
      <c r="S4" s="2">
        <v>3</v>
      </c>
      <c r="U4" s="2" t="s">
        <v>20677</v>
      </c>
      <c r="V4" s="2" t="s">
        <v>20671</v>
      </c>
    </row>
    <row r="5" spans="1:22" x14ac:dyDescent="0.35">
      <c r="A5" s="2" t="s">
        <v>7</v>
      </c>
      <c r="B5" s="2" t="s">
        <v>8</v>
      </c>
      <c r="C5" s="2" t="s">
        <v>21</v>
      </c>
      <c r="D5" s="2">
        <f>_xlfn.XLOOKUP(cscattable[[#This Row],[Budget Type]],budgettypetable[Budget Type],budgettypetable[Order])</f>
        <v>1</v>
      </c>
      <c r="E5" s="2" t="s">
        <v>21</v>
      </c>
      <c r="G5" s="2" t="s">
        <v>19</v>
      </c>
      <c r="H5" s="2">
        <v>4</v>
      </c>
      <c r="J5" s="2">
        <v>4</v>
      </c>
      <c r="K5" s="2">
        <v>10</v>
      </c>
      <c r="L5" s="2">
        <v>7</v>
      </c>
      <c r="M5" s="2" t="s">
        <v>50</v>
      </c>
      <c r="R5" s="2" t="s">
        <v>20670</v>
      </c>
      <c r="S5" s="2">
        <v>4</v>
      </c>
      <c r="U5" s="2" t="s">
        <v>11</v>
      </c>
      <c r="V5" s="2" t="s">
        <v>10</v>
      </c>
    </row>
    <row r="6" spans="1:22" x14ac:dyDescent="0.35">
      <c r="A6" s="2" t="s">
        <v>9</v>
      </c>
      <c r="B6" s="2" t="s">
        <v>8</v>
      </c>
      <c r="C6" s="2" t="s">
        <v>21</v>
      </c>
      <c r="D6" s="2">
        <f>_xlfn.XLOOKUP(cscattable[[#This Row],[Budget Type]],budgettypetable[Budget Type],budgettypetable[Order])</f>
        <v>1</v>
      </c>
      <c r="E6" s="2" t="s">
        <v>20671</v>
      </c>
      <c r="G6" s="2" t="s">
        <v>22</v>
      </c>
      <c r="H6" s="2">
        <v>5</v>
      </c>
      <c r="J6" s="2">
        <v>5</v>
      </c>
      <c r="K6" s="2">
        <v>11</v>
      </c>
      <c r="L6" s="2">
        <v>8</v>
      </c>
      <c r="M6" s="2" t="s">
        <v>51</v>
      </c>
      <c r="R6" s="2" t="s">
        <v>21</v>
      </c>
      <c r="S6" s="2">
        <v>5</v>
      </c>
      <c r="U6" s="2" t="s">
        <v>13</v>
      </c>
      <c r="V6" s="2" t="s">
        <v>20673</v>
      </c>
    </row>
    <row r="7" spans="1:22" x14ac:dyDescent="0.35">
      <c r="A7" s="2" t="s">
        <v>11</v>
      </c>
      <c r="B7" s="2" t="s">
        <v>8</v>
      </c>
      <c r="C7" s="2" t="s">
        <v>21</v>
      </c>
      <c r="D7" s="2">
        <f>_xlfn.XLOOKUP(cscattable[[#This Row],[Budget Type]],budgettypetable[Budget Type],budgettypetable[Order])</f>
        <v>1</v>
      </c>
      <c r="E7" s="2" t="s">
        <v>10</v>
      </c>
      <c r="G7" s="2" t="s">
        <v>24</v>
      </c>
      <c r="H7" s="2">
        <v>8</v>
      </c>
      <c r="J7" s="2">
        <v>6</v>
      </c>
      <c r="K7" s="2">
        <v>12</v>
      </c>
      <c r="L7" s="2">
        <v>9</v>
      </c>
      <c r="M7" s="2" t="s">
        <v>52</v>
      </c>
      <c r="R7" s="2" t="s">
        <v>20671</v>
      </c>
      <c r="S7" s="2">
        <v>6</v>
      </c>
      <c r="U7" s="2" t="s">
        <v>18</v>
      </c>
      <c r="V7" s="2" t="s">
        <v>18</v>
      </c>
    </row>
    <row r="8" spans="1:22" x14ac:dyDescent="0.35">
      <c r="A8" s="2" t="s">
        <v>12</v>
      </c>
      <c r="B8" s="2" t="s">
        <v>8</v>
      </c>
      <c r="C8" s="2" t="s">
        <v>21</v>
      </c>
      <c r="D8" s="2">
        <f>_xlfn.XLOOKUP(cscattable[[#This Row],[Budget Type]],budgettypetable[Budget Type],budgettypetable[Order])</f>
        <v>1</v>
      </c>
      <c r="E8" s="2" t="s">
        <v>21</v>
      </c>
      <c r="G8" s="2" t="s">
        <v>25</v>
      </c>
      <c r="H8" s="2">
        <v>6</v>
      </c>
      <c r="J8" s="2">
        <v>7</v>
      </c>
      <c r="K8" s="2">
        <v>1</v>
      </c>
      <c r="L8" s="2">
        <v>10</v>
      </c>
      <c r="M8" s="2" t="s">
        <v>53</v>
      </c>
      <c r="R8" s="2" t="s">
        <v>10</v>
      </c>
      <c r="S8" s="2">
        <v>7</v>
      </c>
      <c r="U8" s="2" t="s">
        <v>20</v>
      </c>
      <c r="V8" s="2" t="s">
        <v>20669</v>
      </c>
    </row>
    <row r="9" spans="1:22" x14ac:dyDescent="0.35">
      <c r="A9" s="2" t="s">
        <v>13</v>
      </c>
      <c r="B9" s="2" t="s">
        <v>14</v>
      </c>
      <c r="C9" s="2" t="s">
        <v>13</v>
      </c>
      <c r="D9" s="2">
        <f>_xlfn.XLOOKUP(cscattable[[#This Row],[Budget Type]],budgettypetable[Budget Type],budgettypetable[Order])</f>
        <v>2</v>
      </c>
      <c r="E9" s="2" t="s">
        <v>20673</v>
      </c>
      <c r="G9" s="2" t="s">
        <v>41</v>
      </c>
      <c r="H9" s="2">
        <v>7</v>
      </c>
      <c r="J9" s="2">
        <v>8</v>
      </c>
      <c r="K9" s="2">
        <v>2</v>
      </c>
      <c r="L9" s="2">
        <v>11</v>
      </c>
      <c r="M9" s="2" t="s">
        <v>54</v>
      </c>
      <c r="R9" s="2" t="s">
        <v>18</v>
      </c>
      <c r="S9" s="2">
        <v>8</v>
      </c>
      <c r="U9" s="2" t="s">
        <v>19</v>
      </c>
      <c r="V9" s="2" t="s">
        <v>19</v>
      </c>
    </row>
    <row r="10" spans="1:22" x14ac:dyDescent="0.35">
      <c r="A10" s="2" t="s">
        <v>15</v>
      </c>
      <c r="B10" s="2" t="s">
        <v>16</v>
      </c>
      <c r="C10" s="2" t="s">
        <v>18</v>
      </c>
      <c r="D10" s="2">
        <f>_xlfn.XLOOKUP(cscattable[[#This Row],[Budget Type]],budgettypetable[Budget Type],budgettypetable[Order])</f>
        <v>3</v>
      </c>
      <c r="E10" s="2" t="s">
        <v>18</v>
      </c>
      <c r="G10" s="2" t="s">
        <v>35</v>
      </c>
      <c r="H10" s="2">
        <v>8</v>
      </c>
      <c r="J10" s="2">
        <v>9</v>
      </c>
      <c r="K10" s="2">
        <v>3</v>
      </c>
      <c r="L10" s="2">
        <v>12</v>
      </c>
      <c r="M10" s="2" t="s">
        <v>55</v>
      </c>
      <c r="R10" s="2" t="s">
        <v>20672</v>
      </c>
      <c r="S10" s="2">
        <v>9</v>
      </c>
      <c r="U10" s="2" t="s">
        <v>42</v>
      </c>
      <c r="V10" s="2" t="s">
        <v>20668</v>
      </c>
    </row>
    <row r="11" spans="1:22" x14ac:dyDescent="0.35">
      <c r="A11" s="2" t="s">
        <v>17</v>
      </c>
      <c r="B11" s="2" t="s">
        <v>16</v>
      </c>
      <c r="C11" s="2" t="s">
        <v>18</v>
      </c>
      <c r="D11" s="2">
        <f>_xlfn.XLOOKUP(cscattable[[#This Row],[Budget Type]],budgettypetable[Budget Type],budgettypetable[Order])</f>
        <v>3</v>
      </c>
      <c r="E11" s="2" t="s">
        <v>18</v>
      </c>
      <c r="J11" s="2">
        <v>10</v>
      </c>
      <c r="K11" s="2">
        <v>4</v>
      </c>
      <c r="L11" s="2">
        <v>1</v>
      </c>
      <c r="M11" s="2" t="s">
        <v>56</v>
      </c>
      <c r="R11" s="2" t="s">
        <v>20673</v>
      </c>
      <c r="S11" s="2">
        <v>10</v>
      </c>
      <c r="U11" s="2" t="s">
        <v>20678</v>
      </c>
      <c r="V11" s="2" t="s">
        <v>20673</v>
      </c>
    </row>
    <row r="12" spans="1:22" x14ac:dyDescent="0.35">
      <c r="A12" s="2" t="s">
        <v>19</v>
      </c>
      <c r="B12" s="2" t="s">
        <v>32</v>
      </c>
      <c r="C12" s="2" t="s">
        <v>19</v>
      </c>
      <c r="D12" s="2">
        <f>_xlfn.XLOOKUP(cscattable[[#This Row],[Budget Type]],budgettypetable[Budget Type],budgettypetable[Order])</f>
        <v>4</v>
      </c>
      <c r="E12" s="2" t="s">
        <v>19</v>
      </c>
      <c r="J12" s="2">
        <v>11</v>
      </c>
      <c r="K12" s="2">
        <v>5</v>
      </c>
      <c r="L12" s="2">
        <v>2</v>
      </c>
      <c r="M12" s="2" t="s">
        <v>57</v>
      </c>
      <c r="U12" s="2" t="s">
        <v>23</v>
      </c>
      <c r="V12" s="2" t="s">
        <v>20673</v>
      </c>
    </row>
    <row r="13" spans="1:22" x14ac:dyDescent="0.35">
      <c r="A13" s="2" t="s">
        <v>20</v>
      </c>
      <c r="B13" s="2" t="s">
        <v>31</v>
      </c>
      <c r="C13" s="2" t="s">
        <v>22</v>
      </c>
      <c r="D13" s="2">
        <f>_xlfn.XLOOKUP(cscattable[[#This Row],[Budget Type]],budgettypetable[Budget Type],budgettypetable[Order])</f>
        <v>5</v>
      </c>
      <c r="E13" s="2" t="s">
        <v>20669</v>
      </c>
      <c r="J13" s="2">
        <v>12</v>
      </c>
      <c r="K13" s="2">
        <v>6</v>
      </c>
      <c r="L13" s="2">
        <v>3</v>
      </c>
      <c r="M13" s="2" t="s">
        <v>58</v>
      </c>
      <c r="U13" s="2" t="s">
        <v>8</v>
      </c>
      <c r="V13" s="2" t="s">
        <v>21</v>
      </c>
    </row>
    <row r="14" spans="1:22" x14ac:dyDescent="0.35">
      <c r="A14" s="2" t="s">
        <v>42</v>
      </c>
      <c r="B14" s="2" t="s">
        <v>31</v>
      </c>
      <c r="C14" s="2" t="s">
        <v>22</v>
      </c>
      <c r="D14" s="2">
        <f>_xlfn.XLOOKUP(cscattable[[#This Row],[Budget Type]],budgettypetable[Budget Type],budgettypetable[Order])</f>
        <v>5</v>
      </c>
      <c r="E14" s="2" t="s">
        <v>20668</v>
      </c>
    </row>
    <row r="15" spans="1:22" x14ac:dyDescent="0.35">
      <c r="A15" s="2" t="s">
        <v>26</v>
      </c>
      <c r="B15" s="2" t="s">
        <v>29</v>
      </c>
      <c r="C15" s="2" t="s">
        <v>25</v>
      </c>
      <c r="D15" s="2">
        <f>_xlfn.XLOOKUP(cscattable[[#This Row],[Budget Type]],budgettypetable[Budget Type],budgettypetable[Order])</f>
        <v>6</v>
      </c>
      <c r="E15" s="2" t="s">
        <v>20673</v>
      </c>
      <c r="K15" s="4" t="s">
        <v>59</v>
      </c>
      <c r="L15" s="5">
        <f ca="1">TODAY()</f>
        <v>45709</v>
      </c>
    </row>
    <row r="16" spans="1:22" x14ac:dyDescent="0.35">
      <c r="A16" s="2" t="s">
        <v>27</v>
      </c>
      <c r="B16" s="2" t="s">
        <v>29</v>
      </c>
      <c r="C16" s="2" t="s">
        <v>25</v>
      </c>
      <c r="D16" s="2">
        <f>_xlfn.XLOOKUP(cscattable[[#This Row],[Budget Type]],budgettypetable[Budget Type],budgettypetable[Order])</f>
        <v>6</v>
      </c>
      <c r="E16" s="2" t="s">
        <v>20673</v>
      </c>
    </row>
    <row r="17" spans="1:12" x14ac:dyDescent="0.35">
      <c r="A17" s="2" t="s">
        <v>28</v>
      </c>
      <c r="B17" s="2" t="s">
        <v>29</v>
      </c>
      <c r="C17" s="2" t="s">
        <v>25</v>
      </c>
      <c r="D17" s="2">
        <f>_xlfn.XLOOKUP(cscattable[[#This Row],[Budget Type]],budgettypetable[Budget Type],budgettypetable[Order])</f>
        <v>6</v>
      </c>
      <c r="E17" s="2" t="s">
        <v>20673</v>
      </c>
      <c r="K17" s="23" t="s">
        <v>20685</v>
      </c>
      <c r="L17" s="23">
        <f ca="1">IF(VLOOKUP(MONTH(todd),periodtable[],2,FALSE)&gt;6,YEAR(todd),YEAR(todd)+1)</f>
        <v>2025</v>
      </c>
    </row>
    <row r="18" spans="1:12" x14ac:dyDescent="0.35">
      <c r="A18" s="2" t="s">
        <v>39</v>
      </c>
      <c r="B18" s="2" t="s">
        <v>40</v>
      </c>
      <c r="C18" s="2" t="s">
        <v>41</v>
      </c>
      <c r="D18" s="2">
        <f>_xlfn.XLOOKUP(cscattable[[#This Row],[Budget Type]],budgettypetable[Budget Type],budgettypetable[Order])</f>
        <v>7</v>
      </c>
      <c r="E18" s="2" t="s">
        <v>20672</v>
      </c>
    </row>
    <row r="19" spans="1:12" x14ac:dyDescent="0.35">
      <c r="A19" s="2" t="s">
        <v>23</v>
      </c>
      <c r="B19" s="2" t="s">
        <v>30</v>
      </c>
      <c r="C19" s="2" t="s">
        <v>24</v>
      </c>
      <c r="D19" s="2">
        <f>_xlfn.XLOOKUP(cscattable[[#This Row],[Budget Type]],budgettypetable[Budget Type],budgettypetable[Order])</f>
        <v>8</v>
      </c>
      <c r="E19" s="2" t="s">
        <v>20673</v>
      </c>
      <c r="K19" s="23" t="s">
        <v>20685</v>
      </c>
      <c r="L19" s="23">
        <f ca="1">IF(start="",IF(VLOOKUP(MONTH(todd),periodtable[],2,FALSE)&gt;6,YEAR(todd),YEAR(todd)+1),IF(VLOOKUP(MONTH(start),periodtable[],2,FALSE)&gt;6,YEAR(start),YEAR(start)+1))</f>
        <v>2026</v>
      </c>
    </row>
    <row r="20" spans="1:12" x14ac:dyDescent="0.35">
      <c r="A20" s="2" t="s">
        <v>33</v>
      </c>
      <c r="B20" s="2" t="s">
        <v>34</v>
      </c>
      <c r="C20" s="2" t="s">
        <v>24</v>
      </c>
      <c r="D20" s="2">
        <f>_xlfn.XLOOKUP(cscattable[[#This Row],[Budget Type]],budgettypetable[Budget Type],budgettypetable[Order])</f>
        <v>8</v>
      </c>
      <c r="E20" s="2" t="s">
        <v>20673</v>
      </c>
    </row>
    <row r="21" spans="1:12" x14ac:dyDescent="0.35">
      <c r="A21" s="2" t="s">
        <v>36</v>
      </c>
      <c r="B21" s="2" t="s">
        <v>37</v>
      </c>
      <c r="C21" s="2" t="s">
        <v>35</v>
      </c>
      <c r="D21" s="2">
        <f>_xlfn.XLOOKUP(cscattable[[#This Row],[Budget Type]],budgettypetable[Budget Type],budgettypetable[Order])</f>
        <v>8</v>
      </c>
      <c r="E21" s="2" t="s">
        <v>20673</v>
      </c>
    </row>
    <row r="22" spans="1:12" x14ac:dyDescent="0.35">
      <c r="A22" s="2" t="s">
        <v>18</v>
      </c>
      <c r="B22" s="2" t="s">
        <v>16</v>
      </c>
      <c r="C22" s="2" t="s">
        <v>18</v>
      </c>
      <c r="D22" s="2">
        <f>_xlfn.XLOOKUP(cscattable[[#This Row],[Budget Type]],budgettypetable[Budget Type],budgettypetable[Order])</f>
        <v>3</v>
      </c>
      <c r="E22" s="2" t="s">
        <v>18</v>
      </c>
    </row>
  </sheetData>
  <phoneticPr fontId="4" type="noConversion"/>
  <dataValidations count="3">
    <dataValidation type="list" allowBlank="1" showInputMessage="1" showErrorMessage="1" sqref="C2:C22" xr:uid="{E0F0543D-32E7-4F08-9FC2-349BB8715D32}">
      <formula1>budtypes</formula1>
    </dataValidation>
    <dataValidation type="list" allowBlank="1" showInputMessage="1" showErrorMessage="1" sqref="V2:V13" xr:uid="{2F9818E4-A6F3-4425-BBC2-12DBE8ACF2D8}">
      <formula1>cats</formula1>
    </dataValidation>
    <dataValidation type="list" allowBlank="1" showInputMessage="1" showErrorMessage="1" sqref="E2:E22" xr:uid="{D7B232AB-18CD-4743-B460-9723691FEF12}">
      <formula1>traction</formula1>
    </dataValidation>
  </dataValidation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97FBB-BBE8-46D7-9939-4B27FC160003}">
  <sheetPr>
    <tabColor rgb="FF7030A0"/>
  </sheetPr>
  <dimension ref="A1:AA216"/>
  <sheetViews>
    <sheetView topLeftCell="E1" workbookViewId="0">
      <pane ySplit="1" topLeftCell="A2" activePane="bottomLeft" state="frozen"/>
      <selection pane="bottomLeft" activeCell="AB2" sqref="AB2"/>
    </sheetView>
  </sheetViews>
  <sheetFormatPr defaultRowHeight="14.5" x14ac:dyDescent="0.35"/>
  <cols>
    <col min="1" max="1" width="10.36328125" style="2" customWidth="1"/>
    <col min="2" max="2" width="44.26953125" style="2" bestFit="1" customWidth="1"/>
    <col min="3" max="3" width="10.26953125" style="2" customWidth="1"/>
    <col min="4" max="4" width="28.1796875" style="2" bestFit="1" customWidth="1"/>
    <col min="5" max="5" width="13.90625" style="2" bestFit="1" customWidth="1"/>
    <col min="6" max="6" width="12.36328125" style="2" customWidth="1"/>
    <col min="7" max="7" width="32.7265625" style="2" bestFit="1" customWidth="1"/>
    <col min="8" max="8" width="49.26953125" style="2" bestFit="1" customWidth="1"/>
    <col min="9" max="9" width="1.6328125" style="2" customWidth="1"/>
    <col min="10" max="10" width="9.1796875" style="2" customWidth="1"/>
    <col min="11" max="11" width="13.08984375" style="2" bestFit="1" customWidth="1"/>
    <col min="12" max="12" width="16.54296875" style="2" customWidth="1"/>
    <col min="13" max="13" width="49.26953125" style="2" bestFit="1" customWidth="1"/>
    <col min="14" max="14" width="1.6328125" style="2" customWidth="1"/>
    <col min="15" max="15" width="5.90625" style="2" bestFit="1" customWidth="1"/>
    <col min="16" max="16" width="7.6328125" style="2" bestFit="1" customWidth="1"/>
    <col min="17" max="17" width="9.36328125" style="2" bestFit="1" customWidth="1"/>
    <col min="18" max="18" width="1.453125" style="2" customWidth="1"/>
    <col min="19" max="19" width="9.36328125" style="2" bestFit="1" customWidth="1"/>
    <col min="20" max="20" width="9.54296875" style="2" bestFit="1" customWidth="1"/>
    <col min="21" max="22" width="8.7265625" style="2"/>
    <col min="23" max="23" width="1.453125" style="2" customWidth="1"/>
    <col min="24" max="24" width="8.7265625" style="2"/>
    <col min="25" max="25" width="8.90625" style="2" customWidth="1"/>
    <col min="26" max="16384" width="8.7265625" style="2"/>
  </cols>
  <sheetData>
    <row r="1" spans="1:27" s="1" customFormat="1" x14ac:dyDescent="0.35">
      <c r="A1" s="3" t="s">
        <v>66</v>
      </c>
      <c r="B1" s="3" t="s">
        <v>67</v>
      </c>
      <c r="C1" s="3" t="s">
        <v>68</v>
      </c>
      <c r="D1" s="3" t="s">
        <v>69</v>
      </c>
      <c r="E1" s="3" t="s">
        <v>20930</v>
      </c>
      <c r="F1" s="3" t="s">
        <v>70</v>
      </c>
      <c r="G1" s="3" t="s">
        <v>71</v>
      </c>
      <c r="H1" s="3" t="s">
        <v>72</v>
      </c>
      <c r="J1" s="3" t="s">
        <v>20709</v>
      </c>
      <c r="K1" s="3" t="s">
        <v>20710</v>
      </c>
      <c r="L1" s="3" t="s">
        <v>20711</v>
      </c>
      <c r="M1" s="3" t="s">
        <v>20712</v>
      </c>
      <c r="O1" s="3" t="s">
        <v>20931</v>
      </c>
      <c r="P1" s="3" t="s">
        <v>20932</v>
      </c>
      <c r="Q1" s="3" t="s">
        <v>20713</v>
      </c>
      <c r="S1" s="1" t="s">
        <v>20713</v>
      </c>
      <c r="T1" s="1" t="s">
        <v>20944</v>
      </c>
      <c r="U1" s="1" t="s">
        <v>38</v>
      </c>
      <c r="V1" s="1" t="s">
        <v>20955</v>
      </c>
      <c r="X1" s="1" t="s">
        <v>38</v>
      </c>
      <c r="Y1" s="1" t="s">
        <v>20713</v>
      </c>
      <c r="Z1" s="1" t="s">
        <v>20931</v>
      </c>
      <c r="AA1" s="1" t="s">
        <v>20956</v>
      </c>
    </row>
    <row r="2" spans="1:27" x14ac:dyDescent="0.35">
      <c r="A2" s="2">
        <v>356</v>
      </c>
      <c r="B2" s="2" t="s">
        <v>190</v>
      </c>
      <c r="C2" s="2">
        <v>115</v>
      </c>
      <c r="D2" s="2" t="s">
        <v>191</v>
      </c>
      <c r="E2" s="2">
        <v>360</v>
      </c>
      <c r="F2" s="2">
        <v>10</v>
      </c>
      <c r="G2" s="2" t="s">
        <v>75</v>
      </c>
      <c r="H2" s="2" t="str">
        <f>CONCATENATE(depttable[[#This Row],[Org Code]]," - ",depttable[[#This Row],[Org Descr]])</f>
        <v>356 - CoC - CARE</v>
      </c>
      <c r="J2" s="2">
        <v>10</v>
      </c>
      <c r="K2" s="2" t="s">
        <v>20713</v>
      </c>
      <c r="L2" s="2">
        <v>10</v>
      </c>
      <c r="M2" s="2" t="s">
        <v>20714</v>
      </c>
      <c r="O2" s="2">
        <v>1</v>
      </c>
      <c r="P2" s="2" t="str">
        <f>IF(DEPT="","",_xlfn.XLOOKUP(DEPT,depttable[Report ID],depttable[Org Code]))</f>
        <v/>
      </c>
      <c r="Q2" s="2" t="str">
        <f>IF(DEPT="","",_xlfn.XLOOKUP(DEPT,depttable[Report ID],depttable[Parent Org ID]))</f>
        <v/>
      </c>
      <c r="S2" s="2">
        <v>150</v>
      </c>
      <c r="T2" s="2" t="s">
        <v>20945</v>
      </c>
      <c r="U2" s="2">
        <v>1</v>
      </c>
      <c r="V2" s="2">
        <f>IFERROR(MIN(_xlfn.XLOOKUP(Table13[[#This Row],[College]],Table12[College],Table12[No.])),0)</f>
        <v>0</v>
      </c>
      <c r="X2" s="2">
        <v>1</v>
      </c>
      <c r="Y2" s="2" t="str">
        <f>IFERROR(_xlfn.XLOOKUP(Table14[[#This Row],[Order]],Table13[Count],Table13[College]),"")</f>
        <v/>
      </c>
      <c r="Z2" s="2">
        <f>IF(Table14[[#This Row],[College]]&lt;&gt;"",1,0)</f>
        <v>0</v>
      </c>
      <c r="AA2" s="2">
        <f>IF(Table14[[#This Row],[Order]]=1,Table14[[#This Row],[No.]],IF(Table14[[#This Row],[No.]]=0,"",SUM($Z$1:Z2)))</f>
        <v>0</v>
      </c>
    </row>
    <row r="3" spans="1:27" x14ac:dyDescent="0.35">
      <c r="A3" s="2">
        <v>357</v>
      </c>
      <c r="B3" s="2" t="s">
        <v>192</v>
      </c>
      <c r="C3" s="2">
        <v>115</v>
      </c>
      <c r="D3" s="2" t="s">
        <v>191</v>
      </c>
      <c r="E3" s="2">
        <v>360</v>
      </c>
      <c r="F3" s="2">
        <v>10</v>
      </c>
      <c r="G3" s="2" t="s">
        <v>75</v>
      </c>
      <c r="H3" s="2" t="str">
        <f>CONCATENATE(depttable[[#This Row],[Org Code]]," - ",depttable[[#This Row],[Org Descr]])</f>
        <v>357 - Computing and Society</v>
      </c>
      <c r="J3" s="2">
        <v>11</v>
      </c>
      <c r="K3" s="2" t="s">
        <v>20713</v>
      </c>
      <c r="L3" s="2">
        <v>11</v>
      </c>
      <c r="M3" s="2" t="s">
        <v>20715</v>
      </c>
      <c r="O3" s="2">
        <v>2</v>
      </c>
      <c r="P3" s="2" t="str">
        <f>IF(info!D27="","",_xlfn.XLOOKUP(info!D27,depttable[Report ID],depttable[Org Code]))</f>
        <v/>
      </c>
      <c r="Q3" s="2" t="str">
        <f>IF(info!D27="","",_xlfn.XLOOKUP(info!D27,depttable[Report ID],depttable[Parent Org ID]))</f>
        <v/>
      </c>
      <c r="S3" s="2">
        <v>310</v>
      </c>
      <c r="T3" s="2" t="s">
        <v>20947</v>
      </c>
      <c r="U3" s="2">
        <v>2</v>
      </c>
      <c r="V3" s="2">
        <f>IFERROR(MIN(_xlfn.XLOOKUP(Table13[[#This Row],[College]],Table12[College],Table12[No.])),0)</f>
        <v>0</v>
      </c>
      <c r="X3" s="2">
        <v>2</v>
      </c>
      <c r="Y3" s="2" t="str">
        <f>IFERROR(_xlfn.XLOOKUP(Table14[[#This Row],[Order]],Table13[Count],Table13[College]),"")</f>
        <v/>
      </c>
      <c r="Z3" s="2">
        <f>IF(Table14[[#This Row],[College]]&lt;&gt;"",1,0)</f>
        <v>0</v>
      </c>
      <c r="AA3" s="2" t="str">
        <f>IF(Table14[[#This Row],[Order]]=1,Table14[[#This Row],[No.]],IF(Table14[[#This Row],[No.]]=0,"",SUM($Z$1:Z3)))</f>
        <v/>
      </c>
    </row>
    <row r="4" spans="1:27" x14ac:dyDescent="0.35">
      <c r="A4" s="2">
        <v>358</v>
      </c>
      <c r="B4" s="2" t="s">
        <v>193</v>
      </c>
      <c r="C4" s="2">
        <v>115</v>
      </c>
      <c r="D4" s="2" t="s">
        <v>191</v>
      </c>
      <c r="E4" s="2">
        <v>360</v>
      </c>
      <c r="F4" s="2">
        <v>10</v>
      </c>
      <c r="G4" s="2" t="s">
        <v>75</v>
      </c>
      <c r="H4" s="2" t="str">
        <f>CONCATENATE(depttable[[#This Row],[Org Code]]," - ",depttable[[#This Row],[Org Descr]])</f>
        <v>358 - CoC - Spark Center</v>
      </c>
      <c r="J4" s="2">
        <v>12</v>
      </c>
      <c r="K4" s="2" t="s">
        <v>20713</v>
      </c>
      <c r="L4" s="2">
        <v>12</v>
      </c>
      <c r="M4" s="2" t="s">
        <v>20716</v>
      </c>
      <c r="O4" s="2">
        <v>3</v>
      </c>
      <c r="P4" s="2" t="str">
        <f>IF(info!D28="","",_xlfn.XLOOKUP(info!D28,depttable[Report ID],depttable[Org Code]))</f>
        <v/>
      </c>
      <c r="Q4" s="2" t="str">
        <f>IF(info!D28="","",_xlfn.XLOOKUP(info!D28,depttable[Report ID],depttable[Parent Org ID]))</f>
        <v/>
      </c>
      <c r="S4" s="2">
        <v>360</v>
      </c>
      <c r="T4" s="2" t="s">
        <v>20946</v>
      </c>
      <c r="U4" s="2">
        <v>3</v>
      </c>
      <c r="V4" s="2">
        <f>IFERROR(MIN(_xlfn.XLOOKUP(Table13[[#This Row],[College]],Table12[College],Table12[No.])),0)</f>
        <v>0</v>
      </c>
      <c r="X4" s="2">
        <v>3</v>
      </c>
      <c r="Y4" s="2" t="str">
        <f>IFERROR(_xlfn.XLOOKUP(Table14[[#This Row],[Order]],Table13[Count],Table13[College]),"")</f>
        <v/>
      </c>
      <c r="Z4" s="2">
        <f>IF(Table14[[#This Row],[College]]&lt;&gt;"",1,0)</f>
        <v>0</v>
      </c>
      <c r="AA4" s="2" t="str">
        <f>IF(Table14[[#This Row],[Order]]=1,Table14[[#This Row],[No.]],IF(Table14[[#This Row],[No.]]=0,"",SUM($Z$1:Z4)))</f>
        <v/>
      </c>
    </row>
    <row r="5" spans="1:27" x14ac:dyDescent="0.35">
      <c r="A5" s="2">
        <v>359</v>
      </c>
      <c r="B5" s="2" t="s">
        <v>194</v>
      </c>
      <c r="C5" s="2">
        <v>115</v>
      </c>
      <c r="D5" s="2" t="s">
        <v>191</v>
      </c>
      <c r="E5" s="2">
        <v>360</v>
      </c>
      <c r="F5" s="2">
        <v>10</v>
      </c>
      <c r="G5" s="2" t="s">
        <v>75</v>
      </c>
      <c r="H5" s="2" t="str">
        <f>CONCATENATE(depttable[[#This Row],[Org Code]]," - ",depttable[[#This Row],[Org Descr]])</f>
        <v>359 - Scientific Software Eng.</v>
      </c>
      <c r="J5" s="2">
        <v>13</v>
      </c>
      <c r="K5" s="2" t="s">
        <v>20713</v>
      </c>
      <c r="L5" s="2">
        <v>13</v>
      </c>
      <c r="M5" s="2" t="s">
        <v>20717</v>
      </c>
      <c r="O5" s="2">
        <v>4</v>
      </c>
      <c r="P5" s="2" t="str">
        <f>IF(info!D29="","",_xlfn.XLOOKUP(info!D29,depttable[Report ID],depttable[Org Code]))</f>
        <v/>
      </c>
      <c r="Q5" s="2" t="str">
        <f>IF(info!D29="","",_xlfn.XLOOKUP(info!D29,depttable[Report ID],depttable[Parent Org ID]))</f>
        <v/>
      </c>
      <c r="S5" s="2">
        <v>490</v>
      </c>
      <c r="T5" s="2" t="s">
        <v>20948</v>
      </c>
      <c r="U5" s="2">
        <v>4</v>
      </c>
      <c r="V5" s="2">
        <f>IFERROR(MIN(_xlfn.XLOOKUP(Table13[[#This Row],[College]],Table12[College],Table12[No.])),0)</f>
        <v>0</v>
      </c>
      <c r="X5" s="2">
        <v>4</v>
      </c>
      <c r="Y5" s="2" t="str">
        <f>IFERROR(_xlfn.XLOOKUP(Table14[[#This Row],[Order]],Table13[Count],Table13[College]),"")</f>
        <v/>
      </c>
      <c r="Z5" s="2">
        <f>IF(Table14[[#This Row],[College]]&lt;&gt;"",1,0)</f>
        <v>0</v>
      </c>
      <c r="AA5" s="2" t="str">
        <f>IF(Table14[[#This Row],[Order]]=1,Table14[[#This Row],[No.]],IF(Table14[[#This Row],[No.]]=0,"",SUM($Z$1:Z5)))</f>
        <v/>
      </c>
    </row>
    <row r="6" spans="1:27" x14ac:dyDescent="0.35">
      <c r="A6" s="2">
        <v>360</v>
      </c>
      <c r="B6" s="2" t="s">
        <v>195</v>
      </c>
      <c r="C6" s="2">
        <v>115</v>
      </c>
      <c r="D6" s="2" t="s">
        <v>191</v>
      </c>
      <c r="E6" s="2">
        <v>360</v>
      </c>
      <c r="F6" s="2">
        <v>10</v>
      </c>
      <c r="G6" s="2" t="s">
        <v>75</v>
      </c>
      <c r="H6" s="2" t="str">
        <f>CONCATENATE(depttable[[#This Row],[Org Code]]," - ",depttable[[#This Row],[Org Descr]])</f>
        <v>360 - The College of Computing (CoC)</v>
      </c>
      <c r="J6" s="2">
        <v>15</v>
      </c>
      <c r="K6" s="2" t="s">
        <v>20713</v>
      </c>
      <c r="L6" s="2">
        <v>15</v>
      </c>
      <c r="M6" s="2" t="s">
        <v>20718</v>
      </c>
      <c r="O6" s="2">
        <v>5</v>
      </c>
      <c r="P6" s="2" t="str">
        <f>IF(info!D30="","",_xlfn.XLOOKUP(info!D30,depttable[Report ID],depttable[Org Code]))</f>
        <v/>
      </c>
      <c r="Q6" s="2" t="str">
        <f>IF(info!D30="","",_xlfn.XLOOKUP(info!D30,depttable[Report ID],depttable[Parent Org ID]))</f>
        <v/>
      </c>
      <c r="S6" s="2">
        <v>500</v>
      </c>
      <c r="T6" s="2" t="s">
        <v>20951</v>
      </c>
      <c r="U6" s="2">
        <v>5</v>
      </c>
      <c r="V6" s="2">
        <f>IFERROR(MIN(_xlfn.XLOOKUP(Table13[[#This Row],[College]],Table12[College],Table12[No.])),0)</f>
        <v>0</v>
      </c>
      <c r="X6" s="2">
        <v>5</v>
      </c>
      <c r="Y6" s="2" t="str">
        <f>IFERROR(_xlfn.XLOOKUP(Table14[[#This Row],[Order]],Table13[Count],Table13[College]),"")</f>
        <v/>
      </c>
      <c r="Z6" s="2">
        <f>IF(Table14[[#This Row],[College]]&lt;&gt;"",1,0)</f>
        <v>0</v>
      </c>
      <c r="AA6" s="2" t="str">
        <f>IF(Table14[[#This Row],[Order]]=1,Table14[[#This Row],[No.]],IF(Table14[[#This Row],[No.]]=0,"",SUM($Z$1:Z6)))</f>
        <v/>
      </c>
    </row>
    <row r="7" spans="1:27" x14ac:dyDescent="0.35">
      <c r="A7" s="2">
        <v>361</v>
      </c>
      <c r="B7" s="2" t="s">
        <v>196</v>
      </c>
      <c r="C7" s="2">
        <v>115</v>
      </c>
      <c r="D7" s="2" t="s">
        <v>191</v>
      </c>
      <c r="E7" s="2">
        <v>360</v>
      </c>
      <c r="F7" s="2">
        <v>10</v>
      </c>
      <c r="G7" s="2" t="s">
        <v>75</v>
      </c>
      <c r="H7" s="2" t="str">
        <f>CONCATENATE(depttable[[#This Row],[Org Code]]," - ",depttable[[#This Row],[Org Descr]])</f>
        <v>361 - CoC - Graphics Visual &amp; Usability Lab</v>
      </c>
      <c r="J7" s="2">
        <v>16</v>
      </c>
      <c r="K7" s="2" t="s">
        <v>20713</v>
      </c>
      <c r="L7" s="2">
        <v>16</v>
      </c>
      <c r="M7" s="2" t="s">
        <v>20719</v>
      </c>
      <c r="O7" s="2">
        <v>6</v>
      </c>
      <c r="P7" s="2" t="str">
        <f>IF(info!D31="","",_xlfn.XLOOKUP(info!D31,depttable[Report ID],depttable[Org Code]))</f>
        <v/>
      </c>
      <c r="Q7" s="2" t="str">
        <f>IF(info!D31="","",_xlfn.XLOOKUP(info!D31,depttable[Report ID],depttable[Parent Org ID]))</f>
        <v/>
      </c>
      <c r="S7" s="2">
        <v>511</v>
      </c>
      <c r="T7" s="2" t="s">
        <v>20950</v>
      </c>
      <c r="U7" s="2">
        <v>6</v>
      </c>
      <c r="V7" s="2">
        <f>IFERROR(MIN(_xlfn.XLOOKUP(Table13[[#This Row],[College]],Table12[College],Table12[No.])),0)</f>
        <v>0</v>
      </c>
      <c r="X7" s="2">
        <v>6</v>
      </c>
      <c r="Y7" s="2" t="str">
        <f>IFERROR(_xlfn.XLOOKUP(Table14[[#This Row],[Order]],Table13[Count],Table13[College]),"")</f>
        <v/>
      </c>
      <c r="Z7" s="2">
        <f>IF(Table14[[#This Row],[College]]&lt;&gt;"",1,0)</f>
        <v>0</v>
      </c>
      <c r="AA7" s="2" t="str">
        <f>IF(Table14[[#This Row],[Order]]=1,Table14[[#This Row],[No.]],IF(Table14[[#This Row],[No.]]=0,"",SUM($Z$1:Z7)))</f>
        <v/>
      </c>
    </row>
    <row r="8" spans="1:27" x14ac:dyDescent="0.35">
      <c r="A8" s="2">
        <v>362</v>
      </c>
      <c r="B8" s="2" t="s">
        <v>197</v>
      </c>
      <c r="C8" s="2">
        <v>115</v>
      </c>
      <c r="D8" s="2" t="s">
        <v>191</v>
      </c>
      <c r="E8" s="2">
        <v>360</v>
      </c>
      <c r="F8" s="2">
        <v>10</v>
      </c>
      <c r="G8" s="2" t="s">
        <v>75</v>
      </c>
      <c r="H8" s="2" t="str">
        <f>CONCATENATE(depttable[[#This Row],[Org Code]]," - ",depttable[[#This Row],[Org Descr]])</f>
        <v>362 - School of Cybersecurity &amp; Privacy (SCP)</v>
      </c>
      <c r="J8" s="2">
        <v>17</v>
      </c>
      <c r="K8" s="2" t="s">
        <v>20713</v>
      </c>
      <c r="L8" s="2">
        <v>17</v>
      </c>
      <c r="M8" s="2" t="s">
        <v>20720</v>
      </c>
      <c r="O8" s="2">
        <v>7</v>
      </c>
      <c r="P8" s="2" t="str">
        <f>IF(info!D32="","",_xlfn.XLOOKUP(info!D32,depttable[Report ID],depttable[Org Code]))</f>
        <v/>
      </c>
      <c r="Q8" s="2" t="str">
        <f>IF(info!D32="","",_xlfn.XLOOKUP(info!D32,depttable[Report ID],depttable[Parent Org ID]))</f>
        <v/>
      </c>
      <c r="S8" s="2">
        <v>590</v>
      </c>
      <c r="T8" s="2" t="s">
        <v>20949</v>
      </c>
      <c r="U8" s="2">
        <v>7</v>
      </c>
      <c r="V8" s="2">
        <f>IFERROR(MIN(_xlfn.XLOOKUP(Table13[[#This Row],[College]],Table12[College],Table12[No.])),0)</f>
        <v>0</v>
      </c>
      <c r="X8" s="2">
        <v>7</v>
      </c>
      <c r="Y8" s="2" t="str">
        <f>IFERROR(_xlfn.XLOOKUP(Table14[[#This Row],[Order]],Table13[Count],Table13[College]),"")</f>
        <v/>
      </c>
      <c r="Z8" s="2">
        <f>IF(Table14[[#This Row],[College]]&lt;&gt;"",1,0)</f>
        <v>0</v>
      </c>
      <c r="AA8" s="2" t="str">
        <f>IF(Table14[[#This Row],[Order]]=1,Table14[[#This Row],[No.]],IF(Table14[[#This Row],[No.]]=0,"",SUM($Z$1:Z8)))</f>
        <v/>
      </c>
    </row>
    <row r="9" spans="1:27" x14ac:dyDescent="0.35">
      <c r="A9" s="2">
        <v>363</v>
      </c>
      <c r="B9" s="2" t="s">
        <v>198</v>
      </c>
      <c r="C9" s="2">
        <v>115</v>
      </c>
      <c r="D9" s="2" t="s">
        <v>191</v>
      </c>
      <c r="E9" s="2">
        <v>360</v>
      </c>
      <c r="F9" s="2">
        <v>10</v>
      </c>
      <c r="G9" s="2" t="s">
        <v>75</v>
      </c>
      <c r="H9" s="2" t="str">
        <f>CONCATENATE(depttable[[#This Row],[Org Code]]," - ",depttable[[#This Row],[Org Descr]])</f>
        <v>363 - Ctr-Experimental Res-Comp Systems</v>
      </c>
      <c r="J9" s="2">
        <v>18</v>
      </c>
      <c r="K9" s="2" t="s">
        <v>20713</v>
      </c>
      <c r="L9" s="2">
        <v>18</v>
      </c>
      <c r="M9" s="2" t="s">
        <v>20721</v>
      </c>
      <c r="O9" s="2">
        <v>8</v>
      </c>
      <c r="P9" s="2" t="str">
        <f>IF(info!D33="","",_xlfn.XLOOKUP(info!D33,depttable[Report ID],depttable[Org Code]))</f>
        <v/>
      </c>
      <c r="Q9" s="2" t="str">
        <f>IF(info!D33="","",_xlfn.XLOOKUP(info!D33,depttable[Report ID],depttable[Parent Org ID]))</f>
        <v/>
      </c>
    </row>
    <row r="10" spans="1:27" x14ac:dyDescent="0.35">
      <c r="A10" s="2">
        <v>364</v>
      </c>
      <c r="B10" s="2" t="s">
        <v>199</v>
      </c>
      <c r="C10" s="2">
        <v>115</v>
      </c>
      <c r="D10" s="2" t="s">
        <v>191</v>
      </c>
      <c r="E10" s="2">
        <v>360</v>
      </c>
      <c r="F10" s="2">
        <v>10</v>
      </c>
      <c r="G10" s="2" t="s">
        <v>75</v>
      </c>
      <c r="H10" s="2" t="str">
        <f>CONCATENATE(depttable[[#This Row],[Org Code]]," - ",depttable[[#This Row],[Org Descr]])</f>
        <v>364 - School of Interactive Computing</v>
      </c>
      <c r="J10" s="2">
        <v>19</v>
      </c>
      <c r="K10" s="2" t="s">
        <v>20713</v>
      </c>
      <c r="L10" s="2">
        <v>19</v>
      </c>
      <c r="M10" s="2" t="s">
        <v>20722</v>
      </c>
    </row>
    <row r="11" spans="1:27" x14ac:dyDescent="0.35">
      <c r="A11" s="2">
        <v>365</v>
      </c>
      <c r="B11" s="2" t="s">
        <v>200</v>
      </c>
      <c r="C11" s="2">
        <v>115</v>
      </c>
      <c r="D11" s="2" t="s">
        <v>191</v>
      </c>
      <c r="E11" s="2">
        <v>360</v>
      </c>
      <c r="F11" s="2">
        <v>10</v>
      </c>
      <c r="G11" s="2" t="s">
        <v>75</v>
      </c>
      <c r="H11" s="2" t="str">
        <f>CONCATENATE(depttable[[#This Row],[Org Code]]," - ",depttable[[#This Row],[Org Descr]])</f>
        <v>365 - School of Computer Science</v>
      </c>
      <c r="J11" s="2">
        <v>21</v>
      </c>
      <c r="K11" s="2" t="s">
        <v>20723</v>
      </c>
      <c r="L11" s="2">
        <v>11</v>
      </c>
      <c r="M11" s="2" t="s">
        <v>20724</v>
      </c>
    </row>
    <row r="12" spans="1:27" x14ac:dyDescent="0.35">
      <c r="A12" s="2">
        <v>366</v>
      </c>
      <c r="B12" s="2" t="s">
        <v>201</v>
      </c>
      <c r="C12" s="2">
        <v>115</v>
      </c>
      <c r="D12" s="2" t="s">
        <v>191</v>
      </c>
      <c r="E12" s="2">
        <v>360</v>
      </c>
      <c r="F12" s="2">
        <v>10</v>
      </c>
      <c r="G12" s="2" t="s">
        <v>75</v>
      </c>
      <c r="H12" s="2" t="str">
        <f>CONCATENATE(depttable[[#This Row],[Org Code]]," - ",depttable[[#This Row],[Org Descr]])</f>
        <v>366 - Ctr: Machine Learning(ML@GT)</v>
      </c>
      <c r="J12" s="2">
        <v>43</v>
      </c>
      <c r="K12" s="2" t="s">
        <v>20723</v>
      </c>
      <c r="L12" s="2">
        <v>17</v>
      </c>
      <c r="M12" s="2" t="s">
        <v>20725</v>
      </c>
    </row>
    <row r="13" spans="1:27" x14ac:dyDescent="0.35">
      <c r="A13" s="2">
        <v>367</v>
      </c>
      <c r="B13" s="2" t="s">
        <v>202</v>
      </c>
      <c r="C13" s="2">
        <v>115</v>
      </c>
      <c r="D13" s="2" t="s">
        <v>191</v>
      </c>
      <c r="E13" s="2">
        <v>360</v>
      </c>
      <c r="F13" s="2">
        <v>10</v>
      </c>
      <c r="G13" s="2" t="s">
        <v>75</v>
      </c>
      <c r="H13" s="2" t="str">
        <f>CONCATENATE(depttable[[#This Row],[Org Code]]," - ",depttable[[#This Row],[Org Descr]])</f>
        <v>367 - Computational Science &amp; Engr</v>
      </c>
      <c r="J13" s="2">
        <v>47</v>
      </c>
      <c r="K13" s="2" t="s">
        <v>20723</v>
      </c>
      <c r="L13" s="2">
        <v>19</v>
      </c>
      <c r="M13" s="2" t="s">
        <v>20726</v>
      </c>
    </row>
    <row r="14" spans="1:27" x14ac:dyDescent="0.35">
      <c r="A14" s="2">
        <v>369</v>
      </c>
      <c r="B14" s="2" t="s">
        <v>204</v>
      </c>
      <c r="C14" s="2">
        <v>115</v>
      </c>
      <c r="D14" s="2" t="s">
        <v>191</v>
      </c>
      <c r="E14" s="2">
        <v>360</v>
      </c>
      <c r="F14" s="2">
        <v>10</v>
      </c>
      <c r="G14" s="2" t="s">
        <v>75</v>
      </c>
      <c r="H14" s="2" t="str">
        <f>CONCATENATE(depttable[[#This Row],[Org Code]]," - ",depttable[[#This Row],[Org Descr]])</f>
        <v>369 - Center for Deliberate Innovation</v>
      </c>
      <c r="J14" s="2">
        <v>48</v>
      </c>
      <c r="K14" s="2" t="s">
        <v>20723</v>
      </c>
      <c r="L14" s="2">
        <v>17</v>
      </c>
      <c r="M14" s="2" t="s">
        <v>20727</v>
      </c>
      <c r="Q14" s="2" t="str">
        <f>Q2</f>
        <v/>
      </c>
    </row>
    <row r="15" spans="1:27" x14ac:dyDescent="0.35">
      <c r="A15" s="2">
        <v>961</v>
      </c>
      <c r="B15" s="2" t="s">
        <v>296</v>
      </c>
      <c r="C15" s="2">
        <v>115</v>
      </c>
      <c r="D15" s="2" t="s">
        <v>191</v>
      </c>
      <c r="E15" s="2">
        <v>360</v>
      </c>
      <c r="F15" s="2">
        <v>10</v>
      </c>
      <c r="G15" s="2" t="s">
        <v>75</v>
      </c>
      <c r="H15" s="2" t="str">
        <f>CONCATENATE(depttable[[#This Row],[Org Code]]," - ",depttable[[#This Row],[Org Descr]])</f>
        <v>961 - Novel Comp Hierarchies(CRNCH)</v>
      </c>
      <c r="J15" s="2">
        <v>50</v>
      </c>
      <c r="K15" s="2" t="s">
        <v>20723</v>
      </c>
      <c r="L15" s="2">
        <v>19</v>
      </c>
      <c r="M15" s="2" t="s">
        <v>20728</v>
      </c>
    </row>
    <row r="16" spans="1:27" x14ac:dyDescent="0.35">
      <c r="A16" s="2">
        <v>962</v>
      </c>
      <c r="B16" s="2" t="s">
        <v>297</v>
      </c>
      <c r="C16" s="2">
        <v>115</v>
      </c>
      <c r="D16" s="2" t="s">
        <v>191</v>
      </c>
      <c r="E16" s="2">
        <v>360</v>
      </c>
      <c r="F16" s="2">
        <v>10</v>
      </c>
      <c r="G16" s="2" t="s">
        <v>75</v>
      </c>
      <c r="H16" s="2" t="str">
        <f>CONCATENATE(depttable[[#This Row],[Org Code]]," - ",depttable[[#This Row],[Org Descr]])</f>
        <v>962 - Computational Health Analytics</v>
      </c>
      <c r="J16" s="2">
        <v>51</v>
      </c>
      <c r="K16" s="2" t="s">
        <v>20723</v>
      </c>
      <c r="L16" s="2">
        <v>18</v>
      </c>
      <c r="M16" s="2" t="s">
        <v>20729</v>
      </c>
    </row>
    <row r="17" spans="1:13" x14ac:dyDescent="0.35">
      <c r="A17" s="2">
        <v>963</v>
      </c>
      <c r="B17" s="2" t="s">
        <v>298</v>
      </c>
      <c r="C17" s="2">
        <v>115</v>
      </c>
      <c r="D17" s="2" t="s">
        <v>191</v>
      </c>
      <c r="E17" s="2">
        <v>360</v>
      </c>
      <c r="F17" s="2">
        <v>10</v>
      </c>
      <c r="G17" s="2" t="s">
        <v>75</v>
      </c>
      <c r="H17" s="2" t="str">
        <f>CONCATENATE(depttable[[#This Row],[Org Code]]," - ",depttable[[#This Row],[Org Descr]])</f>
        <v>963 - Constellations</v>
      </c>
      <c r="J17" s="2">
        <v>52</v>
      </c>
      <c r="K17" s="2" t="s">
        <v>20723</v>
      </c>
      <c r="L17" s="2">
        <v>18</v>
      </c>
      <c r="M17" s="2" t="s">
        <v>20730</v>
      </c>
    </row>
    <row r="18" spans="1:13" x14ac:dyDescent="0.35">
      <c r="A18" s="2">
        <v>964</v>
      </c>
      <c r="B18" s="2" t="s">
        <v>299</v>
      </c>
      <c r="C18" s="2">
        <v>115</v>
      </c>
      <c r="D18" s="2" t="s">
        <v>191</v>
      </c>
      <c r="E18" s="2">
        <v>360</v>
      </c>
      <c r="F18" s="2">
        <v>10</v>
      </c>
      <c r="G18" s="2" t="s">
        <v>75</v>
      </c>
      <c r="H18" s="2" t="str">
        <f>CONCATENATE(depttable[[#This Row],[Org Code]]," - ",depttable[[#This Row],[Org Descr]])</f>
        <v>964 - School of Computing Instruction</v>
      </c>
      <c r="J18" s="2">
        <v>53</v>
      </c>
      <c r="K18" s="2" t="s">
        <v>20723</v>
      </c>
      <c r="L18" s="2">
        <v>19</v>
      </c>
      <c r="M18" s="2" t="s">
        <v>20731</v>
      </c>
    </row>
    <row r="19" spans="1:13" x14ac:dyDescent="0.35">
      <c r="A19" s="2">
        <v>968</v>
      </c>
      <c r="B19" s="2" t="s">
        <v>300</v>
      </c>
      <c r="C19" s="2">
        <v>115</v>
      </c>
      <c r="D19" s="2" t="s">
        <v>191</v>
      </c>
      <c r="E19" s="2">
        <v>360</v>
      </c>
      <c r="F19" s="2">
        <v>10</v>
      </c>
      <c r="G19" s="2" t="s">
        <v>75</v>
      </c>
      <c r="H19" s="2" t="str">
        <f>CONCATENATE(depttable[[#This Row],[Org Code]]," - ",depttable[[#This Row],[Org Descr]])</f>
        <v>968 - OMS CS Personnel</v>
      </c>
      <c r="J19" s="2">
        <v>55</v>
      </c>
      <c r="K19" s="2" t="s">
        <v>20723</v>
      </c>
      <c r="L19" s="2">
        <v>17</v>
      </c>
      <c r="M19" s="2" t="s">
        <v>20732</v>
      </c>
    </row>
    <row r="20" spans="1:13" x14ac:dyDescent="0.35">
      <c r="A20" s="2">
        <v>284</v>
      </c>
      <c r="B20" s="2" t="s">
        <v>168</v>
      </c>
      <c r="C20" s="2">
        <v>113</v>
      </c>
      <c r="D20" s="2" t="s">
        <v>169</v>
      </c>
      <c r="E20" s="2">
        <v>490</v>
      </c>
      <c r="F20" s="2">
        <v>10</v>
      </c>
      <c r="G20" s="2" t="s">
        <v>75</v>
      </c>
      <c r="H20" s="2" t="str">
        <f>CONCATENATE(depttable[[#This Row],[Org Code]]," - ",depttable[[#This Row],[Org Descr]])</f>
        <v>284 - AMAC Accessibility</v>
      </c>
      <c r="J20" s="2">
        <v>81</v>
      </c>
      <c r="K20" s="2" t="s">
        <v>20723</v>
      </c>
      <c r="L20" s="2">
        <v>16</v>
      </c>
      <c r="M20" s="2" t="s">
        <v>20733</v>
      </c>
    </row>
    <row r="21" spans="1:13" x14ac:dyDescent="0.35">
      <c r="A21" s="2">
        <v>480</v>
      </c>
      <c r="B21" s="2" t="s">
        <v>214</v>
      </c>
      <c r="C21" s="2">
        <v>113</v>
      </c>
      <c r="D21" s="2" t="s">
        <v>169</v>
      </c>
      <c r="E21" s="2">
        <v>490</v>
      </c>
      <c r="F21" s="2">
        <v>10</v>
      </c>
      <c r="G21" s="2" t="s">
        <v>75</v>
      </c>
      <c r="H21" s="2" t="str">
        <f>CONCATENATE(depttable[[#This Row],[Org Code]]," - ",depttable[[#This Row],[Org Descr]])</f>
        <v>480 - College of Architecture</v>
      </c>
      <c r="J21" s="2">
        <v>86</v>
      </c>
      <c r="K21" s="2" t="s">
        <v>20723</v>
      </c>
      <c r="L21" s="2">
        <v>11</v>
      </c>
      <c r="M21" s="2" t="s">
        <v>20734</v>
      </c>
    </row>
    <row r="22" spans="1:13" x14ac:dyDescent="0.35">
      <c r="A22" s="2">
        <v>481</v>
      </c>
      <c r="B22" s="2" t="s">
        <v>215</v>
      </c>
      <c r="C22" s="2">
        <v>113</v>
      </c>
      <c r="D22" s="2" t="s">
        <v>169</v>
      </c>
      <c r="E22" s="2">
        <v>490</v>
      </c>
      <c r="F22" s="2">
        <v>10</v>
      </c>
      <c r="G22" s="2" t="s">
        <v>75</v>
      </c>
      <c r="H22" s="2" t="str">
        <f>CONCATENATE(depttable[[#This Row],[Org Code]]," - ",depttable[[#This Row],[Org Descr]])</f>
        <v>481 - Advanced Wood Products Laboratory - RI</v>
      </c>
      <c r="J22" s="2">
        <v>89</v>
      </c>
      <c r="K22" s="2" t="s">
        <v>20723</v>
      </c>
      <c r="L22" s="2">
        <v>13</v>
      </c>
      <c r="M22" s="2" t="s">
        <v>20735</v>
      </c>
    </row>
    <row r="23" spans="1:13" x14ac:dyDescent="0.35">
      <c r="A23" s="2">
        <v>482</v>
      </c>
      <c r="B23" s="2" t="s">
        <v>216</v>
      </c>
      <c r="C23" s="2">
        <v>113</v>
      </c>
      <c r="D23" s="2" t="s">
        <v>169</v>
      </c>
      <c r="E23" s="2">
        <v>490</v>
      </c>
      <c r="F23" s="2">
        <v>10</v>
      </c>
      <c r="G23" s="2" t="s">
        <v>75</v>
      </c>
      <c r="H23" s="2" t="str">
        <f>CONCATENATE(depttable[[#This Row],[Org Code]]," - ",depttable[[#This Row],[Org Descr]])</f>
        <v>482 - Geographic Information Systems Center</v>
      </c>
      <c r="J23" s="2">
        <v>93</v>
      </c>
      <c r="K23" s="2" t="s">
        <v>20723</v>
      </c>
      <c r="L23" s="2">
        <v>16</v>
      </c>
      <c r="M23" s="2" t="s">
        <v>20736</v>
      </c>
    </row>
    <row r="24" spans="1:13" x14ac:dyDescent="0.35">
      <c r="A24" s="2">
        <v>483</v>
      </c>
      <c r="B24" s="2" t="s">
        <v>217</v>
      </c>
      <c r="C24" s="2">
        <v>113</v>
      </c>
      <c r="D24" s="2" t="s">
        <v>169</v>
      </c>
      <c r="E24" s="2">
        <v>490</v>
      </c>
      <c r="F24" s="2">
        <v>10</v>
      </c>
      <c r="G24" s="2" t="s">
        <v>75</v>
      </c>
      <c r="H24" s="2" t="str">
        <f>CONCATENATE(depttable[[#This Row],[Org Code]]," - ",depttable[[#This Row],[Org Descr]])</f>
        <v>483 - Center for Asst Tech &amp; Environ Access -RI</v>
      </c>
      <c r="J24" s="2">
        <v>95</v>
      </c>
      <c r="K24" s="2" t="s">
        <v>20723</v>
      </c>
      <c r="L24" s="2">
        <v>16</v>
      </c>
      <c r="M24" s="2" t="s">
        <v>20737</v>
      </c>
    </row>
    <row r="25" spans="1:13" x14ac:dyDescent="0.35">
      <c r="A25" s="2">
        <v>485</v>
      </c>
      <c r="B25" s="2" t="s">
        <v>218</v>
      </c>
      <c r="C25" s="2">
        <v>113</v>
      </c>
      <c r="D25" s="2" t="s">
        <v>169</v>
      </c>
      <c r="E25" s="2">
        <v>490</v>
      </c>
      <c r="F25" s="2">
        <v>10</v>
      </c>
      <c r="G25" s="2" t="s">
        <v>75</v>
      </c>
      <c r="H25" s="2" t="str">
        <f>CONCATENATE(depttable[[#This Row],[Org Code]]," - ",depttable[[#This Row],[Org Descr]])</f>
        <v>485 - Construction Resource Center</v>
      </c>
      <c r="J25" s="2">
        <v>96</v>
      </c>
      <c r="K25" s="2" t="s">
        <v>20723</v>
      </c>
      <c r="L25" s="2">
        <v>16</v>
      </c>
      <c r="M25" s="2" t="s">
        <v>20738</v>
      </c>
    </row>
    <row r="26" spans="1:13" x14ac:dyDescent="0.35">
      <c r="A26" s="2">
        <v>486</v>
      </c>
      <c r="B26" s="2" t="s">
        <v>219</v>
      </c>
      <c r="C26" s="2">
        <v>113</v>
      </c>
      <c r="D26" s="2" t="s">
        <v>169</v>
      </c>
      <c r="E26" s="2">
        <v>490</v>
      </c>
      <c r="F26" s="2">
        <v>10</v>
      </c>
      <c r="G26" s="2" t="s">
        <v>75</v>
      </c>
      <c r="H26" s="2" t="str">
        <f>CONCATENATE(depttable[[#This Row],[Org Code]]," - ",depttable[[#This Row],[Org Descr]])</f>
        <v>486 - Center for Music Technology</v>
      </c>
      <c r="J26" s="2">
        <v>113</v>
      </c>
      <c r="K26" s="2" t="s">
        <v>20723</v>
      </c>
      <c r="L26" s="2">
        <v>755</v>
      </c>
      <c r="M26" s="2" t="s">
        <v>20739</v>
      </c>
    </row>
    <row r="27" spans="1:13" x14ac:dyDescent="0.35">
      <c r="A27" s="2">
        <v>487</v>
      </c>
      <c r="B27" s="2" t="s">
        <v>220</v>
      </c>
      <c r="C27" s="2">
        <v>113</v>
      </c>
      <c r="D27" s="2" t="s">
        <v>169</v>
      </c>
      <c r="E27" s="2">
        <v>490</v>
      </c>
      <c r="F27" s="2">
        <v>10</v>
      </c>
      <c r="G27" s="2" t="s">
        <v>75</v>
      </c>
      <c r="H27" s="2" t="str">
        <f>CONCATENATE(depttable[[#This Row],[Org Code]]," - ",depttable[[#This Row],[Org Descr]])</f>
        <v>487 - Center for Regional Development</v>
      </c>
      <c r="J27" s="2">
        <v>120</v>
      </c>
      <c r="K27" s="2" t="s">
        <v>20740</v>
      </c>
      <c r="L27" s="2">
        <v>120</v>
      </c>
      <c r="M27" s="2" t="s">
        <v>20741</v>
      </c>
    </row>
    <row r="28" spans="1:13" x14ac:dyDescent="0.35">
      <c r="A28" s="2">
        <v>488</v>
      </c>
      <c r="B28" s="2" t="s">
        <v>221</v>
      </c>
      <c r="C28" s="2">
        <v>113</v>
      </c>
      <c r="D28" s="2" t="s">
        <v>169</v>
      </c>
      <c r="E28" s="2">
        <v>490</v>
      </c>
      <c r="F28" s="2">
        <v>10</v>
      </c>
      <c r="G28" s="2" t="s">
        <v>75</v>
      </c>
      <c r="H28" s="2" t="str">
        <f>CONCATENATE(depttable[[#This Row],[Org Code]]," - ",depttable[[#This Row],[Org Descr]])</f>
        <v>488 - Digital Building Lab</v>
      </c>
      <c r="J28" s="2">
        <v>125</v>
      </c>
      <c r="K28" s="2" t="s">
        <v>20723</v>
      </c>
      <c r="L28" s="2">
        <v>150</v>
      </c>
      <c r="M28" s="2" t="s">
        <v>20742</v>
      </c>
    </row>
    <row r="29" spans="1:13" x14ac:dyDescent="0.35">
      <c r="A29" s="2">
        <v>489</v>
      </c>
      <c r="B29" s="2" t="s">
        <v>222</v>
      </c>
      <c r="C29" s="2">
        <v>113</v>
      </c>
      <c r="D29" s="2" t="s">
        <v>169</v>
      </c>
      <c r="E29" s="2">
        <v>490</v>
      </c>
      <c r="F29" s="2">
        <v>10</v>
      </c>
      <c r="G29" s="2" t="s">
        <v>75</v>
      </c>
      <c r="H29" s="2" t="str">
        <f>CONCATENATE(depttable[[#This Row],[Org Code]]," - ",depttable[[#This Row],[Org Descr]])</f>
        <v>489 - SimTigrate</v>
      </c>
      <c r="J29" s="2">
        <v>128</v>
      </c>
      <c r="K29" s="2" t="s">
        <v>20723</v>
      </c>
      <c r="L29" s="2">
        <v>120</v>
      </c>
      <c r="M29" s="2" t="s">
        <v>20743</v>
      </c>
    </row>
    <row r="30" spans="1:13" x14ac:dyDescent="0.35">
      <c r="A30" s="2">
        <v>490</v>
      </c>
      <c r="B30" s="2" t="s">
        <v>169</v>
      </c>
      <c r="C30" s="2">
        <v>113</v>
      </c>
      <c r="D30" s="2" t="s">
        <v>169</v>
      </c>
      <c r="E30" s="2">
        <v>490</v>
      </c>
      <c r="F30" s="2">
        <v>10</v>
      </c>
      <c r="G30" s="2" t="s">
        <v>75</v>
      </c>
      <c r="H30" s="2" t="str">
        <f>CONCATENATE(depttable[[#This Row],[Org Code]]," - ",depttable[[#This Row],[Org Descr]])</f>
        <v>490 - College of Design</v>
      </c>
      <c r="J30" s="2">
        <v>131</v>
      </c>
      <c r="K30" s="2" t="s">
        <v>20723</v>
      </c>
      <c r="L30" s="2">
        <v>500</v>
      </c>
      <c r="M30" s="2" t="s">
        <v>20744</v>
      </c>
    </row>
    <row r="31" spans="1:13" x14ac:dyDescent="0.35">
      <c r="A31" s="2">
        <v>491</v>
      </c>
      <c r="B31" s="2" t="s">
        <v>223</v>
      </c>
      <c r="C31" s="2">
        <v>113</v>
      </c>
      <c r="D31" s="2" t="s">
        <v>169</v>
      </c>
      <c r="E31" s="2">
        <v>490</v>
      </c>
      <c r="F31" s="2">
        <v>10</v>
      </c>
      <c r="G31" s="2" t="s">
        <v>75</v>
      </c>
      <c r="H31" s="2" t="str">
        <f>CONCATENATE(depttable[[#This Row],[Org Code]]," - ",depttable[[#This Row],[Org Descr]])</f>
        <v>491 - School of Industrial Design</v>
      </c>
      <c r="J31" s="2">
        <v>132</v>
      </c>
      <c r="K31" s="2" t="s">
        <v>20723</v>
      </c>
      <c r="L31" s="2">
        <v>310</v>
      </c>
      <c r="M31" s="2" t="s">
        <v>20745</v>
      </c>
    </row>
    <row r="32" spans="1:13" x14ac:dyDescent="0.35">
      <c r="A32" s="2">
        <v>492</v>
      </c>
      <c r="B32" s="2" t="s">
        <v>224</v>
      </c>
      <c r="C32" s="2">
        <v>113</v>
      </c>
      <c r="D32" s="2" t="s">
        <v>169</v>
      </c>
      <c r="E32" s="2">
        <v>490</v>
      </c>
      <c r="F32" s="2">
        <v>10</v>
      </c>
      <c r="G32" s="2" t="s">
        <v>75</v>
      </c>
      <c r="H32" s="2" t="str">
        <f>CONCATENATE(depttable[[#This Row],[Org Code]]," - ",depttable[[#This Row],[Org Descr]])</f>
        <v>492 - School of Architecture</v>
      </c>
      <c r="J32" s="2">
        <v>150</v>
      </c>
      <c r="K32" s="2" t="s">
        <v>20713</v>
      </c>
      <c r="L32" s="2">
        <v>150</v>
      </c>
      <c r="M32" s="2" t="s">
        <v>20746</v>
      </c>
    </row>
    <row r="33" spans="1:13" x14ac:dyDescent="0.35">
      <c r="A33" s="2">
        <v>493</v>
      </c>
      <c r="B33" s="2" t="s">
        <v>225</v>
      </c>
      <c r="C33" s="2">
        <v>113</v>
      </c>
      <c r="D33" s="2" t="s">
        <v>169</v>
      </c>
      <c r="E33" s="2">
        <v>490</v>
      </c>
      <c r="F33" s="2">
        <v>10</v>
      </c>
      <c r="G33" s="2" t="s">
        <v>75</v>
      </c>
      <c r="H33" s="2" t="str">
        <f>CONCATENATE(depttable[[#This Row],[Org Code]]," - ",depttable[[#This Row],[Org Descr]])</f>
        <v>493 - School of Music</v>
      </c>
      <c r="J33" s="2">
        <v>160</v>
      </c>
      <c r="K33" s="2" t="s">
        <v>20723</v>
      </c>
      <c r="L33" s="2">
        <v>150</v>
      </c>
      <c r="M33" s="2" t="s">
        <v>129</v>
      </c>
    </row>
    <row r="34" spans="1:13" x14ac:dyDescent="0.35">
      <c r="A34" s="2">
        <v>494</v>
      </c>
      <c r="B34" s="2" t="s">
        <v>226</v>
      </c>
      <c r="C34" s="2">
        <v>113</v>
      </c>
      <c r="D34" s="2" t="s">
        <v>169</v>
      </c>
      <c r="E34" s="2">
        <v>490</v>
      </c>
      <c r="F34" s="2">
        <v>10</v>
      </c>
      <c r="G34" s="2" t="s">
        <v>75</v>
      </c>
      <c r="H34" s="2" t="str">
        <f>CONCATENATE(depttable[[#This Row],[Org Code]]," - ",depttable[[#This Row],[Org Descr]])</f>
        <v>494 - School of City and Regional Planning</v>
      </c>
      <c r="J34" s="2">
        <v>161</v>
      </c>
      <c r="K34" s="2" t="s">
        <v>20723</v>
      </c>
      <c r="L34" s="2">
        <v>150</v>
      </c>
      <c r="M34" s="2" t="s">
        <v>20747</v>
      </c>
    </row>
    <row r="35" spans="1:13" x14ac:dyDescent="0.35">
      <c r="A35" s="2">
        <v>495</v>
      </c>
      <c r="B35" s="2" t="s">
        <v>227</v>
      </c>
      <c r="C35" s="2">
        <v>113</v>
      </c>
      <c r="D35" s="2" t="s">
        <v>169</v>
      </c>
      <c r="E35" s="2">
        <v>490</v>
      </c>
      <c r="F35" s="2">
        <v>10</v>
      </c>
      <c r="G35" s="2" t="s">
        <v>75</v>
      </c>
      <c r="H35" s="2" t="str">
        <f>CONCATENATE(depttable[[#This Row],[Org Code]]," - ",depttable[[#This Row],[Org Descr]])</f>
        <v>495 - School of Building Construction</v>
      </c>
      <c r="J35" s="2">
        <v>180</v>
      </c>
      <c r="K35" s="2" t="s">
        <v>20723</v>
      </c>
      <c r="L35" s="2">
        <v>150</v>
      </c>
      <c r="M35" s="2" t="s">
        <v>20748</v>
      </c>
    </row>
    <row r="36" spans="1:13" x14ac:dyDescent="0.35">
      <c r="A36" s="2">
        <v>118</v>
      </c>
      <c r="B36" s="2" t="s">
        <v>92</v>
      </c>
      <c r="C36" s="2">
        <v>111</v>
      </c>
      <c r="D36" s="2" t="s">
        <v>93</v>
      </c>
      <c r="E36" s="2">
        <v>150</v>
      </c>
      <c r="F36" s="2">
        <v>10</v>
      </c>
      <c r="G36" s="2" t="s">
        <v>75</v>
      </c>
      <c r="H36" s="2" t="str">
        <f>CONCATENATE(depttable[[#This Row],[Org Code]]," - ",depttable[[#This Row],[Org Descr]])</f>
        <v>118 - Computational Mechanics Ctr</v>
      </c>
      <c r="J36" s="2">
        <v>190</v>
      </c>
      <c r="K36" s="2" t="s">
        <v>20723</v>
      </c>
      <c r="L36" s="2">
        <v>150</v>
      </c>
      <c r="M36" s="2" t="s">
        <v>20749</v>
      </c>
    </row>
    <row r="37" spans="1:13" x14ac:dyDescent="0.35">
      <c r="A37" s="2">
        <v>125</v>
      </c>
      <c r="B37" s="2" t="s">
        <v>100</v>
      </c>
      <c r="C37" s="2">
        <v>111</v>
      </c>
      <c r="D37" s="2" t="s">
        <v>93</v>
      </c>
      <c r="E37" s="2">
        <v>150</v>
      </c>
      <c r="F37" s="2">
        <v>10</v>
      </c>
      <c r="G37" s="2" t="s">
        <v>75</v>
      </c>
      <c r="H37" s="2" t="str">
        <f>CONCATENATE(depttable[[#This Row],[Org Code]]," - ",depttable[[#This Row],[Org Descr]])</f>
        <v>125 - GT/Emory Biomedical Engineering</v>
      </c>
      <c r="J37" s="2">
        <v>200</v>
      </c>
      <c r="K37" s="2" t="s">
        <v>20723</v>
      </c>
      <c r="L37" s="2">
        <v>150</v>
      </c>
      <c r="M37" s="2" t="s">
        <v>20750</v>
      </c>
    </row>
    <row r="38" spans="1:13" x14ac:dyDescent="0.35">
      <c r="A38" s="2">
        <v>146</v>
      </c>
      <c r="B38" s="2" t="s">
        <v>123</v>
      </c>
      <c r="C38" s="2">
        <v>111</v>
      </c>
      <c r="D38" s="2" t="s">
        <v>93</v>
      </c>
      <c r="E38" s="2">
        <v>150</v>
      </c>
      <c r="F38" s="2">
        <v>10</v>
      </c>
      <c r="G38" s="2" t="s">
        <v>75</v>
      </c>
      <c r="H38" s="2" t="str">
        <f>CONCATENATE(depttable[[#This Row],[Org Code]]," - ",depttable[[#This Row],[Org Descr]])</f>
        <v>146 - BME TEP CORE FACL</v>
      </c>
      <c r="J38" s="2">
        <v>210</v>
      </c>
      <c r="K38" s="2" t="s">
        <v>20723</v>
      </c>
      <c r="L38" s="2">
        <v>150</v>
      </c>
      <c r="M38" s="2" t="s">
        <v>20751</v>
      </c>
    </row>
    <row r="39" spans="1:13" x14ac:dyDescent="0.35">
      <c r="A39" s="2">
        <v>150</v>
      </c>
      <c r="B39" s="2" t="s">
        <v>127</v>
      </c>
      <c r="C39" s="2">
        <v>111</v>
      </c>
      <c r="D39" s="2" t="s">
        <v>93</v>
      </c>
      <c r="E39" s="2">
        <v>150</v>
      </c>
      <c r="F39" s="2">
        <v>10</v>
      </c>
      <c r="G39" s="2" t="s">
        <v>75</v>
      </c>
      <c r="H39" s="2" t="str">
        <f>CONCATENATE(depttable[[#This Row],[Org Code]]," - ",depttable[[#This Row],[Org Descr]])</f>
        <v>150 - Engineering College - Deans Office</v>
      </c>
      <c r="J39" s="2">
        <v>240</v>
      </c>
      <c r="K39" s="2" t="s">
        <v>20723</v>
      </c>
      <c r="L39" s="2">
        <v>150</v>
      </c>
      <c r="M39" s="2" t="s">
        <v>20752</v>
      </c>
    </row>
    <row r="40" spans="1:13" x14ac:dyDescent="0.35">
      <c r="A40" s="2">
        <v>160</v>
      </c>
      <c r="B40" s="2" t="s">
        <v>129</v>
      </c>
      <c r="C40" s="2">
        <v>111</v>
      </c>
      <c r="D40" s="2" t="s">
        <v>93</v>
      </c>
      <c r="E40" s="2">
        <v>150</v>
      </c>
      <c r="F40" s="2">
        <v>10</v>
      </c>
      <c r="G40" s="2" t="s">
        <v>75</v>
      </c>
      <c r="H40" s="2" t="str">
        <f>CONCATENATE(depttable[[#This Row],[Org Code]]," - ",depttable[[#This Row],[Org Descr]])</f>
        <v>160 - Aerospace Engineering</v>
      </c>
      <c r="J40" s="2">
        <v>250</v>
      </c>
      <c r="K40" s="2" t="s">
        <v>20723</v>
      </c>
      <c r="L40" s="2">
        <v>150</v>
      </c>
      <c r="M40" s="2" t="s">
        <v>162</v>
      </c>
    </row>
    <row r="41" spans="1:13" x14ac:dyDescent="0.35">
      <c r="A41" s="2">
        <v>161</v>
      </c>
      <c r="B41" s="2" t="s">
        <v>130</v>
      </c>
      <c r="C41" s="2">
        <v>111</v>
      </c>
      <c r="D41" s="2" t="s">
        <v>93</v>
      </c>
      <c r="E41" s="2">
        <v>150</v>
      </c>
      <c r="F41" s="2">
        <v>10</v>
      </c>
      <c r="G41" s="2" t="s">
        <v>75</v>
      </c>
      <c r="H41" s="2" t="str">
        <f>CONCATENATE(depttable[[#This Row],[Org Code]]," - ",depttable[[#This Row],[Org Descr]])</f>
        <v>161 - Aerospace Systems Design Laboratory</v>
      </c>
      <c r="J41" s="2">
        <v>284</v>
      </c>
      <c r="K41" s="2" t="s">
        <v>20723</v>
      </c>
      <c r="L41" s="2">
        <v>480</v>
      </c>
      <c r="M41" s="2" t="s">
        <v>20753</v>
      </c>
    </row>
    <row r="42" spans="1:13" x14ac:dyDescent="0.35">
      <c r="A42" s="2">
        <v>180</v>
      </c>
      <c r="B42" s="2" t="s">
        <v>131</v>
      </c>
      <c r="C42" s="2">
        <v>111</v>
      </c>
      <c r="D42" s="2" t="s">
        <v>93</v>
      </c>
      <c r="E42" s="2">
        <v>150</v>
      </c>
      <c r="F42" s="2">
        <v>10</v>
      </c>
      <c r="G42" s="2" t="s">
        <v>75</v>
      </c>
      <c r="H42" s="2" t="str">
        <f>CONCATENATE(depttable[[#This Row],[Org Code]]," - ",depttable[[#This Row],[Org Descr]])</f>
        <v>180 - Materials Science And Engineering</v>
      </c>
      <c r="J42" s="2">
        <v>310</v>
      </c>
      <c r="K42" s="2" t="s">
        <v>20713</v>
      </c>
      <c r="L42" s="2">
        <v>310</v>
      </c>
      <c r="M42" s="2" t="s">
        <v>20754</v>
      </c>
    </row>
    <row r="43" spans="1:13" x14ac:dyDescent="0.35">
      <c r="A43" s="2">
        <v>190</v>
      </c>
      <c r="B43" s="2" t="s">
        <v>132</v>
      </c>
      <c r="C43" s="2">
        <v>111</v>
      </c>
      <c r="D43" s="2" t="s">
        <v>93</v>
      </c>
      <c r="E43" s="2">
        <v>150</v>
      </c>
      <c r="F43" s="2">
        <v>10</v>
      </c>
      <c r="G43" s="2" t="s">
        <v>75</v>
      </c>
      <c r="H43" s="2" t="str">
        <f>CONCATENATE(depttable[[#This Row],[Org Code]]," - ",depttable[[#This Row],[Org Descr]])</f>
        <v>190 - Chemical And Biomolecular Engineering</v>
      </c>
      <c r="J43" s="2">
        <v>314</v>
      </c>
      <c r="K43" s="2" t="s">
        <v>20723</v>
      </c>
      <c r="L43" s="2">
        <v>310</v>
      </c>
      <c r="M43" s="2" t="s">
        <v>20755</v>
      </c>
    </row>
    <row r="44" spans="1:13" x14ac:dyDescent="0.35">
      <c r="A44" s="2">
        <v>191</v>
      </c>
      <c r="B44" s="2" t="s">
        <v>133</v>
      </c>
      <c r="C44" s="2">
        <v>111</v>
      </c>
      <c r="D44" s="2" t="s">
        <v>93</v>
      </c>
      <c r="E44" s="2">
        <v>150</v>
      </c>
      <c r="F44" s="2">
        <v>10</v>
      </c>
      <c r="G44" s="2" t="s">
        <v>75</v>
      </c>
      <c r="H44" s="2" t="str">
        <f>CONCATENATE(depttable[[#This Row],[Org Code]]," - ",depttable[[#This Row],[Org Descr]])</f>
        <v>191 - MRSEC-GT Lab New Electronic Materials</v>
      </c>
      <c r="J44" s="2">
        <v>315</v>
      </c>
      <c r="K44" s="2" t="s">
        <v>20723</v>
      </c>
      <c r="L44" s="2">
        <v>310</v>
      </c>
      <c r="M44" s="2" t="s">
        <v>184</v>
      </c>
    </row>
    <row r="45" spans="1:13" x14ac:dyDescent="0.35">
      <c r="A45" s="2">
        <v>199</v>
      </c>
      <c r="B45" s="2" t="s">
        <v>134</v>
      </c>
      <c r="C45" s="2">
        <v>111</v>
      </c>
      <c r="D45" s="2" t="s">
        <v>93</v>
      </c>
      <c r="E45" s="2">
        <v>150</v>
      </c>
      <c r="F45" s="2">
        <v>10</v>
      </c>
      <c r="G45" s="2" t="s">
        <v>75</v>
      </c>
      <c r="H45" s="2" t="str">
        <f>CONCATENATE(depttable[[#This Row],[Org Code]]," - ",depttable[[#This Row],[Org Descr]])</f>
        <v>199 - Nuclear Engineering</v>
      </c>
      <c r="J45" s="2">
        <v>320</v>
      </c>
      <c r="K45" s="2" t="s">
        <v>20723</v>
      </c>
      <c r="L45" s="2">
        <v>310</v>
      </c>
      <c r="M45" s="2" t="s">
        <v>20756</v>
      </c>
    </row>
    <row r="46" spans="1:13" x14ac:dyDescent="0.35">
      <c r="A46" s="2">
        <v>200</v>
      </c>
      <c r="B46" s="2" t="s">
        <v>135</v>
      </c>
      <c r="C46" s="2">
        <v>111</v>
      </c>
      <c r="D46" s="2" t="s">
        <v>93</v>
      </c>
      <c r="E46" s="2">
        <v>150</v>
      </c>
      <c r="F46" s="2">
        <v>10</v>
      </c>
      <c r="G46" s="2" t="s">
        <v>75</v>
      </c>
      <c r="H46" s="2" t="str">
        <f>CONCATENATE(depttable[[#This Row],[Org Code]]," - ",depttable[[#This Row],[Org Descr]])</f>
        <v>200 - Civil And Environmental Engineering</v>
      </c>
      <c r="J46" s="2">
        <v>330</v>
      </c>
      <c r="K46" s="2" t="s">
        <v>20723</v>
      </c>
      <c r="L46" s="2">
        <v>310</v>
      </c>
      <c r="M46" s="2" t="s">
        <v>20757</v>
      </c>
    </row>
    <row r="47" spans="1:13" x14ac:dyDescent="0.35">
      <c r="A47" s="2">
        <v>210</v>
      </c>
      <c r="B47" s="2" t="s">
        <v>136</v>
      </c>
      <c r="C47" s="2">
        <v>111</v>
      </c>
      <c r="D47" s="2" t="s">
        <v>93</v>
      </c>
      <c r="E47" s="2">
        <v>150</v>
      </c>
      <c r="F47" s="2">
        <v>10</v>
      </c>
      <c r="G47" s="2" t="s">
        <v>75</v>
      </c>
      <c r="H47" s="2" t="str">
        <f>CONCATENATE(depttable[[#This Row],[Org Code]]," - ",depttable[[#This Row],[Org Descr]])</f>
        <v>210 - Electrical And Computer Engineering</v>
      </c>
      <c r="J47" s="2">
        <v>340</v>
      </c>
      <c r="K47" s="2" t="s">
        <v>20723</v>
      </c>
      <c r="L47" s="2">
        <v>511</v>
      </c>
      <c r="M47" s="2" t="s">
        <v>20758</v>
      </c>
    </row>
    <row r="48" spans="1:13" x14ac:dyDescent="0.35">
      <c r="A48" s="2">
        <v>213</v>
      </c>
      <c r="B48" s="2" t="s">
        <v>138</v>
      </c>
      <c r="C48" s="2">
        <v>111</v>
      </c>
      <c r="D48" s="2" t="s">
        <v>93</v>
      </c>
      <c r="E48" s="2">
        <v>150</v>
      </c>
      <c r="F48" s="2">
        <v>10</v>
      </c>
      <c r="G48" s="2" t="s">
        <v>75</v>
      </c>
      <c r="H48" s="2" t="str">
        <f>CONCATENATE(depttable[[#This Row],[Org Code]]," - ",depttable[[#This Row],[Org Descr]])</f>
        <v>213 - Electrical And Computer Engineering-CC3</v>
      </c>
      <c r="J48" s="2">
        <v>350</v>
      </c>
      <c r="K48" s="2" t="s">
        <v>20723</v>
      </c>
      <c r="L48" s="2">
        <v>310</v>
      </c>
      <c r="M48" s="2" t="s">
        <v>20759</v>
      </c>
    </row>
    <row r="49" spans="1:13" x14ac:dyDescent="0.35">
      <c r="A49" s="2">
        <v>214</v>
      </c>
      <c r="B49" s="2" t="s">
        <v>139</v>
      </c>
      <c r="C49" s="2">
        <v>111</v>
      </c>
      <c r="D49" s="2" t="s">
        <v>93</v>
      </c>
      <c r="E49" s="2">
        <v>150</v>
      </c>
      <c r="F49" s="2">
        <v>10</v>
      </c>
      <c r="G49" s="2" t="s">
        <v>75</v>
      </c>
      <c r="H49" s="2" t="str">
        <f>CONCATENATE(depttable[[#This Row],[Org Code]]," - ",depttable[[#This Row],[Org Descr]])</f>
        <v>214 - Shanghai Graduate Program</v>
      </c>
      <c r="J49" s="2">
        <v>360</v>
      </c>
      <c r="K49" s="2" t="s">
        <v>20713</v>
      </c>
      <c r="L49" s="2">
        <v>360</v>
      </c>
      <c r="M49" s="2" t="s">
        <v>20760</v>
      </c>
    </row>
    <row r="50" spans="1:13" x14ac:dyDescent="0.35">
      <c r="A50" s="2">
        <v>216</v>
      </c>
      <c r="B50" s="2" t="s">
        <v>140</v>
      </c>
      <c r="C50" s="2">
        <v>111</v>
      </c>
      <c r="D50" s="2" t="s">
        <v>93</v>
      </c>
      <c r="E50" s="2">
        <v>150</v>
      </c>
      <c r="F50" s="2">
        <v>10</v>
      </c>
      <c r="G50" s="2" t="s">
        <v>75</v>
      </c>
      <c r="H50" s="2" t="str">
        <f>CONCATENATE(depttable[[#This Row],[Org Code]]," - ",depttable[[#This Row],[Org Descr]])</f>
        <v>216 - Electrical And Computer Engineering-CC6</v>
      </c>
      <c r="J50" s="2">
        <v>361</v>
      </c>
      <c r="K50" s="2" t="s">
        <v>20723</v>
      </c>
      <c r="L50" s="2">
        <v>360</v>
      </c>
      <c r="M50" s="2" t="s">
        <v>20761</v>
      </c>
    </row>
    <row r="51" spans="1:13" x14ac:dyDescent="0.35">
      <c r="A51" s="2">
        <v>240</v>
      </c>
      <c r="B51" s="2" t="s">
        <v>161</v>
      </c>
      <c r="C51" s="2">
        <v>111</v>
      </c>
      <c r="D51" s="2" t="s">
        <v>93</v>
      </c>
      <c r="E51" s="2">
        <v>150</v>
      </c>
      <c r="F51" s="2">
        <v>10</v>
      </c>
      <c r="G51" s="2" t="s">
        <v>75</v>
      </c>
      <c r="H51" s="2" t="str">
        <f>CONCATENATE(depttable[[#This Row],[Org Code]]," - ",depttable[[#This Row],[Org Descr]])</f>
        <v>240 - Industrial And Systems Engineering</v>
      </c>
      <c r="J51" s="2">
        <v>362</v>
      </c>
      <c r="K51" s="2" t="s">
        <v>20723</v>
      </c>
      <c r="L51" s="2">
        <v>360</v>
      </c>
      <c r="M51" s="2" t="s">
        <v>20762</v>
      </c>
    </row>
    <row r="52" spans="1:13" x14ac:dyDescent="0.35">
      <c r="A52" s="2">
        <v>250</v>
      </c>
      <c r="B52" s="2" t="s">
        <v>162</v>
      </c>
      <c r="C52" s="2">
        <v>111</v>
      </c>
      <c r="D52" s="2" t="s">
        <v>93</v>
      </c>
      <c r="E52" s="2">
        <v>150</v>
      </c>
      <c r="F52" s="2">
        <v>10</v>
      </c>
      <c r="G52" s="2" t="s">
        <v>75</v>
      </c>
      <c r="H52" s="2" t="str">
        <f>CONCATENATE(depttable[[#This Row],[Org Code]]," - ",depttable[[#This Row],[Org Descr]])</f>
        <v>250 - Mechanical Engineering</v>
      </c>
      <c r="J52" s="2">
        <v>363</v>
      </c>
      <c r="K52" s="2" t="s">
        <v>20723</v>
      </c>
      <c r="L52" s="2">
        <v>360</v>
      </c>
      <c r="M52" s="2" t="s">
        <v>20763</v>
      </c>
    </row>
    <row r="53" spans="1:13" x14ac:dyDescent="0.35">
      <c r="A53" s="2">
        <v>270</v>
      </c>
      <c r="B53" s="2" t="s">
        <v>163</v>
      </c>
      <c r="C53" s="2">
        <v>111</v>
      </c>
      <c r="D53" s="2" t="s">
        <v>93</v>
      </c>
      <c r="E53" s="2">
        <v>150</v>
      </c>
      <c r="F53" s="2">
        <v>10</v>
      </c>
      <c r="G53" s="2" t="s">
        <v>75</v>
      </c>
      <c r="H53" s="2" t="str">
        <f>CONCATENATE(depttable[[#This Row],[Org Code]]," - ",depttable[[#This Row],[Org Descr]])</f>
        <v>270 - Polymer, Textile And Fiber Engineering</v>
      </c>
      <c r="J53" s="2">
        <v>364</v>
      </c>
      <c r="K53" s="2" t="s">
        <v>20723</v>
      </c>
      <c r="L53" s="2">
        <v>360</v>
      </c>
      <c r="M53" s="2" t="s">
        <v>20764</v>
      </c>
    </row>
    <row r="54" spans="1:13" x14ac:dyDescent="0.35">
      <c r="A54" s="2">
        <v>273</v>
      </c>
      <c r="B54" s="2" t="s">
        <v>166</v>
      </c>
      <c r="C54" s="2">
        <v>111</v>
      </c>
      <c r="D54" s="2" t="s">
        <v>93</v>
      </c>
      <c r="E54" s="2">
        <v>150</v>
      </c>
      <c r="F54" s="2">
        <v>10</v>
      </c>
      <c r="G54" s="2" t="s">
        <v>75</v>
      </c>
      <c r="H54" s="2" t="str">
        <f>CONCATENATE(depttable[[#This Row],[Org Code]]," - ",depttable[[#This Row],[Org Descr]])</f>
        <v>273 - GT/Emory Ctr Engr of Liv Tissue</v>
      </c>
      <c r="J54" s="2">
        <v>365</v>
      </c>
      <c r="K54" s="2" t="s">
        <v>20723</v>
      </c>
      <c r="L54" s="2">
        <v>360</v>
      </c>
      <c r="M54" s="2" t="s">
        <v>20765</v>
      </c>
    </row>
    <row r="55" spans="1:13" x14ac:dyDescent="0.35">
      <c r="A55" s="2">
        <v>530</v>
      </c>
      <c r="B55" s="2" t="s">
        <v>242</v>
      </c>
      <c r="C55" s="2">
        <v>111</v>
      </c>
      <c r="D55" s="2" t="s">
        <v>93</v>
      </c>
      <c r="E55" s="2">
        <v>150</v>
      </c>
      <c r="F55" s="2">
        <v>10</v>
      </c>
      <c r="G55" s="2" t="s">
        <v>75</v>
      </c>
      <c r="H55" s="2" t="str">
        <f>CONCATENATE(depttable[[#This Row],[Org Code]]," - ",depttable[[#This Row],[Org Descr]])</f>
        <v>530 - Neely Nuclear Research Ctr</v>
      </c>
      <c r="J55" s="2">
        <v>367</v>
      </c>
      <c r="K55" s="2" t="s">
        <v>20723</v>
      </c>
      <c r="L55" s="2">
        <v>360</v>
      </c>
      <c r="M55" s="2" t="s">
        <v>20766</v>
      </c>
    </row>
    <row r="56" spans="1:13" x14ac:dyDescent="0.35">
      <c r="A56" s="2">
        <v>886</v>
      </c>
      <c r="B56" s="2" t="s">
        <v>292</v>
      </c>
      <c r="C56" s="2">
        <v>111</v>
      </c>
      <c r="D56" s="2" t="s">
        <v>93</v>
      </c>
      <c r="E56" s="2">
        <v>150</v>
      </c>
      <c r="F56" s="2">
        <v>10</v>
      </c>
      <c r="G56" s="2" t="s">
        <v>75</v>
      </c>
      <c r="H56" s="2" t="str">
        <f>CONCATENATE(depttable[[#This Row],[Org Code]]," - ",depttable[[#This Row],[Org Descr]])</f>
        <v>886 - Development-Devt Info Systems</v>
      </c>
      <c r="J56" s="2">
        <v>368</v>
      </c>
      <c r="K56" s="2" t="s">
        <v>20723</v>
      </c>
      <c r="L56" s="2">
        <v>590</v>
      </c>
      <c r="M56" s="2" t="s">
        <v>20767</v>
      </c>
    </row>
    <row r="57" spans="1:13" x14ac:dyDescent="0.35">
      <c r="A57" s="2">
        <v>217</v>
      </c>
      <c r="B57" s="2" t="s">
        <v>141</v>
      </c>
      <c r="C57" s="2">
        <v>412</v>
      </c>
      <c r="D57" s="2" t="s">
        <v>142</v>
      </c>
      <c r="E57" s="2">
        <v>590</v>
      </c>
      <c r="F57" s="2">
        <v>10</v>
      </c>
      <c r="G57" s="2" t="s">
        <v>75</v>
      </c>
      <c r="H57" s="2" t="str">
        <f>CONCATENATE(depttable[[#This Row],[Org Code]]," - ",depttable[[#This Row],[Org Descr]])</f>
        <v>217 - GTPE - Academic Services</v>
      </c>
      <c r="J57" s="2">
        <v>369</v>
      </c>
      <c r="K57" s="2" t="s">
        <v>20723</v>
      </c>
      <c r="L57" s="2">
        <v>360</v>
      </c>
      <c r="M57" s="2" t="s">
        <v>20768</v>
      </c>
    </row>
    <row r="58" spans="1:13" x14ac:dyDescent="0.35">
      <c r="A58" s="2">
        <v>218</v>
      </c>
      <c r="B58" s="2" t="s">
        <v>143</v>
      </c>
      <c r="C58" s="2">
        <v>412</v>
      </c>
      <c r="D58" s="2" t="s">
        <v>142</v>
      </c>
      <c r="E58" s="2">
        <v>590</v>
      </c>
      <c r="F58" s="2">
        <v>10</v>
      </c>
      <c r="G58" s="2" t="s">
        <v>75</v>
      </c>
      <c r="H58" s="2" t="str">
        <f>CONCATENATE(depttable[[#This Row],[Org Code]]," - ",depttable[[#This Row],[Org Descr]])</f>
        <v>218 - GTPE - Professional Masters Prog</v>
      </c>
      <c r="J58" s="2">
        <v>370</v>
      </c>
      <c r="K58" s="2" t="s">
        <v>20723</v>
      </c>
      <c r="L58" s="2">
        <v>310</v>
      </c>
      <c r="M58" s="2" t="s">
        <v>205</v>
      </c>
    </row>
    <row r="59" spans="1:13" x14ac:dyDescent="0.35">
      <c r="A59" s="2">
        <v>219</v>
      </c>
      <c r="B59" s="2" t="s">
        <v>144</v>
      </c>
      <c r="C59" s="2">
        <v>412</v>
      </c>
      <c r="D59" s="2" t="s">
        <v>142</v>
      </c>
      <c r="E59" s="2">
        <v>590</v>
      </c>
      <c r="F59" s="2">
        <v>10</v>
      </c>
      <c r="G59" s="2" t="s">
        <v>75</v>
      </c>
      <c r="H59" s="2" t="str">
        <f>CONCATENATE(depttable[[#This Row],[Org Code]]," - ",depttable[[#This Row],[Org Descr]])</f>
        <v>219 - GTPE - Registrar Team</v>
      </c>
      <c r="J59" s="2">
        <v>380</v>
      </c>
      <c r="K59" s="2" t="s">
        <v>20723</v>
      </c>
      <c r="L59" s="2">
        <v>511</v>
      </c>
      <c r="M59" s="2" t="s">
        <v>20769</v>
      </c>
    </row>
    <row r="60" spans="1:13" x14ac:dyDescent="0.35">
      <c r="A60" s="2">
        <v>220</v>
      </c>
      <c r="B60" s="2" t="s">
        <v>145</v>
      </c>
      <c r="C60" s="2">
        <v>412</v>
      </c>
      <c r="D60" s="2" t="s">
        <v>142</v>
      </c>
      <c r="E60" s="2">
        <v>590</v>
      </c>
      <c r="F60" s="2">
        <v>10</v>
      </c>
      <c r="G60" s="2" t="s">
        <v>75</v>
      </c>
      <c r="H60" s="2" t="str">
        <f>CONCATENATE(depttable[[#This Row],[Org Code]]," - ",depttable[[#This Row],[Org Descr]])</f>
        <v>220 - GTPE - PE Programs</v>
      </c>
      <c r="J60" s="2">
        <v>390</v>
      </c>
      <c r="K60" s="2" t="s">
        <v>20723</v>
      </c>
      <c r="L60" s="2">
        <v>590</v>
      </c>
      <c r="M60" s="2" t="s">
        <v>20770</v>
      </c>
    </row>
    <row r="61" spans="1:13" x14ac:dyDescent="0.35">
      <c r="A61" s="2">
        <v>221</v>
      </c>
      <c r="B61" s="2" t="s">
        <v>146</v>
      </c>
      <c r="C61" s="2">
        <v>412</v>
      </c>
      <c r="D61" s="2" t="s">
        <v>142</v>
      </c>
      <c r="E61" s="2">
        <v>590</v>
      </c>
      <c r="F61" s="2">
        <v>10</v>
      </c>
      <c r="G61" s="2" t="s">
        <v>75</v>
      </c>
      <c r="H61" s="2" t="str">
        <f>CONCATENATE(depttable[[#This Row],[Org Code]]," - ",depttable[[#This Row],[Org Descr]])</f>
        <v>221 - GTPE - Online MS Programs</v>
      </c>
      <c r="J61" s="2">
        <v>400</v>
      </c>
      <c r="K61" s="2" t="s">
        <v>20723</v>
      </c>
      <c r="L61" s="2">
        <v>310</v>
      </c>
      <c r="M61" s="2" t="s">
        <v>208</v>
      </c>
    </row>
    <row r="62" spans="1:13" x14ac:dyDescent="0.35">
      <c r="A62" s="2">
        <v>222</v>
      </c>
      <c r="B62" s="2" t="s">
        <v>147</v>
      </c>
      <c r="C62" s="2">
        <v>412</v>
      </c>
      <c r="D62" s="2" t="s">
        <v>142</v>
      </c>
      <c r="E62" s="2">
        <v>590</v>
      </c>
      <c r="F62" s="2">
        <v>10</v>
      </c>
      <c r="G62" s="2" t="s">
        <v>75</v>
      </c>
      <c r="H62" s="2" t="str">
        <f>CONCATENATE(depttable[[#This Row],[Org Code]]," - ",depttable[[#This Row],[Org Descr]])</f>
        <v>222 - GTPE - Language Institute</v>
      </c>
      <c r="J62" s="2">
        <v>410</v>
      </c>
      <c r="K62" s="2" t="s">
        <v>20723</v>
      </c>
      <c r="L62" s="2">
        <v>310</v>
      </c>
      <c r="M62" s="2" t="s">
        <v>209</v>
      </c>
    </row>
    <row r="63" spans="1:13" x14ac:dyDescent="0.35">
      <c r="A63" s="2">
        <v>223</v>
      </c>
      <c r="B63" s="2" t="s">
        <v>148</v>
      </c>
      <c r="C63" s="2">
        <v>412</v>
      </c>
      <c r="D63" s="2" t="s">
        <v>142</v>
      </c>
      <c r="E63" s="2">
        <v>590</v>
      </c>
      <c r="F63" s="2">
        <v>10</v>
      </c>
      <c r="G63" s="2" t="s">
        <v>75</v>
      </c>
      <c r="H63" s="2" t="str">
        <f>CONCATENATE(depttable[[#This Row],[Org Code]]," - ",depttable[[#This Row],[Org Descr]])</f>
        <v>223 - GTPE - Administration</v>
      </c>
      <c r="J63" s="2">
        <v>420</v>
      </c>
      <c r="K63" s="2" t="s">
        <v>20723</v>
      </c>
      <c r="L63" s="2">
        <v>310</v>
      </c>
      <c r="M63" s="2" t="s">
        <v>210</v>
      </c>
    </row>
    <row r="64" spans="1:13" x14ac:dyDescent="0.35">
      <c r="A64" s="2">
        <v>224</v>
      </c>
      <c r="B64" s="2" t="s">
        <v>149</v>
      </c>
      <c r="C64" s="2">
        <v>412</v>
      </c>
      <c r="D64" s="2" t="s">
        <v>142</v>
      </c>
      <c r="E64" s="2">
        <v>590</v>
      </c>
      <c r="F64" s="2">
        <v>10</v>
      </c>
      <c r="G64" s="2" t="s">
        <v>75</v>
      </c>
      <c r="H64" s="2" t="str">
        <f>CONCATENATE(depttable[[#This Row],[Org Code]]," - ",depttable[[#This Row],[Org Descr]])</f>
        <v>224 - GTPE - Education Logistics</v>
      </c>
      <c r="J64" s="2">
        <v>440</v>
      </c>
      <c r="K64" s="2" t="s">
        <v>20723</v>
      </c>
      <c r="L64" s="2">
        <v>511</v>
      </c>
      <c r="M64" s="2" t="s">
        <v>20771</v>
      </c>
    </row>
    <row r="65" spans="1:13" x14ac:dyDescent="0.35">
      <c r="A65" s="2">
        <v>225</v>
      </c>
      <c r="B65" s="2" t="s">
        <v>150</v>
      </c>
      <c r="C65" s="2">
        <v>412</v>
      </c>
      <c r="D65" s="2" t="s">
        <v>142</v>
      </c>
      <c r="E65" s="2">
        <v>590</v>
      </c>
      <c r="F65" s="2">
        <v>10</v>
      </c>
      <c r="G65" s="2" t="s">
        <v>75</v>
      </c>
      <c r="H65" s="2" t="str">
        <f>CONCATENATE(depttable[[#This Row],[Org Code]]," - ",depttable[[#This Row],[Org Descr]])</f>
        <v>225 - GTPE - Global Learning Center</v>
      </c>
      <c r="J65" s="2">
        <v>450</v>
      </c>
      <c r="K65" s="2" t="s">
        <v>20723</v>
      </c>
      <c r="L65" s="2">
        <v>511</v>
      </c>
      <c r="M65" s="2" t="s">
        <v>20772</v>
      </c>
    </row>
    <row r="66" spans="1:13" x14ac:dyDescent="0.35">
      <c r="A66" s="2">
        <v>226</v>
      </c>
      <c r="B66" s="2" t="s">
        <v>151</v>
      </c>
      <c r="C66" s="2">
        <v>412</v>
      </c>
      <c r="D66" s="2" t="s">
        <v>142</v>
      </c>
      <c r="E66" s="2">
        <v>590</v>
      </c>
      <c r="F66" s="2">
        <v>10</v>
      </c>
      <c r="G66" s="2" t="s">
        <v>75</v>
      </c>
      <c r="H66" s="2" t="str">
        <f>CONCATENATE(depttable[[#This Row],[Org Code]]," - ",depttable[[#This Row],[Org Descr]])</f>
        <v>226 - GTPE - Marketing</v>
      </c>
      <c r="J66" s="2">
        <v>460</v>
      </c>
      <c r="K66" s="2" t="s">
        <v>20723</v>
      </c>
      <c r="L66" s="2">
        <v>511</v>
      </c>
      <c r="M66" s="2" t="s">
        <v>20773</v>
      </c>
    </row>
    <row r="67" spans="1:13" x14ac:dyDescent="0.35">
      <c r="A67" s="2">
        <v>227</v>
      </c>
      <c r="B67" s="2" t="s">
        <v>152</v>
      </c>
      <c r="C67" s="2">
        <v>412</v>
      </c>
      <c r="D67" s="2" t="s">
        <v>142</v>
      </c>
      <c r="E67" s="2">
        <v>590</v>
      </c>
      <c r="F67" s="2">
        <v>10</v>
      </c>
      <c r="G67" s="2" t="s">
        <v>75</v>
      </c>
      <c r="H67" s="2" t="str">
        <f>CONCATENATE(depttable[[#This Row],[Org Code]]," - ",depttable[[#This Row],[Org Descr]])</f>
        <v>227 - GTPE-Business Administration and Finance</v>
      </c>
      <c r="J67" s="2">
        <v>480</v>
      </c>
      <c r="K67" s="2" t="s">
        <v>20713</v>
      </c>
      <c r="L67" s="2">
        <v>480</v>
      </c>
      <c r="M67" s="2" t="s">
        <v>20774</v>
      </c>
    </row>
    <row r="68" spans="1:13" x14ac:dyDescent="0.35">
      <c r="A68" s="2">
        <v>228</v>
      </c>
      <c r="B68" s="2" t="s">
        <v>153</v>
      </c>
      <c r="C68" s="2">
        <v>412</v>
      </c>
      <c r="D68" s="2" t="s">
        <v>142</v>
      </c>
      <c r="E68" s="2">
        <v>590</v>
      </c>
      <c r="F68" s="2">
        <v>10</v>
      </c>
      <c r="G68" s="2" t="s">
        <v>75</v>
      </c>
      <c r="H68" s="2" t="str">
        <f>CONCATENATE(depttable[[#This Row],[Org Code]]," - ",depttable[[#This Row],[Org Descr]])</f>
        <v>228 - GTPE - Business Operations - GLC</v>
      </c>
      <c r="J68" s="2">
        <v>482</v>
      </c>
      <c r="K68" s="2" t="s">
        <v>20723</v>
      </c>
      <c r="L68" s="2">
        <v>480</v>
      </c>
      <c r="M68" s="2" t="s">
        <v>20775</v>
      </c>
    </row>
    <row r="69" spans="1:13" x14ac:dyDescent="0.35">
      <c r="A69" s="2">
        <v>229</v>
      </c>
      <c r="B69" s="2" t="s">
        <v>154</v>
      </c>
      <c r="C69" s="2">
        <v>412</v>
      </c>
      <c r="D69" s="2" t="s">
        <v>142</v>
      </c>
      <c r="E69" s="2">
        <v>590</v>
      </c>
      <c r="F69" s="2">
        <v>10</v>
      </c>
      <c r="G69" s="2" t="s">
        <v>75</v>
      </c>
      <c r="H69" s="2" t="str">
        <f>CONCATENATE(depttable[[#This Row],[Org Code]]," - ",depttable[[#This Row],[Org Descr]])</f>
        <v>229 - GTPE - Information Technology</v>
      </c>
      <c r="J69" s="2">
        <v>483</v>
      </c>
      <c r="K69" s="2" t="s">
        <v>20723</v>
      </c>
      <c r="L69" s="2">
        <v>480</v>
      </c>
      <c r="M69" s="2" t="s">
        <v>20776</v>
      </c>
    </row>
    <row r="70" spans="1:13" x14ac:dyDescent="0.35">
      <c r="A70" s="2">
        <v>230</v>
      </c>
      <c r="B70" s="2" t="s">
        <v>155</v>
      </c>
      <c r="C70" s="2">
        <v>412</v>
      </c>
      <c r="D70" s="2" t="s">
        <v>142</v>
      </c>
      <c r="E70" s="2">
        <v>590</v>
      </c>
      <c r="F70" s="2">
        <v>10</v>
      </c>
      <c r="G70" s="2" t="s">
        <v>75</v>
      </c>
      <c r="H70" s="2" t="str">
        <f>CONCATENATE(depttable[[#This Row],[Org Code]]," - ",depttable[[#This Row],[Org Descr]])</f>
        <v>230 - OMS</v>
      </c>
      <c r="J70" s="2">
        <v>485</v>
      </c>
      <c r="K70" s="2" t="s">
        <v>20723</v>
      </c>
      <c r="L70" s="2">
        <v>480</v>
      </c>
      <c r="M70" s="2" t="s">
        <v>218</v>
      </c>
    </row>
    <row r="71" spans="1:13" x14ac:dyDescent="0.35">
      <c r="A71" s="2">
        <v>231</v>
      </c>
      <c r="B71" s="2" t="s">
        <v>156</v>
      </c>
      <c r="C71" s="2">
        <v>412</v>
      </c>
      <c r="D71" s="2" t="s">
        <v>142</v>
      </c>
      <c r="E71" s="2">
        <v>590</v>
      </c>
      <c r="F71" s="2">
        <v>10</v>
      </c>
      <c r="G71" s="2" t="s">
        <v>75</v>
      </c>
      <c r="H71" s="2" t="str">
        <f>CONCATENATE(depttable[[#This Row],[Org Code]]," - ",depttable[[#This Row],[Org Descr]])</f>
        <v>231 - GTPE - Decision Support</v>
      </c>
      <c r="J71" s="2">
        <v>486</v>
      </c>
      <c r="K71" s="2" t="s">
        <v>20723</v>
      </c>
      <c r="L71" s="2">
        <v>480</v>
      </c>
      <c r="M71" s="2" t="s">
        <v>219</v>
      </c>
    </row>
    <row r="72" spans="1:13" x14ac:dyDescent="0.35">
      <c r="A72" s="2">
        <v>232</v>
      </c>
      <c r="B72" s="2" t="s">
        <v>157</v>
      </c>
      <c r="C72" s="2">
        <v>412</v>
      </c>
      <c r="D72" s="2" t="s">
        <v>142</v>
      </c>
      <c r="E72" s="2">
        <v>590</v>
      </c>
      <c r="F72" s="2">
        <v>10</v>
      </c>
      <c r="G72" s="2" t="s">
        <v>75</v>
      </c>
      <c r="H72" s="2" t="str">
        <f>CONCATENATE(depttable[[#This Row],[Org Code]]," - ",depttable[[#This Row],[Org Descr]])</f>
        <v>232 - OMS Cyber</v>
      </c>
      <c r="J72" s="2">
        <v>487</v>
      </c>
      <c r="K72" s="2" t="s">
        <v>20723</v>
      </c>
      <c r="L72" s="2">
        <v>480</v>
      </c>
      <c r="M72" s="2" t="s">
        <v>20777</v>
      </c>
    </row>
    <row r="73" spans="1:13" x14ac:dyDescent="0.35">
      <c r="A73" s="2">
        <v>234</v>
      </c>
      <c r="B73" s="2" t="s">
        <v>158</v>
      </c>
      <c r="C73" s="2">
        <v>412</v>
      </c>
      <c r="D73" s="2" t="s">
        <v>142</v>
      </c>
      <c r="E73" s="2">
        <v>590</v>
      </c>
      <c r="F73" s="2">
        <v>10</v>
      </c>
      <c r="G73" s="2" t="s">
        <v>75</v>
      </c>
      <c r="H73" s="2" t="str">
        <f>CONCATENATE(depttable[[#This Row],[Org Code]]," - ",depttable[[#This Row],[Org Descr]])</f>
        <v>234 - GTPE - Learning Design</v>
      </c>
      <c r="J73" s="2">
        <v>488</v>
      </c>
      <c r="K73" s="2" t="s">
        <v>20723</v>
      </c>
      <c r="L73" s="2">
        <v>480</v>
      </c>
      <c r="M73" s="2" t="s">
        <v>20778</v>
      </c>
    </row>
    <row r="74" spans="1:13" x14ac:dyDescent="0.35">
      <c r="A74" s="2">
        <v>235</v>
      </c>
      <c r="B74" s="2" t="s">
        <v>159</v>
      </c>
      <c r="C74" s="2">
        <v>412</v>
      </c>
      <c r="D74" s="2" t="s">
        <v>142</v>
      </c>
      <c r="E74" s="2">
        <v>590</v>
      </c>
      <c r="F74" s="2">
        <v>10</v>
      </c>
      <c r="G74" s="2" t="s">
        <v>75</v>
      </c>
      <c r="H74" s="2" t="str">
        <f>CONCATENATE(depttable[[#This Row],[Org Code]]," - ",depttable[[#This Row],[Org Descr]])</f>
        <v>235 - GTPE - Online Operations</v>
      </c>
      <c r="J74" s="2">
        <v>490</v>
      </c>
      <c r="K74" s="2" t="s">
        <v>20713</v>
      </c>
      <c r="L74" s="2">
        <v>490</v>
      </c>
      <c r="M74" s="2" t="s">
        <v>20779</v>
      </c>
    </row>
    <row r="75" spans="1:13" x14ac:dyDescent="0.35">
      <c r="A75" s="2">
        <v>236</v>
      </c>
      <c r="B75" s="2" t="s">
        <v>160</v>
      </c>
      <c r="C75" s="2">
        <v>412</v>
      </c>
      <c r="D75" s="2" t="s">
        <v>142</v>
      </c>
      <c r="E75" s="2">
        <v>590</v>
      </c>
      <c r="F75" s="2">
        <v>10</v>
      </c>
      <c r="G75" s="2" t="s">
        <v>75</v>
      </c>
      <c r="H75" s="2" t="str">
        <f>CONCATENATE(depttable[[#This Row],[Org Code]]," - ",depttable[[#This Row],[Org Descr]])</f>
        <v>236 - OMS Analytics</v>
      </c>
      <c r="J75" s="2">
        <v>491</v>
      </c>
      <c r="K75" s="2" t="s">
        <v>20723</v>
      </c>
      <c r="L75" s="2">
        <v>490</v>
      </c>
      <c r="M75" s="2" t="s">
        <v>20780</v>
      </c>
    </row>
    <row r="76" spans="1:13" x14ac:dyDescent="0.35">
      <c r="A76" s="2">
        <v>272</v>
      </c>
      <c r="B76" s="2" t="s">
        <v>165</v>
      </c>
      <c r="C76" s="2">
        <v>412</v>
      </c>
      <c r="D76" s="2" t="s">
        <v>142</v>
      </c>
      <c r="E76" s="2">
        <v>590</v>
      </c>
      <c r="F76" s="2">
        <v>10</v>
      </c>
      <c r="G76" s="2" t="s">
        <v>75</v>
      </c>
      <c r="H76" s="2" t="str">
        <f>CONCATENATE(depttable[[#This Row],[Org Code]]," - ",depttable[[#This Row],[Org Descr]])</f>
        <v>272 - Georgia Tech Savannah</v>
      </c>
      <c r="J76" s="2">
        <v>492</v>
      </c>
      <c r="K76" s="2" t="s">
        <v>20723</v>
      </c>
      <c r="L76" s="2">
        <v>490</v>
      </c>
      <c r="M76" s="2" t="s">
        <v>20781</v>
      </c>
    </row>
    <row r="77" spans="1:13" x14ac:dyDescent="0.35">
      <c r="A77" s="2">
        <v>368</v>
      </c>
      <c r="B77" s="2" t="s">
        <v>203</v>
      </c>
      <c r="C77" s="2">
        <v>412</v>
      </c>
      <c r="D77" s="2" t="s">
        <v>142</v>
      </c>
      <c r="E77" s="2">
        <v>590</v>
      </c>
      <c r="F77" s="2">
        <v>10</v>
      </c>
      <c r="G77" s="2" t="s">
        <v>75</v>
      </c>
      <c r="H77" s="2" t="str">
        <f>CONCATENATE(depttable[[#This Row],[Org Code]]," - ",depttable[[#This Row],[Org Descr]])</f>
        <v>368 - Center for 21st Century Universities</v>
      </c>
      <c r="J77" s="2">
        <v>493</v>
      </c>
      <c r="K77" s="2" t="s">
        <v>20723</v>
      </c>
      <c r="L77" s="2">
        <v>490</v>
      </c>
      <c r="M77" s="2" t="s">
        <v>20782</v>
      </c>
    </row>
    <row r="78" spans="1:13" x14ac:dyDescent="0.35">
      <c r="A78" s="2">
        <v>390</v>
      </c>
      <c r="B78" s="2" t="s">
        <v>207</v>
      </c>
      <c r="C78" s="2">
        <v>412</v>
      </c>
      <c r="D78" s="2" t="s">
        <v>142</v>
      </c>
      <c r="E78" s="2">
        <v>590</v>
      </c>
      <c r="F78" s="2">
        <v>10</v>
      </c>
      <c r="G78" s="2" t="s">
        <v>75</v>
      </c>
      <c r="H78" s="2" t="str">
        <f>CONCATENATE(depttable[[#This Row],[Org Code]]," - ",depttable[[#This Row],[Org Descr]])</f>
        <v>390 - Ctr - Educ Intrg Science Math Computers</v>
      </c>
      <c r="J78" s="2">
        <v>494</v>
      </c>
      <c r="K78" s="2" t="s">
        <v>20723</v>
      </c>
      <c r="L78" s="2">
        <v>490</v>
      </c>
      <c r="M78" s="2" t="s">
        <v>20783</v>
      </c>
    </row>
    <row r="79" spans="1:13" x14ac:dyDescent="0.35">
      <c r="A79" s="2">
        <v>584</v>
      </c>
      <c r="B79" s="2" t="s">
        <v>246</v>
      </c>
      <c r="C79" s="2">
        <v>412</v>
      </c>
      <c r="D79" s="2" t="s">
        <v>142</v>
      </c>
      <c r="E79" s="2">
        <v>590</v>
      </c>
      <c r="F79" s="2">
        <v>10</v>
      </c>
      <c r="G79" s="2" t="s">
        <v>75</v>
      </c>
      <c r="H79" s="2" t="str">
        <f>CONCATENATE(depttable[[#This Row],[Org Code]]," - ",depttable[[#This Row],[Org Descr]])</f>
        <v>584 - Office of Educational Technology</v>
      </c>
      <c r="J79" s="2">
        <v>495</v>
      </c>
      <c r="K79" s="2" t="s">
        <v>20723</v>
      </c>
      <c r="L79" s="2">
        <v>490</v>
      </c>
      <c r="M79" s="2" t="s">
        <v>20784</v>
      </c>
    </row>
    <row r="80" spans="1:13" x14ac:dyDescent="0.35">
      <c r="A80" s="2">
        <v>590</v>
      </c>
      <c r="B80" s="2" t="s">
        <v>248</v>
      </c>
      <c r="C80" s="2">
        <v>412</v>
      </c>
      <c r="D80" s="2" t="s">
        <v>142</v>
      </c>
      <c r="E80" s="2">
        <v>590</v>
      </c>
      <c r="F80" s="2">
        <v>10</v>
      </c>
      <c r="G80" s="2" t="s">
        <v>75</v>
      </c>
      <c r="H80" s="2" t="str">
        <f>CONCATENATE(depttable[[#This Row],[Org Code]]," - ",depttable[[#This Row],[Org Descr]])</f>
        <v>590 - Lifetime Learning</v>
      </c>
      <c r="J80" s="2">
        <v>500</v>
      </c>
      <c r="K80" s="2" t="s">
        <v>20713</v>
      </c>
      <c r="L80" s="2">
        <v>500</v>
      </c>
      <c r="M80" s="2" t="s">
        <v>20785</v>
      </c>
    </row>
    <row r="81" spans="1:13" x14ac:dyDescent="0.35">
      <c r="A81" s="2">
        <v>127</v>
      </c>
      <c r="B81" s="2" t="s">
        <v>102</v>
      </c>
      <c r="C81" s="2">
        <v>112</v>
      </c>
      <c r="D81" s="2" t="s">
        <v>103</v>
      </c>
      <c r="E81" s="2">
        <v>310</v>
      </c>
      <c r="F81" s="2">
        <v>10</v>
      </c>
      <c r="G81" s="2" t="s">
        <v>75</v>
      </c>
      <c r="H81" s="2" t="str">
        <f>CONCATENATE(depttable[[#This Row],[Org Code]]," - ",depttable[[#This Row],[Org Descr]])</f>
        <v>127 - Center For Dynamical Systems</v>
      </c>
      <c r="J81" s="2">
        <v>511</v>
      </c>
      <c r="K81" s="2" t="s">
        <v>20713</v>
      </c>
      <c r="L81" s="2">
        <v>511</v>
      </c>
      <c r="M81" s="2" t="s">
        <v>20786</v>
      </c>
    </row>
    <row r="82" spans="1:13" x14ac:dyDescent="0.35">
      <c r="A82" s="2">
        <v>132</v>
      </c>
      <c r="B82" s="2" t="s">
        <v>109</v>
      </c>
      <c r="C82" s="2">
        <v>112</v>
      </c>
      <c r="D82" s="2" t="s">
        <v>103</v>
      </c>
      <c r="E82" s="2">
        <v>310</v>
      </c>
      <c r="F82" s="2">
        <v>10</v>
      </c>
      <c r="G82" s="2" t="s">
        <v>75</v>
      </c>
      <c r="H82" s="2" t="str">
        <f>CONCATENATE(depttable[[#This Row],[Org Code]]," - ",depttable[[#This Row],[Org Descr]])</f>
        <v>132 - Ctr for Computational Materials Science</v>
      </c>
      <c r="J82" s="2">
        <v>512</v>
      </c>
      <c r="K82" s="2" t="s">
        <v>20723</v>
      </c>
      <c r="L82" s="2">
        <v>511</v>
      </c>
      <c r="M82" s="2" t="s">
        <v>20787</v>
      </c>
    </row>
    <row r="83" spans="1:13" x14ac:dyDescent="0.35">
      <c r="A83" s="2">
        <v>280</v>
      </c>
      <c r="B83" s="2" t="s">
        <v>167</v>
      </c>
      <c r="C83" s="2">
        <v>112</v>
      </c>
      <c r="D83" s="2" t="s">
        <v>103</v>
      </c>
      <c r="E83" s="2">
        <v>310</v>
      </c>
      <c r="F83" s="2">
        <v>10</v>
      </c>
      <c r="G83" s="2" t="s">
        <v>75</v>
      </c>
      <c r="H83" s="2" t="str">
        <f>CONCATENATE(depttable[[#This Row],[Org Code]]," - ",depttable[[#This Row],[Org Descr]])</f>
        <v>280 - Molecular Design Institute</v>
      </c>
      <c r="J83" s="2">
        <v>513</v>
      </c>
      <c r="K83" s="2" t="s">
        <v>20723</v>
      </c>
      <c r="L83" s="2">
        <v>511</v>
      </c>
      <c r="M83" s="2" t="s">
        <v>20788</v>
      </c>
    </row>
    <row r="84" spans="1:13" x14ac:dyDescent="0.35">
      <c r="A84" s="2">
        <v>310</v>
      </c>
      <c r="B84" s="2" t="s">
        <v>180</v>
      </c>
      <c r="C84" s="2">
        <v>112</v>
      </c>
      <c r="D84" s="2" t="s">
        <v>103</v>
      </c>
      <c r="E84" s="2">
        <v>310</v>
      </c>
      <c r="F84" s="2">
        <v>10</v>
      </c>
      <c r="G84" s="2" t="s">
        <v>75</v>
      </c>
      <c r="H84" s="2" t="str">
        <f>CONCATENATE(depttable[[#This Row],[Org Code]]," - ",depttable[[#This Row],[Org Descr]])</f>
        <v>310 - College of Sciences - Deans Office</v>
      </c>
      <c r="J84" s="2">
        <v>514</v>
      </c>
      <c r="K84" s="2" t="s">
        <v>20723</v>
      </c>
      <c r="L84" s="2">
        <v>511</v>
      </c>
      <c r="M84" s="2" t="s">
        <v>20789</v>
      </c>
    </row>
    <row r="85" spans="1:13" x14ac:dyDescent="0.35">
      <c r="A85" s="2">
        <v>311</v>
      </c>
      <c r="B85" s="2" t="s">
        <v>181</v>
      </c>
      <c r="C85" s="2">
        <v>112</v>
      </c>
      <c r="D85" s="2" t="s">
        <v>103</v>
      </c>
      <c r="E85" s="2">
        <v>310</v>
      </c>
      <c r="F85" s="2">
        <v>10</v>
      </c>
      <c r="G85" s="2" t="s">
        <v>75</v>
      </c>
      <c r="H85" s="2" t="str">
        <f>CONCATENATE(depttable[[#This Row],[Org Code]]," - ",depttable[[#This Row],[Org Descr]])</f>
        <v>311 - Nuclear Magnetic Resonance Laboratory</v>
      </c>
      <c r="J85" s="2">
        <v>515</v>
      </c>
      <c r="K85" s="2" t="s">
        <v>20723</v>
      </c>
      <c r="L85" s="2">
        <v>511</v>
      </c>
      <c r="M85" s="2" t="s">
        <v>20790</v>
      </c>
    </row>
    <row r="86" spans="1:13" x14ac:dyDescent="0.35">
      <c r="A86" s="2">
        <v>314</v>
      </c>
      <c r="B86" s="2" t="s">
        <v>183</v>
      </c>
      <c r="C86" s="2">
        <v>112</v>
      </c>
      <c r="D86" s="2" t="s">
        <v>103</v>
      </c>
      <c r="E86" s="2">
        <v>310</v>
      </c>
      <c r="F86" s="2">
        <v>10</v>
      </c>
      <c r="G86" s="2" t="s">
        <v>75</v>
      </c>
      <c r="H86" s="2" t="str">
        <f>CONCATENATE(depttable[[#This Row],[Org Code]]," - ",depttable[[#This Row],[Org Descr]])</f>
        <v>314 - Academic and Research Computing Services</v>
      </c>
      <c r="J86" s="2">
        <v>525</v>
      </c>
      <c r="K86" s="2" t="s">
        <v>20723</v>
      </c>
      <c r="L86" s="2">
        <v>568</v>
      </c>
      <c r="M86" s="2" t="s">
        <v>20791</v>
      </c>
    </row>
    <row r="87" spans="1:13" x14ac:dyDescent="0.35">
      <c r="A87" s="2">
        <v>315</v>
      </c>
      <c r="B87" s="2" t="s">
        <v>184</v>
      </c>
      <c r="C87" s="2">
        <v>112</v>
      </c>
      <c r="D87" s="2" t="s">
        <v>103</v>
      </c>
      <c r="E87" s="2">
        <v>310</v>
      </c>
      <c r="F87" s="2">
        <v>10</v>
      </c>
      <c r="G87" s="2" t="s">
        <v>75</v>
      </c>
      <c r="H87" s="2" t="str">
        <f>CONCATENATE(depttable[[#This Row],[Org Code]]," - ",depttable[[#This Row],[Org Descr]])</f>
        <v>315 - Neurological Sciences</v>
      </c>
      <c r="J87" s="2">
        <v>532</v>
      </c>
      <c r="K87" s="2" t="s">
        <v>20723</v>
      </c>
      <c r="L87" s="2">
        <v>568</v>
      </c>
      <c r="M87" s="2" t="s">
        <v>20792</v>
      </c>
    </row>
    <row r="88" spans="1:13" x14ac:dyDescent="0.35">
      <c r="A88" s="2">
        <v>320</v>
      </c>
      <c r="B88" s="2" t="s">
        <v>185</v>
      </c>
      <c r="C88" s="2">
        <v>112</v>
      </c>
      <c r="D88" s="2" t="s">
        <v>103</v>
      </c>
      <c r="E88" s="2">
        <v>310</v>
      </c>
      <c r="F88" s="2">
        <v>10</v>
      </c>
      <c r="G88" s="2" t="s">
        <v>75</v>
      </c>
      <c r="H88" s="2" t="str">
        <f>CONCATENATE(depttable[[#This Row],[Org Code]]," - ",depttable[[#This Row],[Org Descr]])</f>
        <v>320 - Biological Sciences</v>
      </c>
      <c r="J88" s="2">
        <v>534</v>
      </c>
      <c r="K88" s="2" t="s">
        <v>20723</v>
      </c>
      <c r="L88" s="2">
        <v>568</v>
      </c>
      <c r="M88" s="2" t="s">
        <v>20793</v>
      </c>
    </row>
    <row r="89" spans="1:13" x14ac:dyDescent="0.35">
      <c r="A89" s="2">
        <v>330</v>
      </c>
      <c r="B89" s="2" t="s">
        <v>186</v>
      </c>
      <c r="C89" s="2">
        <v>112</v>
      </c>
      <c r="D89" s="2" t="s">
        <v>103</v>
      </c>
      <c r="E89" s="2">
        <v>310</v>
      </c>
      <c r="F89" s="2">
        <v>10</v>
      </c>
      <c r="G89" s="2" t="s">
        <v>75</v>
      </c>
      <c r="H89" s="2" t="str">
        <f>CONCATENATE(depttable[[#This Row],[Org Code]]," - ",depttable[[#This Row],[Org Descr]])</f>
        <v>330 - Chemistry And Biochemistry</v>
      </c>
      <c r="J89" s="2">
        <v>536</v>
      </c>
      <c r="K89" s="2" t="s">
        <v>20723</v>
      </c>
      <c r="L89" s="2">
        <v>568</v>
      </c>
      <c r="M89" s="2" t="s">
        <v>20794</v>
      </c>
    </row>
    <row r="90" spans="1:13" x14ac:dyDescent="0.35">
      <c r="A90" s="2">
        <v>350</v>
      </c>
      <c r="B90" s="2" t="s">
        <v>189</v>
      </c>
      <c r="C90" s="2">
        <v>112</v>
      </c>
      <c r="D90" s="2" t="s">
        <v>103</v>
      </c>
      <c r="E90" s="2">
        <v>310</v>
      </c>
      <c r="F90" s="2">
        <v>10</v>
      </c>
      <c r="G90" s="2" t="s">
        <v>75</v>
      </c>
      <c r="H90" s="2" t="str">
        <f>CONCATENATE(depttable[[#This Row],[Org Code]]," - ",depttable[[#This Row],[Org Descr]])</f>
        <v>350 - Earth And Atmospheric Sciences</v>
      </c>
      <c r="J90" s="2">
        <v>538</v>
      </c>
      <c r="K90" s="2" t="s">
        <v>20723</v>
      </c>
      <c r="L90" s="2">
        <v>568</v>
      </c>
      <c r="M90" s="2" t="s">
        <v>20795</v>
      </c>
    </row>
    <row r="91" spans="1:13" x14ac:dyDescent="0.35">
      <c r="A91" s="2">
        <v>370</v>
      </c>
      <c r="B91" s="2" t="s">
        <v>205</v>
      </c>
      <c r="C91" s="2">
        <v>112</v>
      </c>
      <c r="D91" s="2" t="s">
        <v>103</v>
      </c>
      <c r="E91" s="2">
        <v>310</v>
      </c>
      <c r="F91" s="2">
        <v>10</v>
      </c>
      <c r="G91" s="2" t="s">
        <v>75</v>
      </c>
      <c r="H91" s="2" t="str">
        <f>CONCATENATE(depttable[[#This Row],[Org Code]]," - ",depttable[[#This Row],[Org Descr]])</f>
        <v>370 - Mathematics</v>
      </c>
      <c r="J91" s="2">
        <v>539</v>
      </c>
      <c r="K91" s="2" t="s">
        <v>20723</v>
      </c>
      <c r="L91" s="2">
        <v>568</v>
      </c>
      <c r="M91" s="2" t="s">
        <v>20796</v>
      </c>
    </row>
    <row r="92" spans="1:13" x14ac:dyDescent="0.35">
      <c r="A92" s="2">
        <v>400</v>
      </c>
      <c r="B92" s="2" t="s">
        <v>208</v>
      </c>
      <c r="C92" s="2">
        <v>112</v>
      </c>
      <c r="D92" s="2" t="s">
        <v>103</v>
      </c>
      <c r="E92" s="2">
        <v>310</v>
      </c>
      <c r="F92" s="2">
        <v>10</v>
      </c>
      <c r="G92" s="2" t="s">
        <v>75</v>
      </c>
      <c r="H92" s="2" t="str">
        <f>CONCATENATE(depttable[[#This Row],[Org Code]]," - ",depttable[[#This Row],[Org Descr]])</f>
        <v>400 - Applied Physiology</v>
      </c>
      <c r="J92" s="2">
        <v>540</v>
      </c>
      <c r="K92" s="2" t="s">
        <v>20723</v>
      </c>
      <c r="L92" s="2">
        <v>568</v>
      </c>
      <c r="M92" s="2" t="s">
        <v>20797</v>
      </c>
    </row>
    <row r="93" spans="1:13" x14ac:dyDescent="0.35">
      <c r="A93" s="2">
        <v>410</v>
      </c>
      <c r="B93" s="2" t="s">
        <v>209</v>
      </c>
      <c r="C93" s="2">
        <v>112</v>
      </c>
      <c r="D93" s="2" t="s">
        <v>103</v>
      </c>
      <c r="E93" s="2">
        <v>310</v>
      </c>
      <c r="F93" s="2">
        <v>10</v>
      </c>
      <c r="G93" s="2" t="s">
        <v>75</v>
      </c>
      <c r="H93" s="2" t="str">
        <f>CONCATENATE(depttable[[#This Row],[Org Code]]," - ",depttable[[#This Row],[Org Descr]])</f>
        <v>410 - Physics</v>
      </c>
      <c r="J93" s="2">
        <v>541</v>
      </c>
      <c r="K93" s="2" t="s">
        <v>20723</v>
      </c>
      <c r="L93" s="2">
        <v>568</v>
      </c>
      <c r="M93" s="2" t="s">
        <v>20798</v>
      </c>
    </row>
    <row r="94" spans="1:13" x14ac:dyDescent="0.35">
      <c r="A94" s="2">
        <v>420</v>
      </c>
      <c r="B94" s="2" t="s">
        <v>210</v>
      </c>
      <c r="C94" s="2">
        <v>112</v>
      </c>
      <c r="D94" s="2" t="s">
        <v>103</v>
      </c>
      <c r="E94" s="2">
        <v>310</v>
      </c>
      <c r="F94" s="2">
        <v>10</v>
      </c>
      <c r="G94" s="2" t="s">
        <v>75</v>
      </c>
      <c r="H94" s="2" t="str">
        <f>CONCATENATE(depttable[[#This Row],[Org Code]]," - ",depttable[[#This Row],[Org Descr]])</f>
        <v>420 - Psychology</v>
      </c>
      <c r="J94" s="2">
        <v>542</v>
      </c>
      <c r="K94" s="2" t="s">
        <v>20723</v>
      </c>
      <c r="L94" s="2">
        <v>568</v>
      </c>
      <c r="M94" s="2" t="s">
        <v>20799</v>
      </c>
    </row>
    <row r="95" spans="1:13" x14ac:dyDescent="0.35">
      <c r="A95" s="2">
        <v>300</v>
      </c>
      <c r="B95" s="2" t="s">
        <v>177</v>
      </c>
      <c r="C95" s="2">
        <v>710</v>
      </c>
      <c r="D95" s="2" t="s">
        <v>178</v>
      </c>
      <c r="E95" s="2">
        <v>120</v>
      </c>
      <c r="F95" s="2">
        <v>24</v>
      </c>
      <c r="G95" s="2" t="s">
        <v>179</v>
      </c>
      <c r="H95" s="2" t="str">
        <f>CONCATENATE(depttable[[#This Row],[Org Code]]," - ",depttable[[#This Row],[Org Descr]])</f>
        <v>300 - EII - ATDC / VL</v>
      </c>
      <c r="J95" s="2">
        <v>543</v>
      </c>
      <c r="K95" s="2" t="s">
        <v>20723</v>
      </c>
      <c r="L95" s="2">
        <v>568</v>
      </c>
      <c r="M95" s="2" t="s">
        <v>20800</v>
      </c>
    </row>
    <row r="96" spans="1:13" x14ac:dyDescent="0.35">
      <c r="A96" s="2">
        <v>768</v>
      </c>
      <c r="B96" s="2" t="s">
        <v>291</v>
      </c>
      <c r="C96" s="2">
        <v>710</v>
      </c>
      <c r="D96" s="2" t="s">
        <v>178</v>
      </c>
      <c r="E96" s="2">
        <v>120</v>
      </c>
      <c r="F96" s="2">
        <v>24</v>
      </c>
      <c r="G96" s="2" t="s">
        <v>179</v>
      </c>
      <c r="H96" s="2" t="str">
        <f>CONCATENATE(depttable[[#This Row],[Org Code]]," - ",depttable[[#This Row],[Org Descr]])</f>
        <v>768 - EII - ATDC Affiliate</v>
      </c>
      <c r="J96" s="2">
        <v>544</v>
      </c>
      <c r="K96" s="2" t="s">
        <v>20723</v>
      </c>
      <c r="L96" s="2">
        <v>568</v>
      </c>
      <c r="M96" s="2" t="s">
        <v>20801</v>
      </c>
    </row>
    <row r="97" spans="1:13" x14ac:dyDescent="0.35">
      <c r="A97" s="2">
        <v>290</v>
      </c>
      <c r="B97" s="2" t="s">
        <v>172</v>
      </c>
      <c r="C97" s="2">
        <v>730</v>
      </c>
      <c r="D97" s="2" t="s">
        <v>173</v>
      </c>
      <c r="E97" s="2">
        <v>120</v>
      </c>
      <c r="F97" s="2">
        <v>25</v>
      </c>
      <c r="G97" s="2" t="s">
        <v>173</v>
      </c>
      <c r="H97" s="2" t="str">
        <f>CONCATENATE(depttable[[#This Row],[Org Code]]," - ",depttable[[#This Row],[Org Descr]])</f>
        <v>290 - EII - General</v>
      </c>
      <c r="J97" s="2">
        <v>545</v>
      </c>
      <c r="K97" s="2" t="s">
        <v>20723</v>
      </c>
      <c r="L97" s="2">
        <v>568</v>
      </c>
      <c r="M97" s="2" t="s">
        <v>20802</v>
      </c>
    </row>
    <row r="98" spans="1:13" x14ac:dyDescent="0.35">
      <c r="A98" s="2">
        <v>291</v>
      </c>
      <c r="B98" s="2" t="s">
        <v>174</v>
      </c>
      <c r="C98" s="2">
        <v>730</v>
      </c>
      <c r="D98" s="2" t="s">
        <v>173</v>
      </c>
      <c r="E98" s="2">
        <v>120</v>
      </c>
      <c r="F98" s="2">
        <v>25</v>
      </c>
      <c r="G98" s="2" t="s">
        <v>173</v>
      </c>
      <c r="H98" s="2" t="str">
        <f>CONCATENATE(depttable[[#This Row],[Org Code]]," - ",depttable[[#This Row],[Org Descr]])</f>
        <v>291 - EII - Business &amp; Industry</v>
      </c>
      <c r="J98" s="2">
        <v>546</v>
      </c>
      <c r="K98" s="2" t="s">
        <v>20723</v>
      </c>
      <c r="L98" s="2">
        <v>568</v>
      </c>
      <c r="M98" s="2" t="s">
        <v>20803</v>
      </c>
    </row>
    <row r="99" spans="1:13" x14ac:dyDescent="0.35">
      <c r="A99" s="2">
        <v>292</v>
      </c>
      <c r="B99" s="2" t="s">
        <v>175</v>
      </c>
      <c r="C99" s="2">
        <v>730</v>
      </c>
      <c r="D99" s="2" t="s">
        <v>173</v>
      </c>
      <c r="E99" s="2">
        <v>120</v>
      </c>
      <c r="F99" s="2">
        <v>25</v>
      </c>
      <c r="G99" s="2" t="s">
        <v>173</v>
      </c>
      <c r="H99" s="2" t="str">
        <f>CONCATENATE(depttable[[#This Row],[Org Code]]," - ",depttable[[#This Row],[Org Descr]])</f>
        <v>292 - EII - Industrial Outreach</v>
      </c>
      <c r="J99" s="2">
        <v>547</v>
      </c>
      <c r="K99" s="2" t="s">
        <v>20723</v>
      </c>
      <c r="L99" s="2">
        <v>568</v>
      </c>
      <c r="M99" s="2" t="s">
        <v>20804</v>
      </c>
    </row>
    <row r="100" spans="1:13" x14ac:dyDescent="0.35">
      <c r="A100" s="2">
        <v>293</v>
      </c>
      <c r="B100" s="2" t="s">
        <v>176</v>
      </c>
      <c r="C100" s="2">
        <v>730</v>
      </c>
      <c r="D100" s="2" t="s">
        <v>173</v>
      </c>
      <c r="E100" s="2">
        <v>120</v>
      </c>
      <c r="F100" s="2">
        <v>25</v>
      </c>
      <c r="G100" s="2" t="s">
        <v>173</v>
      </c>
      <c r="H100" s="2" t="str">
        <f>CONCATENATE(depttable[[#This Row],[Org Code]]," - ",depttable[[#This Row],[Org Descr]])</f>
        <v>293 - EII - CPRS</v>
      </c>
      <c r="J100" s="2">
        <v>548</v>
      </c>
      <c r="K100" s="2" t="s">
        <v>20723</v>
      </c>
      <c r="L100" s="2">
        <v>568</v>
      </c>
      <c r="M100" s="2" t="s">
        <v>20805</v>
      </c>
    </row>
    <row r="101" spans="1:13" x14ac:dyDescent="0.35">
      <c r="A101" s="2">
        <v>101</v>
      </c>
      <c r="B101" s="2" t="s">
        <v>73</v>
      </c>
      <c r="C101" s="2">
        <v>130</v>
      </c>
      <c r="D101" s="2" t="s">
        <v>74</v>
      </c>
      <c r="E101" s="2">
        <v>120</v>
      </c>
      <c r="F101" s="2">
        <v>10</v>
      </c>
      <c r="G101" s="2" t="s">
        <v>75</v>
      </c>
      <c r="H101" s="2" t="str">
        <f>CONCATENATE(depttable[[#This Row],[Org Code]]," - ",depttable[[#This Row],[Org Descr]])</f>
        <v>101 - VP Interdisciplinary Research</v>
      </c>
      <c r="J101" s="2">
        <v>549</v>
      </c>
      <c r="K101" s="2" t="s">
        <v>20723</v>
      </c>
      <c r="L101" s="2">
        <v>568</v>
      </c>
      <c r="M101" s="2" t="s">
        <v>20806</v>
      </c>
    </row>
    <row r="102" spans="1:13" x14ac:dyDescent="0.35">
      <c r="A102" s="2">
        <v>102</v>
      </c>
      <c r="B102" s="2" t="s">
        <v>76</v>
      </c>
      <c r="C102" s="2">
        <v>130</v>
      </c>
      <c r="D102" s="2" t="s">
        <v>74</v>
      </c>
      <c r="E102" s="2">
        <v>120</v>
      </c>
      <c r="F102" s="2">
        <v>10</v>
      </c>
      <c r="G102" s="2" t="s">
        <v>75</v>
      </c>
      <c r="H102" s="2" t="str">
        <f>CONCATENATE(depttable[[#This Row],[Org Code]]," - ",depttable[[#This Row],[Org Descr]])</f>
        <v>102 - Chief Res Ops Officer</v>
      </c>
      <c r="J102" s="2">
        <v>551</v>
      </c>
      <c r="K102" s="2" t="s">
        <v>20723</v>
      </c>
      <c r="L102" s="2">
        <v>800</v>
      </c>
      <c r="M102" s="2" t="s">
        <v>20807</v>
      </c>
    </row>
    <row r="103" spans="1:13" x14ac:dyDescent="0.35">
      <c r="A103" s="2">
        <v>103</v>
      </c>
      <c r="B103" s="2" t="s">
        <v>77</v>
      </c>
      <c r="C103" s="2">
        <v>130</v>
      </c>
      <c r="D103" s="2" t="s">
        <v>74</v>
      </c>
      <c r="E103" s="2">
        <v>120</v>
      </c>
      <c r="F103" s="2">
        <v>10</v>
      </c>
      <c r="G103" s="2" t="s">
        <v>75</v>
      </c>
      <c r="H103" s="2" t="str">
        <f>CONCATENATE(depttable[[#This Row],[Org Code]]," - ",depttable[[#This Row],[Org Descr]])</f>
        <v>103 - VP-RIA Rsch Integrity Assur</v>
      </c>
      <c r="J103" s="2">
        <v>552</v>
      </c>
      <c r="K103" s="2" t="s">
        <v>20723</v>
      </c>
      <c r="L103" s="2">
        <v>800</v>
      </c>
      <c r="M103" s="2" t="s">
        <v>20808</v>
      </c>
    </row>
    <row r="104" spans="1:13" x14ac:dyDescent="0.35">
      <c r="A104" s="2">
        <v>104</v>
      </c>
      <c r="B104" s="2" t="s">
        <v>78</v>
      </c>
      <c r="C104" s="2">
        <v>130</v>
      </c>
      <c r="D104" s="2" t="s">
        <v>74</v>
      </c>
      <c r="E104" s="2">
        <v>120</v>
      </c>
      <c r="F104" s="2">
        <v>10</v>
      </c>
      <c r="G104" s="2" t="s">
        <v>75</v>
      </c>
      <c r="H104" s="2" t="str">
        <f>CONCATENATE(depttable[[#This Row],[Org Code]]," - ",depttable[[#This Row],[Org Descr]])</f>
        <v>104 - Advanced Research Institute</v>
      </c>
      <c r="J104" s="2">
        <v>554</v>
      </c>
      <c r="K104" s="2" t="s">
        <v>20723</v>
      </c>
      <c r="L104" s="2">
        <v>568</v>
      </c>
      <c r="M104" s="2" t="s">
        <v>20809</v>
      </c>
    </row>
    <row r="105" spans="1:13" x14ac:dyDescent="0.35">
      <c r="A105" s="2">
        <v>105</v>
      </c>
      <c r="B105" s="2" t="s">
        <v>79</v>
      </c>
      <c r="C105" s="2">
        <v>130</v>
      </c>
      <c r="D105" s="2" t="s">
        <v>74</v>
      </c>
      <c r="E105" s="2">
        <v>120</v>
      </c>
      <c r="F105" s="2">
        <v>10</v>
      </c>
      <c r="G105" s="2" t="s">
        <v>75</v>
      </c>
      <c r="H105" s="2" t="str">
        <f>CONCATENATE(depttable[[#This Row],[Org Code]]," - ",depttable[[#This Row],[Org Descr]])</f>
        <v>105 - Tech AI</v>
      </c>
      <c r="J105" s="2">
        <v>555</v>
      </c>
      <c r="K105" s="2" t="s">
        <v>20723</v>
      </c>
      <c r="L105" s="2">
        <v>568</v>
      </c>
      <c r="M105" s="2" t="s">
        <v>20810</v>
      </c>
    </row>
    <row r="106" spans="1:13" x14ac:dyDescent="0.35">
      <c r="A106" s="2">
        <v>106</v>
      </c>
      <c r="B106" s="2" t="s">
        <v>80</v>
      </c>
      <c r="C106" s="2">
        <v>130</v>
      </c>
      <c r="D106" s="2" t="s">
        <v>74</v>
      </c>
      <c r="E106" s="2">
        <v>120</v>
      </c>
      <c r="F106" s="2">
        <v>10</v>
      </c>
      <c r="G106" s="2" t="s">
        <v>75</v>
      </c>
      <c r="H106" s="2" t="str">
        <f>CONCATENATE(depttable[[#This Row],[Org Code]]," - ",depttable[[#This Row],[Org Descr]])</f>
        <v>106 - Inst-Neurosci Neurotech &amp; Soc</v>
      </c>
      <c r="J106" s="2">
        <v>556</v>
      </c>
      <c r="K106" s="2" t="s">
        <v>20723</v>
      </c>
      <c r="L106" s="2">
        <v>800</v>
      </c>
      <c r="M106" s="2" t="s">
        <v>20811</v>
      </c>
    </row>
    <row r="107" spans="1:13" x14ac:dyDescent="0.35">
      <c r="A107" s="2">
        <v>107</v>
      </c>
      <c r="B107" s="2" t="s">
        <v>81</v>
      </c>
      <c r="C107" s="2">
        <v>130</v>
      </c>
      <c r="D107" s="2" t="s">
        <v>74</v>
      </c>
      <c r="E107" s="2">
        <v>120</v>
      </c>
      <c r="F107" s="2">
        <v>10</v>
      </c>
      <c r="G107" s="2" t="s">
        <v>75</v>
      </c>
      <c r="H107" s="2" t="str">
        <f>CONCATENATE(depttable[[#This Row],[Org Code]]," - ",depttable[[#This Row],[Org Descr]])</f>
        <v>107 - VP-Commercialization</v>
      </c>
      <c r="J107" s="2">
        <v>559</v>
      </c>
      <c r="K107" s="2" t="s">
        <v>20723</v>
      </c>
      <c r="L107" s="2">
        <v>568</v>
      </c>
      <c r="M107" s="2" t="s">
        <v>20812</v>
      </c>
    </row>
    <row r="108" spans="1:13" x14ac:dyDescent="0.35">
      <c r="A108" s="2">
        <v>108</v>
      </c>
      <c r="B108" s="2" t="s">
        <v>82</v>
      </c>
      <c r="C108" s="2">
        <v>130</v>
      </c>
      <c r="D108" s="2" t="s">
        <v>74</v>
      </c>
      <c r="E108" s="2">
        <v>120</v>
      </c>
      <c r="F108" s="2">
        <v>10</v>
      </c>
      <c r="G108" s="2" t="s">
        <v>75</v>
      </c>
      <c r="H108" s="2" t="str">
        <f>CONCATENATE(depttable[[#This Row],[Org Code]]," - ",depttable[[#This Row],[Org Descr]])</f>
        <v>108 - Corporate Engagement</v>
      </c>
      <c r="J108" s="2">
        <v>561</v>
      </c>
      <c r="K108" s="2" t="s">
        <v>20723</v>
      </c>
      <c r="L108" s="2">
        <v>568</v>
      </c>
      <c r="M108" s="2" t="s">
        <v>20813</v>
      </c>
    </row>
    <row r="109" spans="1:13" x14ac:dyDescent="0.35">
      <c r="A109" s="2">
        <v>109</v>
      </c>
      <c r="B109" s="2" t="s">
        <v>83</v>
      </c>
      <c r="C109" s="2">
        <v>130</v>
      </c>
      <c r="D109" s="2" t="s">
        <v>74</v>
      </c>
      <c r="E109" s="2">
        <v>120</v>
      </c>
      <c r="F109" s="2">
        <v>10</v>
      </c>
      <c r="G109" s="2" t="s">
        <v>75</v>
      </c>
      <c r="H109" s="2" t="str">
        <f>CONCATENATE(depttable[[#This Row],[Org Code]]," - ",depttable[[#This Row],[Org Descr]])</f>
        <v>109 - Inst for Data Science and Eng</v>
      </c>
      <c r="J109" s="2">
        <v>562</v>
      </c>
      <c r="K109" s="2" t="s">
        <v>20723</v>
      </c>
      <c r="L109" s="2">
        <v>568</v>
      </c>
      <c r="M109" s="2" t="s">
        <v>20814</v>
      </c>
    </row>
    <row r="110" spans="1:13" x14ac:dyDescent="0.35">
      <c r="A110" s="2">
        <v>110</v>
      </c>
      <c r="B110" s="2" t="s">
        <v>84</v>
      </c>
      <c r="C110" s="2">
        <v>130</v>
      </c>
      <c r="D110" s="2" t="s">
        <v>74</v>
      </c>
      <c r="E110" s="2">
        <v>120</v>
      </c>
      <c r="F110" s="2">
        <v>10</v>
      </c>
      <c r="G110" s="2" t="s">
        <v>75</v>
      </c>
      <c r="H110" s="2" t="str">
        <f>CONCATENATE(depttable[[#This Row],[Org Code]]," - ",depttable[[#This Row],[Org Descr]])</f>
        <v>110 - Pediatric Technology Center</v>
      </c>
      <c r="J110" s="2">
        <v>563</v>
      </c>
      <c r="K110" s="2" t="s">
        <v>20723</v>
      </c>
      <c r="L110" s="2">
        <v>568</v>
      </c>
      <c r="M110" s="2" t="s">
        <v>20815</v>
      </c>
    </row>
    <row r="111" spans="1:13" x14ac:dyDescent="0.35">
      <c r="A111" s="2">
        <v>111</v>
      </c>
      <c r="B111" s="2" t="s">
        <v>85</v>
      </c>
      <c r="C111" s="2">
        <v>130</v>
      </c>
      <c r="D111" s="2" t="s">
        <v>74</v>
      </c>
      <c r="E111" s="2">
        <v>120</v>
      </c>
      <c r="F111" s="2">
        <v>10</v>
      </c>
      <c r="G111" s="2" t="s">
        <v>75</v>
      </c>
      <c r="H111" s="2" t="str">
        <f>CONCATENATE(depttable[[#This Row],[Org Code]]," - ",depttable[[#This Row],[Org Descr]])</f>
        <v>111 - IPST - Museum</v>
      </c>
      <c r="J111" s="2">
        <v>568</v>
      </c>
      <c r="K111" s="2" t="s">
        <v>20713</v>
      </c>
      <c r="L111" s="2">
        <v>568</v>
      </c>
      <c r="M111" s="2" t="s">
        <v>20816</v>
      </c>
    </row>
    <row r="112" spans="1:13" x14ac:dyDescent="0.35">
      <c r="A112" s="2">
        <v>112</v>
      </c>
      <c r="B112" s="2" t="s">
        <v>86</v>
      </c>
      <c r="C112" s="2">
        <v>130</v>
      </c>
      <c r="D112" s="2" t="s">
        <v>74</v>
      </c>
      <c r="E112" s="2">
        <v>120</v>
      </c>
      <c r="F112" s="2">
        <v>10</v>
      </c>
      <c r="G112" s="2" t="s">
        <v>75</v>
      </c>
      <c r="H112" s="2" t="str">
        <f>CONCATENATE(depttable[[#This Row],[Org Code]]," - ",depttable[[#This Row],[Org Descr]])</f>
        <v>112 - Institute Paper Science and Technology</v>
      </c>
      <c r="J112" s="2">
        <v>570</v>
      </c>
      <c r="K112" s="2" t="s">
        <v>20723</v>
      </c>
      <c r="L112" s="2">
        <v>800</v>
      </c>
      <c r="M112" s="2" t="s">
        <v>20817</v>
      </c>
    </row>
    <row r="113" spans="1:13" x14ac:dyDescent="0.35">
      <c r="A113" s="2">
        <v>114</v>
      </c>
      <c r="B113" s="2" t="s">
        <v>87</v>
      </c>
      <c r="C113" s="2">
        <v>130</v>
      </c>
      <c r="D113" s="2" t="s">
        <v>74</v>
      </c>
      <c r="E113" s="2">
        <v>120</v>
      </c>
      <c r="F113" s="2">
        <v>10</v>
      </c>
      <c r="G113" s="2" t="s">
        <v>75</v>
      </c>
      <c r="H113" s="2" t="str">
        <f>CONCATENATE(depttable[[#This Row],[Org Code]]," - ",depttable[[#This Row],[Org Descr]])</f>
        <v>114 - Renewable Bioproducts Institute</v>
      </c>
      <c r="J113" s="2">
        <v>571</v>
      </c>
      <c r="K113" s="2" t="s">
        <v>20723</v>
      </c>
      <c r="L113" s="2">
        <v>568</v>
      </c>
      <c r="M113" s="2" t="s">
        <v>20818</v>
      </c>
    </row>
    <row r="114" spans="1:13" x14ac:dyDescent="0.35">
      <c r="A114" s="2">
        <v>115</v>
      </c>
      <c r="B114" s="2" t="s">
        <v>88</v>
      </c>
      <c r="C114" s="2">
        <v>130</v>
      </c>
      <c r="D114" s="2" t="s">
        <v>74</v>
      </c>
      <c r="E114" s="2">
        <v>120</v>
      </c>
      <c r="F114" s="2">
        <v>10</v>
      </c>
      <c r="G114" s="2" t="s">
        <v>75</v>
      </c>
      <c r="H114" s="2" t="str">
        <f>CONCATENATE(depttable[[#This Row],[Org Code]]," - ",depttable[[#This Row],[Org Descr]])</f>
        <v>115 - Interdisciplinary Programs - Directors Office</v>
      </c>
      <c r="J114" s="2">
        <v>572</v>
      </c>
      <c r="K114" s="2" t="s">
        <v>20723</v>
      </c>
      <c r="L114" s="2">
        <v>568</v>
      </c>
      <c r="M114" s="2" t="s">
        <v>20819</v>
      </c>
    </row>
    <row r="115" spans="1:13" x14ac:dyDescent="0.35">
      <c r="A115" s="2">
        <v>117</v>
      </c>
      <c r="B115" s="2" t="s">
        <v>91</v>
      </c>
      <c r="C115" s="2">
        <v>130</v>
      </c>
      <c r="D115" s="2" t="s">
        <v>74</v>
      </c>
      <c r="E115" s="2">
        <v>120</v>
      </c>
      <c r="F115" s="2">
        <v>10</v>
      </c>
      <c r="G115" s="2" t="s">
        <v>75</v>
      </c>
      <c r="H115" s="2" t="str">
        <f>CONCATENATE(depttable[[#This Row],[Org Code]]," - ",depttable[[#This Row],[Org Descr]])</f>
        <v>117 - Ga Ctr For Advanced Telecomm Technology</v>
      </c>
      <c r="J115" s="2">
        <v>573</v>
      </c>
      <c r="K115" s="2" t="s">
        <v>20723</v>
      </c>
      <c r="L115" s="2">
        <v>710</v>
      </c>
      <c r="M115" s="2" t="s">
        <v>20820</v>
      </c>
    </row>
    <row r="116" spans="1:13" x14ac:dyDescent="0.35">
      <c r="A116" s="2">
        <v>119</v>
      </c>
      <c r="B116" s="2" t="s">
        <v>94</v>
      </c>
      <c r="C116" s="2">
        <v>130</v>
      </c>
      <c r="D116" s="2" t="s">
        <v>74</v>
      </c>
      <c r="E116" s="2">
        <v>120</v>
      </c>
      <c r="F116" s="2">
        <v>10</v>
      </c>
      <c r="G116" s="2" t="s">
        <v>75</v>
      </c>
      <c r="H116" s="2" t="str">
        <f>CONCATENATE(depttable[[#This Row],[Org Code]]," - ",depttable[[#This Row],[Org Descr]])</f>
        <v>119 - Interactive Media Technology Center</v>
      </c>
      <c r="J116" s="2">
        <v>586</v>
      </c>
      <c r="K116" s="2" t="s">
        <v>20723</v>
      </c>
      <c r="L116" s="2">
        <v>568</v>
      </c>
      <c r="M116" s="2" t="s">
        <v>20812</v>
      </c>
    </row>
    <row r="117" spans="1:13" x14ac:dyDescent="0.35">
      <c r="A117" s="2">
        <v>120</v>
      </c>
      <c r="B117" s="2" t="s">
        <v>95</v>
      </c>
      <c r="C117" s="2">
        <v>130</v>
      </c>
      <c r="D117" s="2" t="s">
        <v>74</v>
      </c>
      <c r="E117" s="2">
        <v>120</v>
      </c>
      <c r="F117" s="2">
        <v>10</v>
      </c>
      <c r="G117" s="2" t="s">
        <v>75</v>
      </c>
      <c r="H117" s="2" t="str">
        <f>CONCATENATE(depttable[[#This Row],[Org Code]]," - ",depttable[[#This Row],[Org Descr]])</f>
        <v>120 - Executive Vice President of Research</v>
      </c>
      <c r="J117" s="2">
        <v>590</v>
      </c>
      <c r="K117" s="2" t="s">
        <v>20713</v>
      </c>
      <c r="L117" s="2">
        <v>600</v>
      </c>
      <c r="M117" s="2" t="s">
        <v>248</v>
      </c>
    </row>
    <row r="118" spans="1:13" x14ac:dyDescent="0.35">
      <c r="A118" s="2">
        <v>121</v>
      </c>
      <c r="B118" s="2" t="s">
        <v>96</v>
      </c>
      <c r="C118" s="2">
        <v>130</v>
      </c>
      <c r="D118" s="2" t="s">
        <v>74</v>
      </c>
      <c r="E118" s="2">
        <v>120</v>
      </c>
      <c r="F118" s="2">
        <v>10</v>
      </c>
      <c r="G118" s="2" t="s">
        <v>75</v>
      </c>
      <c r="H118" s="2" t="str">
        <f>CONCATENATE(depttable[[#This Row],[Org Code]]," - ",depttable[[#This Row],[Org Descr]])</f>
        <v>121 - Instit - Bioengineering/Bioscience Seed</v>
      </c>
      <c r="J118" s="2">
        <v>600</v>
      </c>
      <c r="K118" s="2" t="s">
        <v>90</v>
      </c>
      <c r="L118" s="2">
        <v>600</v>
      </c>
      <c r="M118" s="2" t="s">
        <v>90</v>
      </c>
    </row>
    <row r="119" spans="1:13" x14ac:dyDescent="0.35">
      <c r="A119" s="2">
        <v>122</v>
      </c>
      <c r="B119" s="2" t="s">
        <v>97</v>
      </c>
      <c r="C119" s="2">
        <v>130</v>
      </c>
      <c r="D119" s="2" t="s">
        <v>74</v>
      </c>
      <c r="E119" s="2">
        <v>120</v>
      </c>
      <c r="F119" s="2">
        <v>10</v>
      </c>
      <c r="G119" s="2" t="s">
        <v>75</v>
      </c>
      <c r="H119" s="2" t="str">
        <f>CONCATENATE(depttable[[#This Row],[Org Code]]," - ",depttable[[#This Row],[Org Descr]])</f>
        <v>122 - Biomedical Interactive Tech Center</v>
      </c>
      <c r="J119" s="2">
        <v>603</v>
      </c>
      <c r="K119" s="2" t="s">
        <v>20713</v>
      </c>
      <c r="L119" s="2">
        <v>600</v>
      </c>
      <c r="M119" s="2" t="s">
        <v>252</v>
      </c>
    </row>
    <row r="120" spans="1:13" x14ac:dyDescent="0.35">
      <c r="A120" s="2">
        <v>123</v>
      </c>
      <c r="B120" s="2" t="s">
        <v>98</v>
      </c>
      <c r="C120" s="2">
        <v>130</v>
      </c>
      <c r="D120" s="2" t="s">
        <v>74</v>
      </c>
      <c r="E120" s="2">
        <v>120</v>
      </c>
      <c r="F120" s="2">
        <v>10</v>
      </c>
      <c r="G120" s="2" t="s">
        <v>75</v>
      </c>
      <c r="H120" s="2" t="str">
        <f>CONCATENATE(depttable[[#This Row],[Org Code]]," - ",depttable[[#This Row],[Org Descr]])</f>
        <v>123 - Broadband Telecommunications Center</v>
      </c>
      <c r="J120" s="2">
        <v>605</v>
      </c>
      <c r="K120" s="2" t="s">
        <v>20723</v>
      </c>
      <c r="L120" s="2">
        <v>800</v>
      </c>
      <c r="M120" s="2" t="s">
        <v>20821</v>
      </c>
    </row>
    <row r="121" spans="1:13" x14ac:dyDescent="0.35">
      <c r="A121" s="2">
        <v>124</v>
      </c>
      <c r="B121" s="2" t="s">
        <v>99</v>
      </c>
      <c r="C121" s="2">
        <v>130</v>
      </c>
      <c r="D121" s="2" t="s">
        <v>74</v>
      </c>
      <c r="E121" s="2">
        <v>120</v>
      </c>
      <c r="F121" s="2">
        <v>10</v>
      </c>
      <c r="G121" s="2" t="s">
        <v>75</v>
      </c>
      <c r="H121" s="2" t="str">
        <f>CONCATENATE(depttable[[#This Row],[Org Code]]," - ",depttable[[#This Row],[Org Descr]])</f>
        <v>124 - Institute Bioengineering &amp; Bioscience</v>
      </c>
      <c r="J121" s="2">
        <v>609</v>
      </c>
      <c r="K121" s="2" t="s">
        <v>20822</v>
      </c>
      <c r="L121" s="2">
        <v>609</v>
      </c>
      <c r="M121" s="2" t="s">
        <v>263</v>
      </c>
    </row>
    <row r="122" spans="1:13" x14ac:dyDescent="0.35">
      <c r="A122" s="2">
        <v>126</v>
      </c>
      <c r="B122" s="2" t="s">
        <v>101</v>
      </c>
      <c r="C122" s="2">
        <v>130</v>
      </c>
      <c r="D122" s="2" t="s">
        <v>74</v>
      </c>
      <c r="E122" s="2">
        <v>120</v>
      </c>
      <c r="F122" s="2">
        <v>10</v>
      </c>
      <c r="G122" s="2" t="s">
        <v>75</v>
      </c>
      <c r="H122" s="2" t="str">
        <f>CONCATENATE(depttable[[#This Row],[Org Code]]," - ",depttable[[#This Row],[Org Descr]])</f>
        <v>126 - Sustainable Technology And Development</v>
      </c>
      <c r="J122" s="2">
        <v>612</v>
      </c>
      <c r="K122" s="2" t="s">
        <v>20723</v>
      </c>
      <c r="L122" s="2">
        <v>790</v>
      </c>
      <c r="M122" s="2" t="s">
        <v>20823</v>
      </c>
    </row>
    <row r="123" spans="1:13" x14ac:dyDescent="0.35">
      <c r="A123" s="2">
        <v>128</v>
      </c>
      <c r="B123" s="2" t="s">
        <v>104</v>
      </c>
      <c r="C123" s="2">
        <v>130</v>
      </c>
      <c r="D123" s="2" t="s">
        <v>74</v>
      </c>
      <c r="E123" s="2">
        <v>120</v>
      </c>
      <c r="F123" s="2">
        <v>10</v>
      </c>
      <c r="G123" s="2" t="s">
        <v>75</v>
      </c>
      <c r="H123" s="2" t="str">
        <f>CONCATENATE(depttable[[#This Row],[Org Code]]," - ",depttable[[#This Row],[Org Descr]])</f>
        <v>128 - Center for Advanced Brain Imaging</v>
      </c>
      <c r="J123" s="2">
        <v>623</v>
      </c>
      <c r="K123" s="2" t="s">
        <v>20723</v>
      </c>
      <c r="L123" s="2">
        <v>650</v>
      </c>
      <c r="M123" s="2" t="s">
        <v>20824</v>
      </c>
    </row>
    <row r="124" spans="1:13" x14ac:dyDescent="0.35">
      <c r="A124" s="2">
        <v>129</v>
      </c>
      <c r="B124" s="2" t="s">
        <v>105</v>
      </c>
      <c r="C124" s="2">
        <v>130</v>
      </c>
      <c r="D124" s="2" t="s">
        <v>74</v>
      </c>
      <c r="E124" s="2">
        <v>120</v>
      </c>
      <c r="F124" s="2">
        <v>10</v>
      </c>
      <c r="G124" s="2" t="s">
        <v>75</v>
      </c>
      <c r="H124" s="2" t="str">
        <f>CONCATENATE(depttable[[#This Row],[Org Code]]," - ",depttable[[#This Row],[Org Descr]])</f>
        <v>129 - Georgia Tech Manufacturing Institute</v>
      </c>
      <c r="J124" s="2">
        <v>625</v>
      </c>
      <c r="K124" s="2" t="s">
        <v>20723</v>
      </c>
      <c r="L124" s="2">
        <v>650</v>
      </c>
      <c r="M124" s="2" t="s">
        <v>20825</v>
      </c>
    </row>
    <row r="125" spans="1:13" x14ac:dyDescent="0.35">
      <c r="A125" s="2">
        <v>130</v>
      </c>
      <c r="B125" s="2" t="s">
        <v>106</v>
      </c>
      <c r="C125" s="2">
        <v>130</v>
      </c>
      <c r="D125" s="2" t="s">
        <v>74</v>
      </c>
      <c r="E125" s="2">
        <v>120</v>
      </c>
      <c r="F125" s="2">
        <v>10</v>
      </c>
      <c r="G125" s="2" t="s">
        <v>75</v>
      </c>
      <c r="H125" s="2" t="str">
        <f>CONCATENATE(depttable[[#This Row],[Org Code]]," - ",depttable[[#This Row],[Org Descr]])</f>
        <v>130 - Nanotechnology Research Center</v>
      </c>
      <c r="J125" s="2">
        <v>626</v>
      </c>
      <c r="K125" s="2" t="s">
        <v>20723</v>
      </c>
      <c r="L125" s="2">
        <v>650</v>
      </c>
      <c r="M125" s="2" t="s">
        <v>20826</v>
      </c>
    </row>
    <row r="126" spans="1:13" x14ac:dyDescent="0.35">
      <c r="A126" s="2">
        <v>133</v>
      </c>
      <c r="B126" s="2" t="s">
        <v>110</v>
      </c>
      <c r="C126" s="2">
        <v>130</v>
      </c>
      <c r="D126" s="2" t="s">
        <v>74</v>
      </c>
      <c r="E126" s="2">
        <v>120</v>
      </c>
      <c r="F126" s="2">
        <v>10</v>
      </c>
      <c r="G126" s="2" t="s">
        <v>75</v>
      </c>
      <c r="H126" s="2" t="str">
        <f>CONCATENATE(depttable[[#This Row],[Org Code]]," - ",depttable[[#This Row],[Org Descr]])</f>
        <v>133 - Strategic Energy Institute</v>
      </c>
      <c r="J126" s="2">
        <v>627</v>
      </c>
      <c r="K126" s="2" t="s">
        <v>20723</v>
      </c>
      <c r="L126" s="2">
        <v>650</v>
      </c>
      <c r="M126" s="2" t="s">
        <v>20827</v>
      </c>
    </row>
    <row r="127" spans="1:13" x14ac:dyDescent="0.35">
      <c r="A127" s="2">
        <v>134</v>
      </c>
      <c r="B127" s="2" t="s">
        <v>111</v>
      </c>
      <c r="C127" s="2">
        <v>130</v>
      </c>
      <c r="D127" s="2" t="s">
        <v>74</v>
      </c>
      <c r="E127" s="2">
        <v>120</v>
      </c>
      <c r="F127" s="2">
        <v>10</v>
      </c>
      <c r="G127" s="2" t="s">
        <v>75</v>
      </c>
      <c r="H127" s="2" t="str">
        <f>CONCATENATE(depttable[[#This Row],[Org Code]]," - ",depttable[[#This Row],[Org Descr]])</f>
        <v>134 - Department of Animal Resources</v>
      </c>
      <c r="J127" s="2">
        <v>628</v>
      </c>
      <c r="K127" s="2" t="s">
        <v>20723</v>
      </c>
      <c r="L127" s="2">
        <v>650</v>
      </c>
      <c r="M127" s="2" t="s">
        <v>20828</v>
      </c>
    </row>
    <row r="128" spans="1:13" x14ac:dyDescent="0.35">
      <c r="A128" s="2">
        <v>135</v>
      </c>
      <c r="B128" s="2" t="s">
        <v>112</v>
      </c>
      <c r="C128" s="2">
        <v>130</v>
      </c>
      <c r="D128" s="2" t="s">
        <v>74</v>
      </c>
      <c r="E128" s="2">
        <v>120</v>
      </c>
      <c r="F128" s="2">
        <v>10</v>
      </c>
      <c r="G128" s="2" t="s">
        <v>75</v>
      </c>
      <c r="H128" s="2" t="str">
        <f>CONCATENATE(depttable[[#This Row],[Org Code]]," - ",depttable[[#This Row],[Org Descr]])</f>
        <v>135 - Tennenbaum Institute</v>
      </c>
      <c r="J128" s="2">
        <v>629</v>
      </c>
      <c r="K128" s="2" t="s">
        <v>20723</v>
      </c>
      <c r="L128" s="2">
        <v>650</v>
      </c>
      <c r="M128" s="2" t="s">
        <v>20829</v>
      </c>
    </row>
    <row r="129" spans="1:13" x14ac:dyDescent="0.35">
      <c r="A129" s="2">
        <v>136</v>
      </c>
      <c r="B129" s="2" t="s">
        <v>113</v>
      </c>
      <c r="C129" s="2">
        <v>130</v>
      </c>
      <c r="D129" s="2" t="s">
        <v>74</v>
      </c>
      <c r="E129" s="2">
        <v>120</v>
      </c>
      <c r="F129" s="2">
        <v>10</v>
      </c>
      <c r="G129" s="2" t="s">
        <v>75</v>
      </c>
      <c r="H129" s="2" t="str">
        <f>CONCATENATE(depttable[[#This Row],[Org Code]]," - ",depttable[[#This Row],[Org Descr]])</f>
        <v>136 - Institute of Sustainable Systems</v>
      </c>
      <c r="J129" s="2">
        <v>640</v>
      </c>
      <c r="K129" s="2" t="s">
        <v>20723</v>
      </c>
      <c r="L129" s="2">
        <v>800</v>
      </c>
      <c r="M129" s="2" t="s">
        <v>20830</v>
      </c>
    </row>
    <row r="130" spans="1:13" x14ac:dyDescent="0.35">
      <c r="A130" s="2">
        <v>137</v>
      </c>
      <c r="B130" s="2" t="s">
        <v>114</v>
      </c>
      <c r="C130" s="2">
        <v>130</v>
      </c>
      <c r="D130" s="2" t="s">
        <v>74</v>
      </c>
      <c r="E130" s="2">
        <v>120</v>
      </c>
      <c r="F130" s="2">
        <v>10</v>
      </c>
      <c r="G130" s="2" t="s">
        <v>75</v>
      </c>
      <c r="H130" s="2" t="str">
        <f>CONCATENATE(depttable[[#This Row],[Org Code]]," - ",depttable[[#This Row],[Org Descr]])</f>
        <v>137 - Nanomedicine Research Institute</v>
      </c>
      <c r="J130" s="2">
        <v>641</v>
      </c>
      <c r="K130" s="2" t="s">
        <v>20723</v>
      </c>
      <c r="L130" s="2">
        <v>800</v>
      </c>
      <c r="M130" s="2" t="s">
        <v>20831</v>
      </c>
    </row>
    <row r="131" spans="1:13" x14ac:dyDescent="0.35">
      <c r="A131" s="2">
        <v>138</v>
      </c>
      <c r="B131" s="2" t="s">
        <v>115</v>
      </c>
      <c r="C131" s="2">
        <v>130</v>
      </c>
      <c r="D131" s="2" t="s">
        <v>74</v>
      </c>
      <c r="E131" s="2">
        <v>120</v>
      </c>
      <c r="F131" s="2">
        <v>10</v>
      </c>
      <c r="G131" s="2" t="s">
        <v>75</v>
      </c>
      <c r="H131" s="2" t="str">
        <f>CONCATENATE(depttable[[#This Row],[Org Code]]," - ",depttable[[#This Row],[Org Descr]])</f>
        <v>138 - Institute for Matter &amp; Systems</v>
      </c>
      <c r="J131" s="2">
        <v>642</v>
      </c>
      <c r="K131" s="2" t="s">
        <v>20723</v>
      </c>
      <c r="L131" s="2">
        <v>800</v>
      </c>
      <c r="M131" s="2" t="s">
        <v>20832</v>
      </c>
    </row>
    <row r="132" spans="1:13" x14ac:dyDescent="0.35">
      <c r="A132" s="2">
        <v>139</v>
      </c>
      <c r="B132" s="2" t="s">
        <v>116</v>
      </c>
      <c r="C132" s="2">
        <v>130</v>
      </c>
      <c r="D132" s="2" t="s">
        <v>74</v>
      </c>
      <c r="E132" s="2">
        <v>120</v>
      </c>
      <c r="F132" s="2">
        <v>10</v>
      </c>
      <c r="G132" s="2" t="s">
        <v>75</v>
      </c>
      <c r="H132" s="2" t="str">
        <f>CONCATENATE(depttable[[#This Row],[Org Code]]," - ",depttable[[#This Row],[Org Descr]])</f>
        <v>139 - Center for MEMS and Microsystems Technologies</v>
      </c>
      <c r="J132" s="2">
        <v>650</v>
      </c>
      <c r="K132" s="2" t="s">
        <v>20713</v>
      </c>
      <c r="L132" s="2">
        <v>650</v>
      </c>
      <c r="M132" s="2" t="s">
        <v>20833</v>
      </c>
    </row>
    <row r="133" spans="1:13" x14ac:dyDescent="0.35">
      <c r="A133" s="2">
        <v>140</v>
      </c>
      <c r="B133" s="2" t="s">
        <v>117</v>
      </c>
      <c r="C133" s="2">
        <v>130</v>
      </c>
      <c r="D133" s="2" t="s">
        <v>74</v>
      </c>
      <c r="E133" s="2">
        <v>120</v>
      </c>
      <c r="F133" s="2">
        <v>10</v>
      </c>
      <c r="G133" s="2" t="s">
        <v>75</v>
      </c>
      <c r="H133" s="2" t="str">
        <f>CONCATENATE(depttable[[#This Row],[Org Code]]," - ",depttable[[#This Row],[Org Descr]])</f>
        <v>140 - Institute for People and Technology</v>
      </c>
      <c r="J133" s="2">
        <v>651</v>
      </c>
      <c r="K133" s="2" t="s">
        <v>20723</v>
      </c>
      <c r="L133" s="2">
        <v>650</v>
      </c>
      <c r="M133" s="2" t="s">
        <v>20834</v>
      </c>
    </row>
    <row r="134" spans="1:13" x14ac:dyDescent="0.35">
      <c r="A134" s="2">
        <v>141</v>
      </c>
      <c r="B134" s="2" t="s">
        <v>118</v>
      </c>
      <c r="C134" s="2">
        <v>130</v>
      </c>
      <c r="D134" s="2" t="s">
        <v>74</v>
      </c>
      <c r="E134" s="2">
        <v>120</v>
      </c>
      <c r="F134" s="2">
        <v>10</v>
      </c>
      <c r="G134" s="2" t="s">
        <v>75</v>
      </c>
      <c r="H134" s="2" t="str">
        <f>CONCATENATE(depttable[[#This Row],[Org Code]]," - ",depttable[[#This Row],[Org Descr]])</f>
        <v>141 - Center for Regenerative Engineering &amp; Medicine</v>
      </c>
      <c r="J134" s="2">
        <v>652</v>
      </c>
      <c r="K134" s="2" t="s">
        <v>20723</v>
      </c>
      <c r="L134" s="2">
        <v>650</v>
      </c>
      <c r="M134" s="2" t="s">
        <v>20835</v>
      </c>
    </row>
    <row r="135" spans="1:13" x14ac:dyDescent="0.35">
      <c r="A135" s="2">
        <v>142</v>
      </c>
      <c r="B135" s="2" t="s">
        <v>119</v>
      </c>
      <c r="C135" s="2">
        <v>130</v>
      </c>
      <c r="D135" s="2" t="s">
        <v>74</v>
      </c>
      <c r="E135" s="2">
        <v>120</v>
      </c>
      <c r="F135" s="2">
        <v>10</v>
      </c>
      <c r="G135" s="2" t="s">
        <v>75</v>
      </c>
      <c r="H135" s="2" t="str">
        <f>CONCATENATE(depttable[[#This Row],[Org Code]]," - ",depttable[[#This Row],[Org Descr]])</f>
        <v>142 - Office of Industry Collaboration</v>
      </c>
      <c r="J135" s="2">
        <v>653</v>
      </c>
      <c r="K135" s="2" t="s">
        <v>20723</v>
      </c>
      <c r="L135" s="2">
        <v>650</v>
      </c>
      <c r="M135" s="2" t="s">
        <v>20836</v>
      </c>
    </row>
    <row r="136" spans="1:13" x14ac:dyDescent="0.35">
      <c r="A136" s="2">
        <v>143</v>
      </c>
      <c r="B136" s="2" t="s">
        <v>120</v>
      </c>
      <c r="C136" s="2">
        <v>130</v>
      </c>
      <c r="D136" s="2" t="s">
        <v>74</v>
      </c>
      <c r="E136" s="2">
        <v>120</v>
      </c>
      <c r="F136" s="2">
        <v>10</v>
      </c>
      <c r="G136" s="2" t="s">
        <v>75</v>
      </c>
      <c r="H136" s="2" t="str">
        <f>CONCATENATE(depttable[[#This Row],[Org Code]]," - ",depttable[[#This Row],[Org Descr]])</f>
        <v>143 - Institute for Robotics and Intelligent Machines</v>
      </c>
      <c r="J136" s="2">
        <v>654</v>
      </c>
      <c r="K136" s="2" t="s">
        <v>20723</v>
      </c>
      <c r="L136" s="2">
        <v>650</v>
      </c>
      <c r="M136" s="2" t="s">
        <v>20837</v>
      </c>
    </row>
    <row r="137" spans="1:13" x14ac:dyDescent="0.35">
      <c r="A137" s="2">
        <v>144</v>
      </c>
      <c r="B137" s="2" t="s">
        <v>121</v>
      </c>
      <c r="C137" s="2">
        <v>130</v>
      </c>
      <c r="D137" s="2" t="s">
        <v>74</v>
      </c>
      <c r="E137" s="2">
        <v>120</v>
      </c>
      <c r="F137" s="2">
        <v>10</v>
      </c>
      <c r="G137" s="2" t="s">
        <v>75</v>
      </c>
      <c r="H137" s="2" t="str">
        <f>CONCATENATE(depttable[[#This Row],[Org Code]]," - ",depttable[[#This Row],[Org Descr]])</f>
        <v>144 - Materials Institute</v>
      </c>
      <c r="J137" s="2">
        <v>655</v>
      </c>
      <c r="K137" s="2" t="s">
        <v>20723</v>
      </c>
      <c r="L137" s="2">
        <v>650</v>
      </c>
      <c r="M137" s="2" t="s">
        <v>20838</v>
      </c>
    </row>
    <row r="138" spans="1:13" x14ac:dyDescent="0.35">
      <c r="A138" s="2">
        <v>145</v>
      </c>
      <c r="B138" s="2" t="s">
        <v>122</v>
      </c>
      <c r="C138" s="2">
        <v>130</v>
      </c>
      <c r="D138" s="2" t="s">
        <v>74</v>
      </c>
      <c r="E138" s="2">
        <v>120</v>
      </c>
      <c r="F138" s="2">
        <v>10</v>
      </c>
      <c r="G138" s="2" t="s">
        <v>75</v>
      </c>
      <c r="H138" s="2" t="str">
        <f>CONCATENATE(depttable[[#This Row],[Org Code]]," - ",depttable[[#This Row],[Org Descr]])</f>
        <v>145 - Research Operations</v>
      </c>
      <c r="J138" s="2">
        <v>656</v>
      </c>
      <c r="K138" s="2" t="s">
        <v>20723</v>
      </c>
      <c r="L138" s="2">
        <v>650</v>
      </c>
      <c r="M138" s="2" t="s">
        <v>20839</v>
      </c>
    </row>
    <row r="139" spans="1:13" x14ac:dyDescent="0.35">
      <c r="A139" s="2">
        <v>147</v>
      </c>
      <c r="B139" s="2" t="s">
        <v>124</v>
      </c>
      <c r="C139" s="2">
        <v>130</v>
      </c>
      <c r="D139" s="2" t="s">
        <v>74</v>
      </c>
      <c r="E139" s="2">
        <v>120</v>
      </c>
      <c r="F139" s="2">
        <v>10</v>
      </c>
      <c r="G139" s="2" t="s">
        <v>75</v>
      </c>
      <c r="H139" s="2" t="str">
        <f>CONCATENATE(depttable[[#This Row],[Org Code]]," - ",depttable[[#This Row],[Org Descr]])</f>
        <v>147 - CTO-Research</v>
      </c>
      <c r="J139" s="2">
        <v>657</v>
      </c>
      <c r="K139" s="2" t="s">
        <v>20723</v>
      </c>
      <c r="L139" s="2">
        <v>650</v>
      </c>
      <c r="M139" s="2" t="s">
        <v>20840</v>
      </c>
    </row>
    <row r="140" spans="1:13" x14ac:dyDescent="0.35">
      <c r="A140" s="2">
        <v>148</v>
      </c>
      <c r="B140" s="2" t="s">
        <v>125</v>
      </c>
      <c r="C140" s="2">
        <v>130</v>
      </c>
      <c r="D140" s="2" t="s">
        <v>74</v>
      </c>
      <c r="E140" s="2">
        <v>120</v>
      </c>
      <c r="F140" s="2">
        <v>10</v>
      </c>
      <c r="G140" s="2" t="s">
        <v>75</v>
      </c>
      <c r="H140" s="2" t="str">
        <f>CONCATENATE(depttable[[#This Row],[Org Code]]," - ",depttable[[#This Row],[Org Descr]])</f>
        <v>148 - Engineered Biosystems</v>
      </c>
      <c r="J140" s="2">
        <v>658</v>
      </c>
      <c r="K140" s="2" t="s">
        <v>20723</v>
      </c>
      <c r="L140" s="2">
        <v>650</v>
      </c>
      <c r="M140" s="2" t="s">
        <v>20841</v>
      </c>
    </row>
    <row r="141" spans="1:13" x14ac:dyDescent="0.35">
      <c r="A141" s="2">
        <v>149</v>
      </c>
      <c r="B141" s="2" t="s">
        <v>126</v>
      </c>
      <c r="C141" s="2">
        <v>130</v>
      </c>
      <c r="D141" s="2" t="s">
        <v>74</v>
      </c>
      <c r="E141" s="2">
        <v>120</v>
      </c>
      <c r="F141" s="2">
        <v>10</v>
      </c>
      <c r="G141" s="2" t="s">
        <v>75</v>
      </c>
      <c r="H141" s="2" t="str">
        <f>CONCATENATE(depttable[[#This Row],[Org Code]]," - ",depttable[[#This Row],[Org Descr]])</f>
        <v>149 - Institute for Information Security &amp; Privacy</v>
      </c>
      <c r="J141" s="2">
        <v>659</v>
      </c>
      <c r="K141" s="2" t="s">
        <v>20723</v>
      </c>
      <c r="L141" s="2">
        <v>650</v>
      </c>
      <c r="M141" s="2" t="s">
        <v>20842</v>
      </c>
    </row>
    <row r="142" spans="1:13" x14ac:dyDescent="0.35">
      <c r="A142" s="2">
        <v>151</v>
      </c>
      <c r="B142" s="2" t="s">
        <v>128</v>
      </c>
      <c r="C142" s="2">
        <v>130</v>
      </c>
      <c r="D142" s="2" t="s">
        <v>74</v>
      </c>
      <c r="E142" s="2">
        <v>120</v>
      </c>
      <c r="F142" s="2">
        <v>10</v>
      </c>
      <c r="G142" s="2" t="s">
        <v>75</v>
      </c>
      <c r="H142" s="2" t="str">
        <f>CONCATENATE(depttable[[#This Row],[Org Code]]," - ",depttable[[#This Row],[Org Descr]])</f>
        <v>151 - Smart Communities</v>
      </c>
      <c r="J142" s="2">
        <v>660</v>
      </c>
      <c r="K142" s="2" t="s">
        <v>20723</v>
      </c>
      <c r="L142" s="2">
        <v>800</v>
      </c>
      <c r="M142" s="2" t="s">
        <v>20843</v>
      </c>
    </row>
    <row r="143" spans="1:13" x14ac:dyDescent="0.35">
      <c r="A143" s="2">
        <v>212</v>
      </c>
      <c r="B143" s="2" t="s">
        <v>137</v>
      </c>
      <c r="C143" s="2">
        <v>130</v>
      </c>
      <c r="D143" s="2" t="s">
        <v>74</v>
      </c>
      <c r="E143" s="2">
        <v>120</v>
      </c>
      <c r="F143" s="2">
        <v>10</v>
      </c>
      <c r="G143" s="2" t="s">
        <v>75</v>
      </c>
      <c r="H143" s="2" t="str">
        <f>CONCATENATE(depttable[[#This Row],[Org Code]]," - ",depttable[[#This Row],[Org Descr]])</f>
        <v>212 - IEN-Packaging Research Center</v>
      </c>
      <c r="J143" s="2">
        <v>673</v>
      </c>
      <c r="K143" s="2" t="s">
        <v>20723</v>
      </c>
      <c r="L143" s="2">
        <v>603</v>
      </c>
      <c r="M143" s="2" t="s">
        <v>20844</v>
      </c>
    </row>
    <row r="144" spans="1:13" x14ac:dyDescent="0.35">
      <c r="A144" s="2">
        <v>271</v>
      </c>
      <c r="B144" s="2" t="s">
        <v>164</v>
      </c>
      <c r="C144" s="2">
        <v>130</v>
      </c>
      <c r="D144" s="2" t="s">
        <v>74</v>
      </c>
      <c r="E144" s="2">
        <v>120</v>
      </c>
      <c r="F144" s="2">
        <v>10</v>
      </c>
      <c r="G144" s="2" t="s">
        <v>75</v>
      </c>
      <c r="H144" s="2" t="str">
        <f>CONCATENATE(depttable[[#This Row],[Org Code]]," - ",depttable[[#This Row],[Org Descr]])</f>
        <v>271 - Health Systems Institute</v>
      </c>
      <c r="J144" s="2">
        <v>691</v>
      </c>
      <c r="K144" s="2" t="s">
        <v>20723</v>
      </c>
      <c r="L144" s="2">
        <v>800</v>
      </c>
      <c r="M144" s="2" t="s">
        <v>20845</v>
      </c>
    </row>
    <row r="145" spans="1:13" x14ac:dyDescent="0.35">
      <c r="A145" s="2">
        <v>285</v>
      </c>
      <c r="B145" s="2" t="s">
        <v>170</v>
      </c>
      <c r="C145" s="2">
        <v>130</v>
      </c>
      <c r="D145" s="2" t="s">
        <v>74</v>
      </c>
      <c r="E145" s="2">
        <v>120</v>
      </c>
      <c r="F145" s="2">
        <v>10</v>
      </c>
      <c r="G145" s="2" t="s">
        <v>75</v>
      </c>
      <c r="H145" s="2" t="str">
        <f>CONCATENATE(depttable[[#This Row],[Org Code]]," - ",depttable[[#This Row],[Org Descr]])</f>
        <v>285 - EI2 - Enterprise Innovation Institute</v>
      </c>
      <c r="J145" s="2">
        <v>692</v>
      </c>
      <c r="K145" s="2" t="s">
        <v>20723</v>
      </c>
      <c r="L145" s="2">
        <v>800</v>
      </c>
      <c r="M145" s="2" t="s">
        <v>20846</v>
      </c>
    </row>
    <row r="146" spans="1:13" x14ac:dyDescent="0.35">
      <c r="A146" s="2">
        <v>286</v>
      </c>
      <c r="B146" s="2" t="s">
        <v>171</v>
      </c>
      <c r="C146" s="2">
        <v>130</v>
      </c>
      <c r="D146" s="2" t="s">
        <v>74</v>
      </c>
      <c r="E146" s="2">
        <v>120</v>
      </c>
      <c r="F146" s="2">
        <v>10</v>
      </c>
      <c r="G146" s="2" t="s">
        <v>75</v>
      </c>
      <c r="H146" s="2" t="str">
        <f>CONCATENATE(depttable[[#This Row],[Org Code]]," - ",depttable[[#This Row],[Org Descr]])</f>
        <v>286 - Global Center for Medical Innovation</v>
      </c>
      <c r="J146" s="2">
        <v>693</v>
      </c>
      <c r="K146" s="2" t="s">
        <v>20723</v>
      </c>
      <c r="L146" s="2">
        <v>800</v>
      </c>
      <c r="M146" s="2" t="s">
        <v>20847</v>
      </c>
    </row>
    <row r="147" spans="1:13" x14ac:dyDescent="0.35">
      <c r="A147" s="2">
        <v>507</v>
      </c>
      <c r="B147" s="2" t="s">
        <v>228</v>
      </c>
      <c r="C147" s="2">
        <v>130</v>
      </c>
      <c r="D147" s="2" t="s">
        <v>74</v>
      </c>
      <c r="E147" s="2">
        <v>120</v>
      </c>
      <c r="F147" s="2">
        <v>10</v>
      </c>
      <c r="G147" s="2" t="s">
        <v>75</v>
      </c>
      <c r="H147" s="2" t="str">
        <f>CONCATENATE(depttable[[#This Row],[Org Code]]," - ",depttable[[#This Row],[Org Descr]])</f>
        <v>507 - Sust Comm Research &amp; Education</v>
      </c>
      <c r="J147" s="2">
        <v>694</v>
      </c>
      <c r="K147" s="2" t="s">
        <v>20723</v>
      </c>
      <c r="L147" s="2">
        <v>800</v>
      </c>
      <c r="M147" s="2" t="s">
        <v>20848</v>
      </c>
    </row>
    <row r="148" spans="1:13" x14ac:dyDescent="0.35">
      <c r="A148" s="2">
        <v>602</v>
      </c>
      <c r="B148" s="2" t="s">
        <v>251</v>
      </c>
      <c r="C148" s="2">
        <v>130</v>
      </c>
      <c r="D148" s="2" t="s">
        <v>74</v>
      </c>
      <c r="E148" s="2">
        <v>120</v>
      </c>
      <c r="F148" s="2">
        <v>10</v>
      </c>
      <c r="G148" s="2" t="s">
        <v>75</v>
      </c>
      <c r="H148" s="2" t="str">
        <f>CONCATENATE(depttable[[#This Row],[Org Code]]," - ",depttable[[#This Row],[Org Descr]])</f>
        <v>602 - GTRC</v>
      </c>
      <c r="J148" s="2">
        <v>695</v>
      </c>
      <c r="K148" s="2" t="s">
        <v>20723</v>
      </c>
      <c r="L148" s="2">
        <v>800</v>
      </c>
      <c r="M148" s="2" t="s">
        <v>20849</v>
      </c>
    </row>
    <row r="149" spans="1:13" x14ac:dyDescent="0.35">
      <c r="A149" s="2">
        <v>610</v>
      </c>
      <c r="B149" s="2" t="s">
        <v>258</v>
      </c>
      <c r="C149" s="2">
        <v>130</v>
      </c>
      <c r="D149" s="2" t="s">
        <v>74</v>
      </c>
      <c r="E149" s="2">
        <v>120</v>
      </c>
      <c r="F149" s="2">
        <v>10</v>
      </c>
      <c r="G149" s="2" t="s">
        <v>75</v>
      </c>
      <c r="H149" s="2" t="str">
        <f>CONCATENATE(depttable[[#This Row],[Org Code]]," - ",depttable[[#This Row],[Org Descr]])</f>
        <v>610 - VP Research Administration</v>
      </c>
      <c r="J149" s="2">
        <v>697</v>
      </c>
      <c r="K149" s="2" t="s">
        <v>20723</v>
      </c>
      <c r="L149" s="2">
        <v>800</v>
      </c>
      <c r="M149" s="2" t="s">
        <v>20850</v>
      </c>
    </row>
    <row r="150" spans="1:13" x14ac:dyDescent="0.35">
      <c r="A150" s="2">
        <v>621</v>
      </c>
      <c r="B150" s="2" t="s">
        <v>265</v>
      </c>
      <c r="C150" s="2">
        <v>130</v>
      </c>
      <c r="D150" s="2" t="s">
        <v>74</v>
      </c>
      <c r="E150" s="2">
        <v>120</v>
      </c>
      <c r="F150" s="2">
        <v>10</v>
      </c>
      <c r="G150" s="2" t="s">
        <v>75</v>
      </c>
      <c r="H150" s="2" t="str">
        <f>CONCATENATE(depttable[[#This Row],[Org Code]]," - ",depttable[[#This Row],[Org Descr]])</f>
        <v>621 - GT-RNOC Center</v>
      </c>
      <c r="J150" s="2">
        <v>698</v>
      </c>
      <c r="K150" s="2" t="s">
        <v>20723</v>
      </c>
      <c r="L150" s="2">
        <v>800</v>
      </c>
      <c r="M150" s="2" t="s">
        <v>20851</v>
      </c>
    </row>
    <row r="151" spans="1:13" x14ac:dyDescent="0.35">
      <c r="A151" s="2">
        <v>622</v>
      </c>
      <c r="B151" s="2" t="s">
        <v>266</v>
      </c>
      <c r="C151" s="2">
        <v>130</v>
      </c>
      <c r="D151" s="2" t="s">
        <v>74</v>
      </c>
      <c r="E151" s="2">
        <v>120</v>
      </c>
      <c r="F151" s="2">
        <v>10</v>
      </c>
      <c r="G151" s="2" t="s">
        <v>75</v>
      </c>
      <c r="H151" s="2" t="str">
        <f>CONCATENATE(depttable[[#This Row],[Org Code]]," - ",depttable[[#This Row],[Org Descr]])</f>
        <v>622 - GCMI and T3 Labs</v>
      </c>
      <c r="J151" s="2">
        <v>699</v>
      </c>
      <c r="K151" s="2" t="s">
        <v>20723</v>
      </c>
      <c r="L151" s="2">
        <v>800</v>
      </c>
      <c r="M151" s="2" t="s">
        <v>20852</v>
      </c>
    </row>
    <row r="152" spans="1:13" x14ac:dyDescent="0.35">
      <c r="A152" s="2">
        <v>690</v>
      </c>
      <c r="B152" s="2" t="s">
        <v>290</v>
      </c>
      <c r="C152" s="2">
        <v>130</v>
      </c>
      <c r="D152" s="2" t="s">
        <v>74</v>
      </c>
      <c r="E152" s="2">
        <v>120</v>
      </c>
      <c r="F152" s="2">
        <v>10</v>
      </c>
      <c r="G152" s="2" t="s">
        <v>75</v>
      </c>
      <c r="H152" s="2" t="str">
        <f>CONCATENATE(depttable[[#This Row],[Org Code]]," - ",depttable[[#This Row],[Org Descr]])</f>
        <v>690 - Georgia Electronic Design Center</v>
      </c>
      <c r="J152" s="2">
        <v>705</v>
      </c>
      <c r="K152" s="2" t="s">
        <v>20723</v>
      </c>
      <c r="L152" s="2">
        <v>755</v>
      </c>
      <c r="M152" s="2" t="s">
        <v>20853</v>
      </c>
    </row>
    <row r="153" spans="1:13" x14ac:dyDescent="0.35">
      <c r="A153" s="2">
        <v>340</v>
      </c>
      <c r="B153" s="2" t="s">
        <v>187</v>
      </c>
      <c r="C153" s="2">
        <v>114</v>
      </c>
      <c r="D153" s="2" t="s">
        <v>188</v>
      </c>
      <c r="E153" s="2">
        <v>511</v>
      </c>
      <c r="F153" s="2">
        <v>10</v>
      </c>
      <c r="G153" s="2" t="s">
        <v>75</v>
      </c>
      <c r="H153" s="2" t="str">
        <f>CONCATENATE(depttable[[#This Row],[Org Code]]," - ",depttable[[#This Row],[Org Descr]])</f>
        <v>340 - IAC-Literature, Media and Communication</v>
      </c>
      <c r="J153" s="2">
        <v>710</v>
      </c>
      <c r="K153" s="2" t="s">
        <v>20713</v>
      </c>
      <c r="L153" s="2">
        <v>710</v>
      </c>
      <c r="M153" s="2" t="s">
        <v>20854</v>
      </c>
    </row>
    <row r="154" spans="1:13" x14ac:dyDescent="0.35">
      <c r="A154" s="2">
        <v>380</v>
      </c>
      <c r="B154" s="2" t="s">
        <v>206</v>
      </c>
      <c r="C154" s="2">
        <v>114</v>
      </c>
      <c r="D154" s="2" t="s">
        <v>188</v>
      </c>
      <c r="E154" s="2">
        <v>511</v>
      </c>
      <c r="F154" s="2">
        <v>10</v>
      </c>
      <c r="G154" s="2" t="s">
        <v>75</v>
      </c>
      <c r="H154" s="2" t="str">
        <f>CONCATENATE(depttable[[#This Row],[Org Code]]," - ",depttable[[#This Row],[Org Descr]])</f>
        <v>380 - IAC-Modern Languages</v>
      </c>
      <c r="J154" s="2">
        <v>715</v>
      </c>
      <c r="K154" s="2" t="s">
        <v>20723</v>
      </c>
      <c r="L154" s="2">
        <v>710</v>
      </c>
      <c r="M154" s="2" t="s">
        <v>20855</v>
      </c>
    </row>
    <row r="155" spans="1:13" x14ac:dyDescent="0.35">
      <c r="A155" s="2">
        <v>440</v>
      </c>
      <c r="B155" s="2" t="s">
        <v>211</v>
      </c>
      <c r="C155" s="2">
        <v>114</v>
      </c>
      <c r="D155" s="2" t="s">
        <v>188</v>
      </c>
      <c r="E155" s="2">
        <v>511</v>
      </c>
      <c r="F155" s="2">
        <v>10</v>
      </c>
      <c r="G155" s="2" t="s">
        <v>75</v>
      </c>
      <c r="H155" s="2" t="str">
        <f>CONCATENATE(depttable[[#This Row],[Org Code]]," - ",depttable[[#This Row],[Org Descr]])</f>
        <v>440 - IAC-Air Force Aerospace Studies</v>
      </c>
      <c r="J155" s="2">
        <v>720</v>
      </c>
      <c r="K155" s="2" t="s">
        <v>20723</v>
      </c>
      <c r="L155" s="2">
        <v>755</v>
      </c>
      <c r="M155" s="2" t="s">
        <v>20856</v>
      </c>
    </row>
    <row r="156" spans="1:13" x14ac:dyDescent="0.35">
      <c r="A156" s="2">
        <v>450</v>
      </c>
      <c r="B156" s="2" t="s">
        <v>212</v>
      </c>
      <c r="C156" s="2">
        <v>114</v>
      </c>
      <c r="D156" s="2" t="s">
        <v>188</v>
      </c>
      <c r="E156" s="2">
        <v>511</v>
      </c>
      <c r="F156" s="2">
        <v>10</v>
      </c>
      <c r="G156" s="2" t="s">
        <v>75</v>
      </c>
      <c r="H156" s="2" t="str">
        <f>CONCATENATE(depttable[[#This Row],[Org Code]]," - ",depttable[[#This Row],[Org Descr]])</f>
        <v>450 - IAC-Military Science</v>
      </c>
      <c r="J156" s="2">
        <v>725</v>
      </c>
      <c r="K156" s="2" t="s">
        <v>20723</v>
      </c>
      <c r="L156" s="2">
        <v>751</v>
      </c>
      <c r="M156" s="2" t="s">
        <v>20857</v>
      </c>
    </row>
    <row r="157" spans="1:13" x14ac:dyDescent="0.35">
      <c r="A157" s="2">
        <v>460</v>
      </c>
      <c r="B157" s="2" t="s">
        <v>213</v>
      </c>
      <c r="C157" s="2">
        <v>114</v>
      </c>
      <c r="D157" s="2" t="s">
        <v>188</v>
      </c>
      <c r="E157" s="2">
        <v>511</v>
      </c>
      <c r="F157" s="2">
        <v>10</v>
      </c>
      <c r="G157" s="2" t="s">
        <v>75</v>
      </c>
      <c r="H157" s="2" t="str">
        <f>CONCATENATE(depttable[[#This Row],[Org Code]]," - ",depttable[[#This Row],[Org Descr]])</f>
        <v>460 - IAC-Naval Science</v>
      </c>
      <c r="J157" s="2">
        <v>740</v>
      </c>
      <c r="K157" s="2" t="s">
        <v>20723</v>
      </c>
      <c r="L157" s="2">
        <v>800</v>
      </c>
      <c r="M157" s="2" t="s">
        <v>20858</v>
      </c>
    </row>
    <row r="158" spans="1:13" x14ac:dyDescent="0.35">
      <c r="A158" s="2">
        <v>511</v>
      </c>
      <c r="B158" s="2" t="s">
        <v>233</v>
      </c>
      <c r="C158" s="2">
        <v>114</v>
      </c>
      <c r="D158" s="2" t="s">
        <v>188</v>
      </c>
      <c r="E158" s="2">
        <v>511</v>
      </c>
      <c r="F158" s="2">
        <v>10</v>
      </c>
      <c r="G158" s="2" t="s">
        <v>75</v>
      </c>
      <c r="H158" s="2" t="str">
        <f>CONCATENATE(depttable[[#This Row],[Org Code]]," - ",depttable[[#This Row],[Org Descr]])</f>
        <v>511 - Ivan Allen College - Deans Office</v>
      </c>
      <c r="J158" s="2">
        <v>741</v>
      </c>
      <c r="K158" s="2" t="s">
        <v>20723</v>
      </c>
      <c r="L158" s="2">
        <v>800</v>
      </c>
      <c r="M158" s="2" t="s">
        <v>20859</v>
      </c>
    </row>
    <row r="159" spans="1:13" x14ac:dyDescent="0.35">
      <c r="A159" s="2">
        <v>512</v>
      </c>
      <c r="B159" s="2" t="s">
        <v>234</v>
      </c>
      <c r="C159" s="2">
        <v>114</v>
      </c>
      <c r="D159" s="2" t="s">
        <v>188</v>
      </c>
      <c r="E159" s="2">
        <v>511</v>
      </c>
      <c r="F159" s="2">
        <v>10</v>
      </c>
      <c r="G159" s="2" t="s">
        <v>75</v>
      </c>
      <c r="H159" s="2" t="str">
        <f>CONCATENATE(depttable[[#This Row],[Org Code]]," - ",depttable[[#This Row],[Org Descr]])</f>
        <v>512 - IAC-School of Economics</v>
      </c>
      <c r="J159" s="2">
        <v>749</v>
      </c>
      <c r="K159" s="2" t="s">
        <v>20723</v>
      </c>
      <c r="L159" s="2">
        <v>751</v>
      </c>
      <c r="M159" s="2" t="s">
        <v>20860</v>
      </c>
    </row>
    <row r="160" spans="1:13" x14ac:dyDescent="0.35">
      <c r="A160" s="2">
        <v>513</v>
      </c>
      <c r="B160" s="2" t="s">
        <v>235</v>
      </c>
      <c r="C160" s="2">
        <v>114</v>
      </c>
      <c r="D160" s="2" t="s">
        <v>188</v>
      </c>
      <c r="E160" s="2">
        <v>511</v>
      </c>
      <c r="F160" s="2">
        <v>10</v>
      </c>
      <c r="G160" s="2" t="s">
        <v>75</v>
      </c>
      <c r="H160" s="2" t="str">
        <f>CONCATENATE(depttable[[#This Row],[Org Code]]," - ",depttable[[#This Row],[Org Descr]])</f>
        <v>513 - IAC-School of Public Policy</v>
      </c>
      <c r="J160" s="2">
        <v>750</v>
      </c>
      <c r="K160" s="2" t="s">
        <v>20723</v>
      </c>
      <c r="L160" s="2">
        <v>755</v>
      </c>
      <c r="M160" s="2" t="s">
        <v>20861</v>
      </c>
    </row>
    <row r="161" spans="1:13" x14ac:dyDescent="0.35">
      <c r="A161" s="2">
        <v>514</v>
      </c>
      <c r="B161" s="2" t="s">
        <v>236</v>
      </c>
      <c r="C161" s="2">
        <v>114</v>
      </c>
      <c r="D161" s="2" t="s">
        <v>188</v>
      </c>
      <c r="E161" s="2">
        <v>511</v>
      </c>
      <c r="F161" s="2">
        <v>10</v>
      </c>
      <c r="G161" s="2" t="s">
        <v>75</v>
      </c>
      <c r="H161" s="2" t="str">
        <f>CONCATENATE(depttable[[#This Row],[Org Code]]," - ",depttable[[#This Row],[Org Descr]])</f>
        <v>514 - History &amp; Sociology</v>
      </c>
      <c r="J161" s="2">
        <v>751</v>
      </c>
      <c r="K161" s="2" t="s">
        <v>20713</v>
      </c>
      <c r="L161" s="2">
        <v>751</v>
      </c>
      <c r="M161" s="2" t="s">
        <v>20862</v>
      </c>
    </row>
    <row r="162" spans="1:13" x14ac:dyDescent="0.35">
      <c r="A162" s="2">
        <v>515</v>
      </c>
      <c r="B162" s="2" t="s">
        <v>237</v>
      </c>
      <c r="C162" s="2">
        <v>114</v>
      </c>
      <c r="D162" s="2" t="s">
        <v>188</v>
      </c>
      <c r="E162" s="2">
        <v>511</v>
      </c>
      <c r="F162" s="2">
        <v>10</v>
      </c>
      <c r="G162" s="2" t="s">
        <v>75</v>
      </c>
      <c r="H162" s="2" t="str">
        <f>CONCATENATE(depttable[[#This Row],[Org Code]]," - ",depttable[[#This Row],[Org Descr]])</f>
        <v>515 - IAC-International Affairs</v>
      </c>
      <c r="J162" s="2">
        <v>752</v>
      </c>
      <c r="K162" s="2" t="s">
        <v>20723</v>
      </c>
      <c r="L162" s="2">
        <v>751</v>
      </c>
      <c r="M162" s="2" t="s">
        <v>20863</v>
      </c>
    </row>
    <row r="163" spans="1:13" x14ac:dyDescent="0.35">
      <c r="A163" s="2">
        <v>516</v>
      </c>
      <c r="B163" s="2" t="s">
        <v>238</v>
      </c>
      <c r="C163" s="2">
        <v>114</v>
      </c>
      <c r="D163" s="2" t="s">
        <v>188</v>
      </c>
      <c r="E163" s="2">
        <v>511</v>
      </c>
      <c r="F163" s="2">
        <v>10</v>
      </c>
      <c r="G163" s="2" t="s">
        <v>75</v>
      </c>
      <c r="H163" s="2" t="str">
        <f>CONCATENATE(depttable[[#This Row],[Org Code]]," - ",depttable[[#This Row],[Org Descr]])</f>
        <v>516 - State Data - Research Center</v>
      </c>
      <c r="J163" s="2">
        <v>754</v>
      </c>
      <c r="K163" s="2" t="s">
        <v>20723</v>
      </c>
      <c r="L163" s="2">
        <v>755</v>
      </c>
      <c r="M163" s="2" t="s">
        <v>20864</v>
      </c>
    </row>
    <row r="164" spans="1:13" x14ac:dyDescent="0.35">
      <c r="A164" s="2">
        <v>517</v>
      </c>
      <c r="B164" s="2" t="s">
        <v>239</v>
      </c>
      <c r="C164" s="2">
        <v>114</v>
      </c>
      <c r="D164" s="2" t="s">
        <v>188</v>
      </c>
      <c r="E164" s="2">
        <v>511</v>
      </c>
      <c r="F164" s="2">
        <v>10</v>
      </c>
      <c r="G164" s="2" t="s">
        <v>75</v>
      </c>
      <c r="H164" s="2" t="str">
        <f>CONCATENATE(depttable[[#This Row],[Org Code]]," - ",depttable[[#This Row],[Org Descr]])</f>
        <v>517 - Center for the Study of Urban Environments</v>
      </c>
      <c r="J164" s="2">
        <v>755</v>
      </c>
      <c r="K164" s="2" t="s">
        <v>20713</v>
      </c>
      <c r="L164" s="2">
        <v>755</v>
      </c>
      <c r="M164" s="2" t="s">
        <v>20865</v>
      </c>
    </row>
    <row r="165" spans="1:13" x14ac:dyDescent="0.35">
      <c r="A165" s="2">
        <v>520</v>
      </c>
      <c r="B165" s="2" t="s">
        <v>241</v>
      </c>
      <c r="C165" s="2">
        <v>114</v>
      </c>
      <c r="D165" s="2" t="s">
        <v>188</v>
      </c>
      <c r="E165" s="2">
        <v>511</v>
      </c>
      <c r="F165" s="2">
        <v>10</v>
      </c>
      <c r="G165" s="2" t="s">
        <v>75</v>
      </c>
      <c r="H165" s="2" t="str">
        <f>CONCATENATE(depttable[[#This Row],[Org Code]]," - ",depttable[[#This Row],[Org Descr]])</f>
        <v>520 - IAC-Ctr for Adv Comm Policy</v>
      </c>
      <c r="J165" s="2">
        <v>756</v>
      </c>
      <c r="K165" s="2" t="s">
        <v>20723</v>
      </c>
      <c r="L165" s="2">
        <v>710</v>
      </c>
      <c r="M165" s="2" t="s">
        <v>20866</v>
      </c>
    </row>
    <row r="166" spans="1:13" x14ac:dyDescent="0.35">
      <c r="A166" s="2">
        <v>508</v>
      </c>
      <c r="B166" s="2" t="s">
        <v>229</v>
      </c>
      <c r="C166" s="2">
        <v>140</v>
      </c>
      <c r="D166" s="2" t="s">
        <v>230</v>
      </c>
      <c r="F166" s="2">
        <v>10</v>
      </c>
      <c r="G166" s="2" t="s">
        <v>75</v>
      </c>
      <c r="H166" s="2" t="str">
        <f>CONCATENATE(depttable[[#This Row],[Org Code]]," - ",depttable[[#This Row],[Org Descr]])</f>
        <v>508 - Georgia Tech Library Collection</v>
      </c>
      <c r="J166" s="2">
        <v>758</v>
      </c>
      <c r="K166" s="2" t="s">
        <v>20723</v>
      </c>
      <c r="L166" s="2">
        <v>755</v>
      </c>
      <c r="M166" s="2" t="s">
        <v>20867</v>
      </c>
    </row>
    <row r="167" spans="1:13" x14ac:dyDescent="0.35">
      <c r="A167" s="2">
        <v>509</v>
      </c>
      <c r="B167" s="2" t="s">
        <v>231</v>
      </c>
      <c r="C167" s="2">
        <v>140</v>
      </c>
      <c r="D167" s="2" t="s">
        <v>230</v>
      </c>
      <c r="F167" s="2">
        <v>10</v>
      </c>
      <c r="G167" s="2" t="s">
        <v>75</v>
      </c>
      <c r="H167" s="2" t="str">
        <f>CONCATENATE(depttable[[#This Row],[Org Code]]," - ",depttable[[#This Row],[Org Descr]])</f>
        <v>509 - Library Service Center</v>
      </c>
      <c r="J167" s="2">
        <v>759</v>
      </c>
      <c r="K167" s="2" t="s">
        <v>20723</v>
      </c>
      <c r="L167" s="2">
        <v>755</v>
      </c>
      <c r="M167" s="2" t="s">
        <v>20868</v>
      </c>
    </row>
    <row r="168" spans="1:13" x14ac:dyDescent="0.35">
      <c r="A168" s="2">
        <v>510</v>
      </c>
      <c r="B168" s="2" t="s">
        <v>232</v>
      </c>
      <c r="C168" s="2">
        <v>140</v>
      </c>
      <c r="D168" s="2" t="s">
        <v>230</v>
      </c>
      <c r="F168" s="2">
        <v>10</v>
      </c>
      <c r="G168" s="2" t="s">
        <v>75</v>
      </c>
      <c r="H168" s="2" t="str">
        <f>CONCATENATE(depttable[[#This Row],[Org Code]]," - ",depttable[[#This Row],[Org Descr]])</f>
        <v>510 - Library and Information Center</v>
      </c>
      <c r="J168" s="2">
        <v>760</v>
      </c>
      <c r="K168" s="2" t="s">
        <v>20713</v>
      </c>
      <c r="L168" s="2">
        <v>760</v>
      </c>
      <c r="M168" s="2" t="s">
        <v>20869</v>
      </c>
    </row>
    <row r="169" spans="1:13" x14ac:dyDescent="0.35">
      <c r="A169" s="2">
        <v>518</v>
      </c>
      <c r="B169" s="2" t="s">
        <v>240</v>
      </c>
      <c r="C169" s="2">
        <v>140</v>
      </c>
      <c r="D169" s="2" t="s">
        <v>230</v>
      </c>
      <c r="F169" s="2">
        <v>10</v>
      </c>
      <c r="G169" s="2" t="s">
        <v>75</v>
      </c>
      <c r="H169" s="2" t="str">
        <f>CONCATENATE(depttable[[#This Row],[Org Code]]," - ",depttable[[#This Row],[Org Descr]])</f>
        <v>518 - Archives</v>
      </c>
      <c r="J169" s="2">
        <v>764</v>
      </c>
      <c r="K169" s="2" t="s">
        <v>20723</v>
      </c>
      <c r="L169" s="2">
        <v>755</v>
      </c>
      <c r="M169" s="2" t="s">
        <v>3522</v>
      </c>
    </row>
    <row r="170" spans="1:13" x14ac:dyDescent="0.35">
      <c r="A170" s="2">
        <v>116</v>
      </c>
      <c r="B170" s="2" t="s">
        <v>89</v>
      </c>
      <c r="C170" s="2">
        <v>142</v>
      </c>
      <c r="D170" s="2" t="s">
        <v>90</v>
      </c>
      <c r="E170" s="2">
        <v>600</v>
      </c>
      <c r="F170" s="2">
        <v>10</v>
      </c>
      <c r="G170" s="2" t="s">
        <v>75</v>
      </c>
      <c r="H170" s="2" t="str">
        <f>CONCATENATE(depttable[[#This Row],[Org Code]]," - ",depttable[[#This Row],[Org Descr]])</f>
        <v>116 - Georgia Research Alliance</v>
      </c>
      <c r="J170" s="2">
        <v>765</v>
      </c>
      <c r="K170" s="2" t="s">
        <v>20723</v>
      </c>
      <c r="L170" s="2">
        <v>755</v>
      </c>
      <c r="M170" s="2" t="s">
        <v>20870</v>
      </c>
    </row>
    <row r="171" spans="1:13" x14ac:dyDescent="0.35">
      <c r="A171" s="2">
        <v>312</v>
      </c>
      <c r="B171" s="2" t="s">
        <v>182</v>
      </c>
      <c r="C171" s="2">
        <v>142</v>
      </c>
      <c r="D171" s="2" t="s">
        <v>90</v>
      </c>
      <c r="E171" s="2">
        <v>600</v>
      </c>
      <c r="F171" s="2">
        <v>10</v>
      </c>
      <c r="G171" s="2" t="s">
        <v>75</v>
      </c>
      <c r="H171" s="2" t="str">
        <f>CONCATENATE(depttable[[#This Row],[Org Code]]," - ",depttable[[#This Row],[Org Descr]])</f>
        <v>312 - Tech Applications Group</v>
      </c>
      <c r="J171" s="2">
        <v>766</v>
      </c>
      <c r="K171" s="2" t="s">
        <v>20723</v>
      </c>
      <c r="L171" s="2">
        <v>755</v>
      </c>
      <c r="M171" s="2" t="s">
        <v>20871</v>
      </c>
    </row>
    <row r="172" spans="1:13" x14ac:dyDescent="0.35">
      <c r="A172" s="2">
        <v>560</v>
      </c>
      <c r="B172" s="2" t="s">
        <v>243</v>
      </c>
      <c r="C172" s="2">
        <v>142</v>
      </c>
      <c r="D172" s="2" t="s">
        <v>90</v>
      </c>
      <c r="E172" s="2">
        <v>600</v>
      </c>
      <c r="F172" s="2">
        <v>10</v>
      </c>
      <c r="G172" s="2" t="s">
        <v>75</v>
      </c>
      <c r="H172" s="2" t="str">
        <f>CONCATENATE(depttable[[#This Row],[Org Code]]," - ",depttable[[#This Row],[Org Descr]])</f>
        <v>560 - Office of Graduate Education</v>
      </c>
      <c r="J172" s="2">
        <v>767</v>
      </c>
      <c r="K172" s="2" t="s">
        <v>20723</v>
      </c>
      <c r="L172" s="2">
        <v>755</v>
      </c>
      <c r="M172" s="2" t="s">
        <v>20872</v>
      </c>
    </row>
    <row r="173" spans="1:13" x14ac:dyDescent="0.35">
      <c r="A173" s="2">
        <v>580</v>
      </c>
      <c r="B173" s="2" t="s">
        <v>244</v>
      </c>
      <c r="C173" s="2">
        <v>142</v>
      </c>
      <c r="D173" s="2" t="s">
        <v>90</v>
      </c>
      <c r="E173" s="2">
        <v>600</v>
      </c>
      <c r="F173" s="2">
        <v>10</v>
      </c>
      <c r="G173" s="2" t="s">
        <v>75</v>
      </c>
      <c r="H173" s="2" t="str">
        <f>CONCATENATE(depttable[[#This Row],[Org Code]]," - ",depttable[[#This Row],[Org Descr]])</f>
        <v>580 - Division of Professional Practice</v>
      </c>
      <c r="J173" s="2">
        <v>769</v>
      </c>
      <c r="K173" s="2" t="s">
        <v>20723</v>
      </c>
      <c r="L173" s="2">
        <v>755</v>
      </c>
      <c r="M173" s="2" t="s">
        <v>20873</v>
      </c>
    </row>
    <row r="174" spans="1:13" x14ac:dyDescent="0.35">
      <c r="A174" s="2">
        <v>583</v>
      </c>
      <c r="B174" s="2" t="s">
        <v>245</v>
      </c>
      <c r="C174" s="2">
        <v>142</v>
      </c>
      <c r="D174" s="2" t="s">
        <v>90</v>
      </c>
      <c r="E174" s="2">
        <v>600</v>
      </c>
      <c r="F174" s="2">
        <v>10</v>
      </c>
      <c r="G174" s="2" t="s">
        <v>75</v>
      </c>
      <c r="H174" s="2" t="str">
        <f>CONCATENATE(depttable[[#This Row],[Org Code]]," - ",depttable[[#This Row],[Org Descr]])</f>
        <v>583 - Academic Effectiveness</v>
      </c>
      <c r="J174" s="2">
        <v>770</v>
      </c>
      <c r="K174" s="2" t="s">
        <v>20723</v>
      </c>
      <c r="L174" s="2">
        <v>568</v>
      </c>
      <c r="M174" s="2" t="s">
        <v>20874</v>
      </c>
    </row>
    <row r="175" spans="1:13" x14ac:dyDescent="0.35">
      <c r="A175" s="2">
        <v>585</v>
      </c>
      <c r="B175" s="2" t="s">
        <v>247</v>
      </c>
      <c r="C175" s="2">
        <v>142</v>
      </c>
      <c r="D175" s="2" t="s">
        <v>90</v>
      </c>
      <c r="E175" s="2">
        <v>600</v>
      </c>
      <c r="F175" s="2">
        <v>10</v>
      </c>
      <c r="G175" s="2" t="s">
        <v>75</v>
      </c>
      <c r="H175" s="2" t="str">
        <f>CONCATENATE(depttable[[#This Row],[Org Code]]," - ",depttable[[#This Row],[Org Descr]])</f>
        <v>585 - Office of Assessment</v>
      </c>
      <c r="J175" s="2">
        <v>771</v>
      </c>
      <c r="K175" s="2" t="s">
        <v>20723</v>
      </c>
      <c r="L175" s="2">
        <v>755</v>
      </c>
      <c r="M175" s="2" t="s">
        <v>20875</v>
      </c>
    </row>
    <row r="176" spans="1:13" x14ac:dyDescent="0.35">
      <c r="A176" s="2">
        <v>600</v>
      </c>
      <c r="B176" s="2" t="s">
        <v>249</v>
      </c>
      <c r="C176" s="2">
        <v>142</v>
      </c>
      <c r="D176" s="2" t="s">
        <v>90</v>
      </c>
      <c r="E176" s="2">
        <v>600</v>
      </c>
      <c r="F176" s="2">
        <v>10</v>
      </c>
      <c r="G176" s="2" t="s">
        <v>75</v>
      </c>
      <c r="H176" s="2" t="str">
        <f>CONCATENATE(depttable[[#This Row],[Org Code]]," - ",depttable[[#This Row],[Org Descr]])</f>
        <v>600 - Provost and Exec VP for Academic Affairs</v>
      </c>
      <c r="J176" s="2">
        <v>772</v>
      </c>
      <c r="K176" s="2" t="s">
        <v>20723</v>
      </c>
      <c r="L176" s="2">
        <v>710</v>
      </c>
      <c r="M176" s="2" t="s">
        <v>20876</v>
      </c>
    </row>
    <row r="177" spans="1:13" x14ac:dyDescent="0.35">
      <c r="A177" s="2">
        <v>601</v>
      </c>
      <c r="B177" s="2" t="s">
        <v>250</v>
      </c>
      <c r="C177" s="2">
        <v>142</v>
      </c>
      <c r="D177" s="2" t="s">
        <v>90</v>
      </c>
      <c r="E177" s="2">
        <v>600</v>
      </c>
      <c r="F177" s="2">
        <v>10</v>
      </c>
      <c r="G177" s="2" t="s">
        <v>75</v>
      </c>
      <c r="H177" s="2" t="str">
        <f>CONCATENATE(depttable[[#This Row],[Org Code]]," - ",depttable[[#This Row],[Org Descr]])</f>
        <v>601 - GT-Europe</v>
      </c>
      <c r="J177" s="2">
        <v>780</v>
      </c>
      <c r="K177" s="2" t="s">
        <v>20723</v>
      </c>
      <c r="L177" s="2">
        <v>800</v>
      </c>
      <c r="M177" s="2" t="s">
        <v>20877</v>
      </c>
    </row>
    <row r="178" spans="1:13" x14ac:dyDescent="0.35">
      <c r="A178" s="2">
        <v>603</v>
      </c>
      <c r="B178" s="2" t="s">
        <v>252</v>
      </c>
      <c r="C178" s="2">
        <v>142</v>
      </c>
      <c r="D178" s="2" t="s">
        <v>90</v>
      </c>
      <c r="E178" s="2">
        <v>600</v>
      </c>
      <c r="F178" s="2">
        <v>10</v>
      </c>
      <c r="G178" s="2" t="s">
        <v>75</v>
      </c>
      <c r="H178" s="2" t="str">
        <f>CONCATENATE(depttable[[#This Row],[Org Code]]," - ",depttable[[#This Row],[Org Descr]])</f>
        <v>603 - VP for Undergraduate Education</v>
      </c>
      <c r="J178" s="2">
        <v>790</v>
      </c>
      <c r="K178" s="2" t="s">
        <v>20713</v>
      </c>
      <c r="L178" s="2">
        <v>800</v>
      </c>
      <c r="M178" s="2" t="s">
        <v>20878</v>
      </c>
    </row>
    <row r="179" spans="1:13" x14ac:dyDescent="0.35">
      <c r="A179" s="2">
        <v>604</v>
      </c>
      <c r="B179" s="2" t="s">
        <v>253</v>
      </c>
      <c r="C179" s="2">
        <v>142</v>
      </c>
      <c r="D179" s="2" t="s">
        <v>90</v>
      </c>
      <c r="E179" s="2">
        <v>600</v>
      </c>
      <c r="F179" s="2">
        <v>10</v>
      </c>
      <c r="G179" s="2" t="s">
        <v>75</v>
      </c>
      <c r="H179" s="2" t="str">
        <f>CONCATENATE(depttable[[#This Row],[Org Code]]," - ",depttable[[#This Row],[Org Descr]])</f>
        <v>604 - Center for Teaching and Learning</v>
      </c>
      <c r="J179" s="2">
        <v>800</v>
      </c>
      <c r="K179" s="2" t="s">
        <v>20879</v>
      </c>
      <c r="L179" s="2">
        <v>800</v>
      </c>
      <c r="M179" s="2" t="s">
        <v>20879</v>
      </c>
    </row>
    <row r="180" spans="1:13" x14ac:dyDescent="0.35">
      <c r="A180" s="2">
        <v>607</v>
      </c>
      <c r="B180" s="2" t="s">
        <v>254</v>
      </c>
      <c r="C180" s="2">
        <v>142</v>
      </c>
      <c r="D180" s="2" t="s">
        <v>90</v>
      </c>
      <c r="E180" s="2">
        <v>600</v>
      </c>
      <c r="F180" s="2">
        <v>10</v>
      </c>
      <c r="G180" s="2" t="s">
        <v>75</v>
      </c>
      <c r="H180" s="2" t="str">
        <f>CONCATENATE(depttable[[#This Row],[Org Code]]," - ",depttable[[#This Row],[Org Descr]])</f>
        <v>607 - Center for Academic Success</v>
      </c>
      <c r="J180" s="2">
        <v>801</v>
      </c>
      <c r="K180" s="2" t="s">
        <v>20723</v>
      </c>
      <c r="L180" s="2">
        <v>800</v>
      </c>
      <c r="M180" s="2" t="s">
        <v>20880</v>
      </c>
    </row>
    <row r="181" spans="1:13" x14ac:dyDescent="0.35">
      <c r="A181" s="2">
        <v>608</v>
      </c>
      <c r="B181" s="2" t="s">
        <v>255</v>
      </c>
      <c r="C181" s="2">
        <v>142</v>
      </c>
      <c r="D181" s="2" t="s">
        <v>90</v>
      </c>
      <c r="E181" s="2">
        <v>600</v>
      </c>
      <c r="F181" s="2">
        <v>95</v>
      </c>
      <c r="G181" s="2" t="s">
        <v>256</v>
      </c>
      <c r="H181" s="2" t="str">
        <f>CONCATENATE(depttable[[#This Row],[Org Code]]," - ",depttable[[#This Row],[Org Descr]])</f>
        <v>608 - Center for Academic Success - SAF</v>
      </c>
      <c r="J181" s="2">
        <v>802</v>
      </c>
      <c r="K181" s="2" t="s">
        <v>20723</v>
      </c>
      <c r="L181" s="2">
        <v>800</v>
      </c>
      <c r="M181" s="2" t="s">
        <v>20881</v>
      </c>
    </row>
    <row r="182" spans="1:13" x14ac:dyDescent="0.35">
      <c r="A182" s="2">
        <v>609</v>
      </c>
      <c r="B182" s="2" t="s">
        <v>257</v>
      </c>
      <c r="C182" s="2">
        <v>142</v>
      </c>
      <c r="D182" s="2" t="s">
        <v>90</v>
      </c>
      <c r="E182" s="2">
        <v>600</v>
      </c>
      <c r="F182" s="2">
        <v>10</v>
      </c>
      <c r="G182" s="2" t="s">
        <v>75</v>
      </c>
      <c r="H182" s="2" t="str">
        <f>CONCATENATE(depttable[[#This Row],[Org Code]]," - ",depttable[[#This Row],[Org Descr]])</f>
        <v>609 - Vice Provost/Grad Ed &amp; Fac Dev</v>
      </c>
      <c r="J182" s="2">
        <v>820</v>
      </c>
      <c r="K182" s="2" t="s">
        <v>20713</v>
      </c>
      <c r="L182" s="2">
        <v>820</v>
      </c>
      <c r="M182" s="2" t="s">
        <v>20882</v>
      </c>
    </row>
    <row r="183" spans="1:13" x14ac:dyDescent="0.35">
      <c r="A183" s="2">
        <v>611</v>
      </c>
      <c r="B183" s="2" t="s">
        <v>259</v>
      </c>
      <c r="C183" s="2">
        <v>142</v>
      </c>
      <c r="D183" s="2" t="s">
        <v>90</v>
      </c>
      <c r="E183" s="2">
        <v>600</v>
      </c>
      <c r="F183" s="2">
        <v>10</v>
      </c>
      <c r="G183" s="2" t="s">
        <v>75</v>
      </c>
      <c r="H183" s="2" t="str">
        <f>CONCATENATE(depttable[[#This Row],[Org Code]]," - ",depttable[[#This Row],[Org Descr]])</f>
        <v>611 - Vice Provost for International Initiatives</v>
      </c>
      <c r="J183" s="2">
        <v>823</v>
      </c>
      <c r="K183" s="2" t="s">
        <v>20723</v>
      </c>
      <c r="L183" s="2">
        <v>820</v>
      </c>
      <c r="M183" s="2" t="s">
        <v>20883</v>
      </c>
    </row>
    <row r="184" spans="1:13" x14ac:dyDescent="0.35">
      <c r="A184" s="2">
        <v>613</v>
      </c>
      <c r="B184" s="2" t="s">
        <v>260</v>
      </c>
      <c r="C184" s="2">
        <v>142</v>
      </c>
      <c r="D184" s="2" t="s">
        <v>90</v>
      </c>
      <c r="E184" s="2">
        <v>600</v>
      </c>
      <c r="F184" s="2">
        <v>10</v>
      </c>
      <c r="G184" s="2" t="s">
        <v>75</v>
      </c>
      <c r="H184" s="2" t="str">
        <f>CONCATENATE(depttable[[#This Row],[Org Code]]," - ",depttable[[#This Row],[Org Descr]])</f>
        <v>613 - Career Center</v>
      </c>
      <c r="J184" s="2">
        <v>824</v>
      </c>
      <c r="K184" s="2" t="s">
        <v>20723</v>
      </c>
      <c r="L184" s="2">
        <v>820</v>
      </c>
      <c r="M184" s="2" t="s">
        <v>20884</v>
      </c>
    </row>
    <row r="185" spans="1:13" x14ac:dyDescent="0.35">
      <c r="A185" s="2">
        <v>614</v>
      </c>
      <c r="B185" s="2" t="s">
        <v>261</v>
      </c>
      <c r="C185" s="2">
        <v>142</v>
      </c>
      <c r="D185" s="2" t="s">
        <v>90</v>
      </c>
      <c r="E185" s="2">
        <v>600</v>
      </c>
      <c r="F185" s="2">
        <v>10</v>
      </c>
      <c r="G185" s="2" t="s">
        <v>75</v>
      </c>
      <c r="H185" s="2" t="str">
        <f>CONCATENATE(depttable[[#This Row],[Org Code]]," - ",depttable[[#This Row],[Org Descr]])</f>
        <v>614 - Center for Academic Enrichment</v>
      </c>
      <c r="J185" s="2">
        <v>825</v>
      </c>
      <c r="K185" s="2" t="s">
        <v>20723</v>
      </c>
      <c r="L185" s="2">
        <v>820</v>
      </c>
      <c r="M185" s="2" t="s">
        <v>20885</v>
      </c>
    </row>
    <row r="186" spans="1:13" x14ac:dyDescent="0.35">
      <c r="A186" s="2">
        <v>615</v>
      </c>
      <c r="B186" s="2" t="s">
        <v>262</v>
      </c>
      <c r="C186" s="2">
        <v>142</v>
      </c>
      <c r="D186" s="2" t="s">
        <v>90</v>
      </c>
      <c r="E186" s="2">
        <v>600</v>
      </c>
      <c r="F186" s="2">
        <v>10</v>
      </c>
      <c r="G186" s="2" t="s">
        <v>75</v>
      </c>
      <c r="H186" s="2" t="str">
        <f>CONCATENATE(depttable[[#This Row],[Org Code]]," - ",depttable[[#This Row],[Org Descr]])</f>
        <v>615 - Honors Program</v>
      </c>
      <c r="J186" s="2">
        <v>826</v>
      </c>
      <c r="K186" s="2" t="s">
        <v>20723</v>
      </c>
      <c r="L186" s="2">
        <v>820</v>
      </c>
      <c r="M186" s="2" t="s">
        <v>20886</v>
      </c>
    </row>
    <row r="187" spans="1:13" x14ac:dyDescent="0.35">
      <c r="A187" s="2">
        <v>616</v>
      </c>
      <c r="B187" s="2" t="s">
        <v>263</v>
      </c>
      <c r="C187" s="2">
        <v>142</v>
      </c>
      <c r="D187" s="2" t="s">
        <v>90</v>
      </c>
      <c r="E187" s="2">
        <v>600</v>
      </c>
      <c r="F187" s="2">
        <v>10</v>
      </c>
      <c r="G187" s="2" t="s">
        <v>75</v>
      </c>
      <c r="H187" s="2" t="str">
        <f>CONCATENATE(depttable[[#This Row],[Org Code]]," - ",depttable[[#This Row],[Org Descr]])</f>
        <v>616 - Faculty Affairs</v>
      </c>
      <c r="J187" s="2">
        <v>830</v>
      </c>
      <c r="K187" s="2" t="s">
        <v>20723</v>
      </c>
      <c r="L187" s="2">
        <v>755</v>
      </c>
      <c r="M187" s="2" t="s">
        <v>20887</v>
      </c>
    </row>
    <row r="188" spans="1:13" x14ac:dyDescent="0.35">
      <c r="A188" s="2">
        <v>617</v>
      </c>
      <c r="B188" s="2" t="s">
        <v>264</v>
      </c>
      <c r="C188" s="2">
        <v>142</v>
      </c>
      <c r="D188" s="2" t="s">
        <v>90</v>
      </c>
      <c r="E188" s="2">
        <v>600</v>
      </c>
      <c r="F188" s="2">
        <v>10</v>
      </c>
      <c r="G188" s="2" t="s">
        <v>75</v>
      </c>
      <c r="H188" s="2" t="str">
        <f>CONCATENATE(depttable[[#This Row],[Org Code]]," - ",depttable[[#This Row],[Org Descr]])</f>
        <v>617 - Summer Session Initiatives</v>
      </c>
      <c r="J188" s="2">
        <v>831</v>
      </c>
      <c r="K188" s="2" t="s">
        <v>20723</v>
      </c>
      <c r="L188" s="2">
        <v>755</v>
      </c>
      <c r="M188" s="2" t="s">
        <v>20888</v>
      </c>
    </row>
    <row r="189" spans="1:13" x14ac:dyDescent="0.35">
      <c r="A189" s="2">
        <v>630</v>
      </c>
      <c r="B189" s="2" t="s">
        <v>267</v>
      </c>
      <c r="C189" s="2">
        <v>142</v>
      </c>
      <c r="D189" s="2" t="s">
        <v>90</v>
      </c>
      <c r="E189" s="2">
        <v>600</v>
      </c>
      <c r="F189" s="2">
        <v>10</v>
      </c>
      <c r="G189" s="2" t="s">
        <v>75</v>
      </c>
      <c r="H189" s="2" t="str">
        <f>CONCATENATE(depttable[[#This Row],[Org Code]]," - ",depttable[[#This Row],[Org Descr]])</f>
        <v>630 - International Education</v>
      </c>
      <c r="J189" s="2">
        <v>833</v>
      </c>
      <c r="K189" s="2" t="s">
        <v>20723</v>
      </c>
      <c r="L189" s="2">
        <v>755</v>
      </c>
      <c r="M189" s="2" t="s">
        <v>20889</v>
      </c>
    </row>
    <row r="190" spans="1:13" x14ac:dyDescent="0.35">
      <c r="A190" s="2">
        <v>631</v>
      </c>
      <c r="B190" s="2" t="s">
        <v>268</v>
      </c>
      <c r="C190" s="2">
        <v>142</v>
      </c>
      <c r="D190" s="2" t="s">
        <v>90</v>
      </c>
      <c r="E190" s="2">
        <v>600</v>
      </c>
      <c r="F190" s="2">
        <v>10</v>
      </c>
      <c r="G190" s="2" t="s">
        <v>75</v>
      </c>
      <c r="H190" s="2" t="str">
        <f>CONCATENATE(depttable[[#This Row],[Org Code]]," - ",depttable[[#This Row],[Org Descr]])</f>
        <v>631 - Sr. VP of Education &amp; Learning</v>
      </c>
      <c r="J190" s="2">
        <v>853</v>
      </c>
      <c r="K190" s="2" t="s">
        <v>20723</v>
      </c>
      <c r="L190" s="2">
        <v>800</v>
      </c>
      <c r="M190" s="2" t="s">
        <v>20890</v>
      </c>
    </row>
    <row r="191" spans="1:13" x14ac:dyDescent="0.35">
      <c r="A191" s="2">
        <v>632</v>
      </c>
      <c r="B191" s="2" t="s">
        <v>269</v>
      </c>
      <c r="C191" s="2">
        <v>142</v>
      </c>
      <c r="D191" s="2" t="s">
        <v>90</v>
      </c>
      <c r="E191" s="2">
        <v>600</v>
      </c>
      <c r="F191" s="2">
        <v>10</v>
      </c>
      <c r="G191" s="2" t="s">
        <v>75</v>
      </c>
      <c r="H191" s="2" t="str">
        <f>CONCATENATE(depttable[[#This Row],[Org Code]]," - ",depttable[[#This Row],[Org Descr]])</f>
        <v>632 - First-Year Semester Abroad (FYSA)</v>
      </c>
      <c r="J191" s="2">
        <v>870</v>
      </c>
      <c r="K191" s="2" t="s">
        <v>20723</v>
      </c>
      <c r="L191" s="2">
        <v>800</v>
      </c>
      <c r="M191" s="2" t="s">
        <v>20891</v>
      </c>
    </row>
    <row r="192" spans="1:13" x14ac:dyDescent="0.35">
      <c r="A192" s="2">
        <v>633</v>
      </c>
      <c r="B192" s="2" t="s">
        <v>270</v>
      </c>
      <c r="C192" s="2">
        <v>142</v>
      </c>
      <c r="D192" s="2" t="s">
        <v>90</v>
      </c>
      <c r="E192" s="2">
        <v>600</v>
      </c>
      <c r="F192" s="2">
        <v>10</v>
      </c>
      <c r="G192" s="2" t="s">
        <v>75</v>
      </c>
      <c r="H192" s="2" t="str">
        <f>CONCATENATE(depttable[[#This Row],[Org Code]]," - ",depttable[[#This Row],[Org Descr]])</f>
        <v>633 - Academic Success &amp; Advising</v>
      </c>
      <c r="J192" s="2">
        <v>871</v>
      </c>
      <c r="K192" s="2" t="s">
        <v>20723</v>
      </c>
      <c r="L192" s="2">
        <v>800</v>
      </c>
      <c r="M192" s="2" t="s">
        <v>20892</v>
      </c>
    </row>
    <row r="193" spans="1:13" x14ac:dyDescent="0.35">
      <c r="A193" s="2">
        <v>634</v>
      </c>
      <c r="B193" s="2" t="s">
        <v>271</v>
      </c>
      <c r="C193" s="2">
        <v>142</v>
      </c>
      <c r="D193" s="2" t="s">
        <v>90</v>
      </c>
      <c r="E193" s="2">
        <v>600</v>
      </c>
      <c r="F193" s="2">
        <v>10</v>
      </c>
      <c r="G193" s="2" t="s">
        <v>75</v>
      </c>
      <c r="H193" s="2" t="str">
        <f>CONCATENATE(depttable[[#This Row],[Org Code]]," - ",depttable[[#This Row],[Org Descr]])</f>
        <v>634 - QEP-Lead Progress and Service</v>
      </c>
      <c r="J193" s="2">
        <v>890</v>
      </c>
      <c r="K193" s="2" t="s">
        <v>20723</v>
      </c>
      <c r="L193" s="2">
        <v>751</v>
      </c>
      <c r="M193" s="2" t="s">
        <v>20893</v>
      </c>
    </row>
    <row r="194" spans="1:13" x14ac:dyDescent="0.35">
      <c r="A194" s="2">
        <v>635</v>
      </c>
      <c r="B194" s="2" t="s">
        <v>272</v>
      </c>
      <c r="C194" s="2">
        <v>142</v>
      </c>
      <c r="D194" s="2" t="s">
        <v>90</v>
      </c>
      <c r="E194" s="2">
        <v>600</v>
      </c>
      <c r="F194" s="2">
        <v>10</v>
      </c>
      <c r="G194" s="2" t="s">
        <v>75</v>
      </c>
      <c r="H194" s="2" t="str">
        <f>CONCATENATE(depttable[[#This Row],[Org Code]]," - ",depttable[[#This Row],[Org Descr]])</f>
        <v>635 - OMED: Educational Services</v>
      </c>
      <c r="J194" s="2">
        <v>891</v>
      </c>
      <c r="K194" s="2" t="s">
        <v>20723</v>
      </c>
      <c r="L194" s="2">
        <v>751</v>
      </c>
      <c r="M194" s="2" t="s">
        <v>20894</v>
      </c>
    </row>
    <row r="195" spans="1:13" x14ac:dyDescent="0.35">
      <c r="A195" s="2">
        <v>636</v>
      </c>
      <c r="B195" s="2" t="s">
        <v>273</v>
      </c>
      <c r="C195" s="2">
        <v>142</v>
      </c>
      <c r="D195" s="2" t="s">
        <v>90</v>
      </c>
      <c r="E195" s="2">
        <v>600</v>
      </c>
      <c r="F195" s="2">
        <v>10</v>
      </c>
      <c r="G195" s="2" t="s">
        <v>75</v>
      </c>
      <c r="H195" s="2" t="str">
        <f>CONCATENATE(depttable[[#This Row],[Org Code]]," - ",depttable[[#This Row],[Org Descr]])</f>
        <v>636 - AVP - Arts at Tech</v>
      </c>
      <c r="J195" s="2">
        <v>892</v>
      </c>
      <c r="K195" s="2" t="s">
        <v>20723</v>
      </c>
      <c r="L195" s="2">
        <v>751</v>
      </c>
      <c r="M195" s="2" t="s">
        <v>20895</v>
      </c>
    </row>
    <row r="196" spans="1:13" x14ac:dyDescent="0.35">
      <c r="A196" s="2">
        <v>638</v>
      </c>
      <c r="B196" s="2" t="s">
        <v>274</v>
      </c>
      <c r="C196" s="2">
        <v>142</v>
      </c>
      <c r="D196" s="2" t="s">
        <v>90</v>
      </c>
      <c r="E196" s="2">
        <v>600</v>
      </c>
      <c r="F196" s="2">
        <v>10</v>
      </c>
      <c r="G196" s="2" t="s">
        <v>75</v>
      </c>
      <c r="H196" s="2" t="str">
        <f>CONCATENATE(depttable[[#This Row],[Org Code]]," - ",depttable[[#This Row],[Org Descr]])</f>
        <v>638 - Graduate Senate</v>
      </c>
      <c r="J196" s="2">
        <v>894</v>
      </c>
      <c r="K196" s="2" t="s">
        <v>20723</v>
      </c>
      <c r="L196" s="2">
        <v>751</v>
      </c>
      <c r="M196" s="2" t="s">
        <v>20896</v>
      </c>
    </row>
    <row r="197" spans="1:13" x14ac:dyDescent="0.35">
      <c r="A197" s="2">
        <v>665</v>
      </c>
      <c r="B197" s="2" t="s">
        <v>275</v>
      </c>
      <c r="C197" s="2">
        <v>142</v>
      </c>
      <c r="D197" s="2" t="s">
        <v>90</v>
      </c>
      <c r="E197" s="2">
        <v>600</v>
      </c>
      <c r="F197" s="2">
        <v>10</v>
      </c>
      <c r="G197" s="2" t="s">
        <v>75</v>
      </c>
      <c r="H197" s="2" t="str">
        <f>CONCATENATE(depttable[[#This Row],[Org Code]]," - ",depttable[[#This Row],[Org Descr]])</f>
        <v>665 - Success Center</v>
      </c>
      <c r="J197" s="2">
        <v>896</v>
      </c>
      <c r="K197" s="2" t="s">
        <v>20723</v>
      </c>
      <c r="L197" s="2">
        <v>800</v>
      </c>
      <c r="M197" s="2" t="s">
        <v>20897</v>
      </c>
    </row>
    <row r="198" spans="1:13" x14ac:dyDescent="0.35">
      <c r="A198" s="2">
        <v>671</v>
      </c>
      <c r="B198" s="2" t="s">
        <v>276</v>
      </c>
      <c r="C198" s="2">
        <v>142</v>
      </c>
      <c r="D198" s="2" t="s">
        <v>90</v>
      </c>
      <c r="E198" s="2">
        <v>600</v>
      </c>
      <c r="F198" s="2">
        <v>95</v>
      </c>
      <c r="G198" s="2" t="s">
        <v>256</v>
      </c>
      <c r="H198" s="2" t="str">
        <f>CONCATENATE(depttable[[#This Row],[Org Code]]," - ",depttable[[#This Row],[Org Descr]])</f>
        <v>671 - Career Services/Career Fair</v>
      </c>
      <c r="J198" s="2">
        <v>900</v>
      </c>
      <c r="K198" s="2" t="s">
        <v>20723</v>
      </c>
      <c r="L198" s="2">
        <v>901</v>
      </c>
      <c r="M198" s="2" t="s">
        <v>20898</v>
      </c>
    </row>
    <row r="199" spans="1:13" x14ac:dyDescent="0.35">
      <c r="A199" s="2">
        <v>673</v>
      </c>
      <c r="B199" s="2" t="s">
        <v>277</v>
      </c>
      <c r="C199" s="2">
        <v>142</v>
      </c>
      <c r="D199" s="2" t="s">
        <v>90</v>
      </c>
      <c r="E199" s="2">
        <v>600</v>
      </c>
      <c r="F199" s="2">
        <v>10</v>
      </c>
      <c r="G199" s="2" t="s">
        <v>75</v>
      </c>
      <c r="H199" s="2" t="str">
        <f>CONCATENATE(depttable[[#This Row],[Org Code]]," - ",depttable[[#This Row],[Org Descr]])</f>
        <v>673 - Pre-Graduate and Pre-Professional Programs</v>
      </c>
      <c r="J199" s="2">
        <v>901</v>
      </c>
      <c r="K199" s="2" t="s">
        <v>20713</v>
      </c>
      <c r="L199" s="2">
        <v>901</v>
      </c>
      <c r="M199" s="2" t="s">
        <v>20899</v>
      </c>
    </row>
    <row r="200" spans="1:13" x14ac:dyDescent="0.35">
      <c r="A200" s="2">
        <v>674</v>
      </c>
      <c r="B200" s="2" t="s">
        <v>278</v>
      </c>
      <c r="C200" s="2">
        <v>142</v>
      </c>
      <c r="D200" s="2" t="s">
        <v>90</v>
      </c>
      <c r="E200" s="2">
        <v>600</v>
      </c>
      <c r="F200" s="2">
        <v>10</v>
      </c>
      <c r="G200" s="2" t="s">
        <v>75</v>
      </c>
      <c r="H200" s="2" t="str">
        <f>CONCATENATE(depttable[[#This Row],[Org Code]]," - ",depttable[[#This Row],[Org Descr]])</f>
        <v>674 - Experiential &amp; Engaged Learning</v>
      </c>
      <c r="J200" s="2">
        <v>902</v>
      </c>
      <c r="K200" s="2" t="s">
        <v>20723</v>
      </c>
      <c r="L200" s="2">
        <v>901</v>
      </c>
      <c r="M200" s="2" t="s">
        <v>20900</v>
      </c>
    </row>
    <row r="201" spans="1:13" x14ac:dyDescent="0.35">
      <c r="A201" s="2">
        <v>675</v>
      </c>
      <c r="B201" s="2" t="s">
        <v>279</v>
      </c>
      <c r="C201" s="2">
        <v>142</v>
      </c>
      <c r="D201" s="2" t="s">
        <v>90</v>
      </c>
      <c r="E201" s="2">
        <v>600</v>
      </c>
      <c r="F201" s="2">
        <v>10</v>
      </c>
      <c r="G201" s="2" t="s">
        <v>75</v>
      </c>
      <c r="H201" s="2" t="str">
        <f>CONCATENATE(depttable[[#This Row],[Org Code]]," - ",depttable[[#This Row],[Org Descr]])</f>
        <v>675 - Tutoring &amp; Academic Support</v>
      </c>
      <c r="J201" s="2">
        <v>903</v>
      </c>
      <c r="K201" s="2" t="s">
        <v>20723</v>
      </c>
      <c r="L201" s="2">
        <v>901</v>
      </c>
      <c r="M201" s="2" t="s">
        <v>20901</v>
      </c>
    </row>
    <row r="202" spans="1:13" x14ac:dyDescent="0.35">
      <c r="A202" s="2">
        <v>676</v>
      </c>
      <c r="B202" s="2" t="s">
        <v>280</v>
      </c>
      <c r="C202" s="2">
        <v>142</v>
      </c>
      <c r="D202" s="2" t="s">
        <v>90</v>
      </c>
      <c r="E202" s="2">
        <v>600</v>
      </c>
      <c r="F202" s="2">
        <v>10</v>
      </c>
      <c r="G202" s="2" t="s">
        <v>75</v>
      </c>
      <c r="H202" s="2" t="str">
        <f>CONCATENATE(depttable[[#This Row],[Org Code]]," - ",depttable[[#This Row],[Org Descr]])</f>
        <v>676 - CCG &amp; Retention</v>
      </c>
      <c r="J202" s="2">
        <v>904</v>
      </c>
      <c r="K202" s="2" t="s">
        <v>20723</v>
      </c>
      <c r="L202" s="2">
        <v>901</v>
      </c>
      <c r="M202" s="2" t="s">
        <v>20902</v>
      </c>
    </row>
    <row r="203" spans="1:13" x14ac:dyDescent="0.35">
      <c r="A203" s="2">
        <v>677</v>
      </c>
      <c r="B203" s="2" t="s">
        <v>281</v>
      </c>
      <c r="C203" s="2">
        <v>142</v>
      </c>
      <c r="D203" s="2" t="s">
        <v>90</v>
      </c>
      <c r="E203" s="2">
        <v>600</v>
      </c>
      <c r="F203" s="2">
        <v>10</v>
      </c>
      <c r="G203" s="2" t="s">
        <v>75</v>
      </c>
      <c r="H203" s="2" t="str">
        <f>CONCATENATE(depttable[[#This Row],[Org Code]]," - ",depttable[[#This Row],[Org Descr]])</f>
        <v>677 - Undergraduate Advising &amp; Transition</v>
      </c>
      <c r="J203" s="2">
        <v>905</v>
      </c>
      <c r="K203" s="2" t="s">
        <v>20723</v>
      </c>
      <c r="L203" s="2">
        <v>901</v>
      </c>
      <c r="M203" s="2" t="s">
        <v>20903</v>
      </c>
    </row>
    <row r="204" spans="1:13" x14ac:dyDescent="0.35">
      <c r="A204" s="2">
        <v>678</v>
      </c>
      <c r="B204" s="2" t="s">
        <v>282</v>
      </c>
      <c r="C204" s="2">
        <v>142</v>
      </c>
      <c r="D204" s="2" t="s">
        <v>90</v>
      </c>
      <c r="E204" s="2">
        <v>600</v>
      </c>
      <c r="F204" s="2">
        <v>10</v>
      </c>
      <c r="G204" s="2" t="s">
        <v>75</v>
      </c>
      <c r="H204" s="2" t="str">
        <f>CONCATENATE(depttable[[#This Row],[Org Code]]," - ",depttable[[#This Row],[Org Descr]])</f>
        <v>678 - Curricular Academic Analytics</v>
      </c>
      <c r="J204" s="2">
        <v>906</v>
      </c>
      <c r="K204" s="2" t="s">
        <v>20723</v>
      </c>
      <c r="L204" s="2">
        <v>901</v>
      </c>
      <c r="M204" s="2" t="s">
        <v>20904</v>
      </c>
    </row>
    <row r="205" spans="1:13" x14ac:dyDescent="0.35">
      <c r="A205" s="2">
        <v>679</v>
      </c>
      <c r="B205" s="2" t="s">
        <v>283</v>
      </c>
      <c r="C205" s="2">
        <v>142</v>
      </c>
      <c r="D205" s="2" t="s">
        <v>90</v>
      </c>
      <c r="E205" s="2">
        <v>600</v>
      </c>
      <c r="F205" s="2">
        <v>10</v>
      </c>
      <c r="G205" s="2" t="s">
        <v>75</v>
      </c>
      <c r="H205" s="2" t="str">
        <f>CONCATENATE(depttable[[#This Row],[Org Code]]," - ",depttable[[#This Row],[Org Descr]])</f>
        <v>679 - GT Shenzhen</v>
      </c>
      <c r="J205" s="2">
        <v>907</v>
      </c>
      <c r="K205" s="2" t="s">
        <v>20723</v>
      </c>
      <c r="L205" s="2">
        <v>901</v>
      </c>
      <c r="M205" s="2" t="s">
        <v>20905</v>
      </c>
    </row>
    <row r="206" spans="1:13" x14ac:dyDescent="0.35">
      <c r="A206" s="2">
        <v>680</v>
      </c>
      <c r="B206" s="2" t="s">
        <v>284</v>
      </c>
      <c r="C206" s="2">
        <v>142</v>
      </c>
      <c r="D206" s="2" t="s">
        <v>90</v>
      </c>
      <c r="E206" s="2">
        <v>600</v>
      </c>
      <c r="F206" s="2">
        <v>10</v>
      </c>
      <c r="G206" s="2" t="s">
        <v>75</v>
      </c>
      <c r="H206" s="2" t="str">
        <f>CONCATENATE(depttable[[#This Row],[Org Code]]," - ",depttable[[#This Row],[Org Descr]])</f>
        <v>680 - Registrar's Office</v>
      </c>
      <c r="J206" s="2">
        <v>911</v>
      </c>
      <c r="K206" s="2" t="s">
        <v>20723</v>
      </c>
      <c r="L206" s="2">
        <v>755</v>
      </c>
      <c r="M206" s="2" t="s">
        <v>20906</v>
      </c>
    </row>
    <row r="207" spans="1:13" x14ac:dyDescent="0.35">
      <c r="A207" s="2">
        <v>681</v>
      </c>
      <c r="B207" s="2" t="s">
        <v>285</v>
      </c>
      <c r="C207" s="2">
        <v>142</v>
      </c>
      <c r="D207" s="2" t="s">
        <v>90</v>
      </c>
      <c r="E207" s="2">
        <v>600</v>
      </c>
      <c r="F207" s="2">
        <v>10</v>
      </c>
      <c r="G207" s="2" t="s">
        <v>75</v>
      </c>
      <c r="H207" s="2" t="str">
        <f>CONCATENATE(depttable[[#This Row],[Org Code]]," - ",depttable[[#This Row],[Org Descr]])</f>
        <v>681 - Office of Scholarships and Financial Aid</v>
      </c>
      <c r="J207" s="2">
        <v>912</v>
      </c>
      <c r="K207" s="2" t="s">
        <v>20723</v>
      </c>
      <c r="L207" s="2">
        <v>751</v>
      </c>
      <c r="M207" s="2" t="s">
        <v>20907</v>
      </c>
    </row>
    <row r="208" spans="1:13" x14ac:dyDescent="0.35">
      <c r="A208" s="2">
        <v>682</v>
      </c>
      <c r="B208" s="2" t="s">
        <v>286</v>
      </c>
      <c r="C208" s="2">
        <v>142</v>
      </c>
      <c r="D208" s="2" t="s">
        <v>90</v>
      </c>
      <c r="E208" s="2">
        <v>600</v>
      </c>
      <c r="F208" s="2">
        <v>10</v>
      </c>
      <c r="G208" s="2" t="s">
        <v>75</v>
      </c>
      <c r="H208" s="2" t="str">
        <f>CONCATENATE(depttable[[#This Row],[Org Code]]," - ",depttable[[#This Row],[Org Descr]])</f>
        <v>682 - Office of Undergraduate Admission</v>
      </c>
      <c r="J208" s="2">
        <v>913</v>
      </c>
      <c r="K208" s="2" t="s">
        <v>20723</v>
      </c>
      <c r="L208" s="2">
        <v>901</v>
      </c>
      <c r="M208" s="2" t="s">
        <v>20908</v>
      </c>
    </row>
    <row r="209" spans="1:13" x14ac:dyDescent="0.35">
      <c r="A209" s="2">
        <v>683</v>
      </c>
      <c r="B209" s="2" t="s">
        <v>287</v>
      </c>
      <c r="C209" s="2">
        <v>142</v>
      </c>
      <c r="D209" s="2" t="s">
        <v>90</v>
      </c>
      <c r="E209" s="2">
        <v>600</v>
      </c>
      <c r="F209" s="2">
        <v>10</v>
      </c>
      <c r="G209" s="2" t="s">
        <v>75</v>
      </c>
      <c r="H209" s="2" t="str">
        <f>CONCATENATE(depttable[[#This Row],[Org Code]]," - ",depttable[[#This Row],[Org Descr]])</f>
        <v>683 - Special Scholarship Programs</v>
      </c>
      <c r="J209" s="2">
        <v>914</v>
      </c>
      <c r="K209" s="2" t="s">
        <v>20723</v>
      </c>
      <c r="L209" s="2">
        <v>901</v>
      </c>
      <c r="M209" s="2" t="s">
        <v>20909</v>
      </c>
    </row>
    <row r="210" spans="1:13" x14ac:dyDescent="0.35">
      <c r="A210" s="2">
        <v>685</v>
      </c>
      <c r="B210" s="2" t="s">
        <v>288</v>
      </c>
      <c r="C210" s="2">
        <v>142</v>
      </c>
      <c r="D210" s="2" t="s">
        <v>90</v>
      </c>
      <c r="E210" s="2">
        <v>600</v>
      </c>
      <c r="F210" s="2">
        <v>10</v>
      </c>
      <c r="G210" s="2" t="s">
        <v>75</v>
      </c>
      <c r="H210" s="2" t="str">
        <f>CONCATENATE(depttable[[#This Row],[Org Code]]," - ",depttable[[#This Row],[Org Descr]])</f>
        <v>685 - Enrollment Management</v>
      </c>
      <c r="J210" s="2">
        <v>932</v>
      </c>
      <c r="K210" s="2" t="s">
        <v>20723</v>
      </c>
      <c r="L210" s="2">
        <v>800</v>
      </c>
      <c r="M210" s="2" t="s">
        <v>20910</v>
      </c>
    </row>
    <row r="211" spans="1:13" x14ac:dyDescent="0.35">
      <c r="A211" s="2">
        <v>686</v>
      </c>
      <c r="B211" s="2" t="s">
        <v>289</v>
      </c>
      <c r="C211" s="2">
        <v>142</v>
      </c>
      <c r="D211" s="2" t="s">
        <v>90</v>
      </c>
      <c r="E211" s="2">
        <v>600</v>
      </c>
      <c r="F211" s="2">
        <v>10</v>
      </c>
      <c r="G211" s="2" t="s">
        <v>75</v>
      </c>
      <c r="H211" s="2" t="str">
        <f>CONCATENATE(depttable[[#This Row],[Org Code]]," - ",depttable[[#This Row],[Org Descr]])</f>
        <v>686 - Summer Programs-EM</v>
      </c>
      <c r="J211" s="2">
        <v>954</v>
      </c>
      <c r="K211" s="2" t="s">
        <v>20723</v>
      </c>
      <c r="L211" s="2">
        <v>751</v>
      </c>
      <c r="M211" s="2" t="s">
        <v>20911</v>
      </c>
    </row>
    <row r="212" spans="1:13" x14ac:dyDescent="0.35">
      <c r="A212" s="2">
        <v>887</v>
      </c>
      <c r="B212" s="2" t="s">
        <v>293</v>
      </c>
      <c r="C212" s="2">
        <v>142</v>
      </c>
      <c r="D212" s="2" t="s">
        <v>90</v>
      </c>
      <c r="E212" s="2">
        <v>600</v>
      </c>
      <c r="F212" s="2">
        <v>10</v>
      </c>
      <c r="G212" s="2" t="s">
        <v>75</v>
      </c>
      <c r="H212" s="2" t="str">
        <f>CONCATENATE(depttable[[#This Row],[Org Code]]," - ",depttable[[#This Row],[Org Descr]])</f>
        <v>887 - Career Services</v>
      </c>
      <c r="J212" s="2">
        <v>961</v>
      </c>
      <c r="K212" s="2" t="s">
        <v>20723</v>
      </c>
      <c r="L212" s="2">
        <v>360</v>
      </c>
      <c r="M212" s="2" t="s">
        <v>20912</v>
      </c>
    </row>
    <row r="213" spans="1:13" x14ac:dyDescent="0.35">
      <c r="A213" s="2">
        <v>898</v>
      </c>
      <c r="B213" s="2" t="s">
        <v>294</v>
      </c>
      <c r="C213" s="2">
        <v>142</v>
      </c>
      <c r="D213" s="2" t="s">
        <v>90</v>
      </c>
      <c r="E213" s="2">
        <v>600</v>
      </c>
      <c r="F213" s="2">
        <v>10</v>
      </c>
      <c r="G213" s="2" t="s">
        <v>75</v>
      </c>
      <c r="H213" s="2" t="str">
        <f>CONCATENATE(depttable[[#This Row],[Org Code]]," - ",depttable[[#This Row],[Org Descr]])</f>
        <v>898 - EDI/ICAPP - (Resident Instruction)</v>
      </c>
      <c r="J213" s="2">
        <v>971</v>
      </c>
      <c r="K213" s="2" t="s">
        <v>20723</v>
      </c>
      <c r="L213" s="2">
        <v>760</v>
      </c>
      <c r="M213" s="2" t="s">
        <v>20913</v>
      </c>
    </row>
    <row r="214" spans="1:13" x14ac:dyDescent="0.35">
      <c r="A214" s="2">
        <v>899</v>
      </c>
      <c r="B214" s="2" t="s">
        <v>295</v>
      </c>
      <c r="C214" s="2">
        <v>142</v>
      </c>
      <c r="D214" s="2" t="s">
        <v>90</v>
      </c>
      <c r="E214" s="2">
        <v>600</v>
      </c>
      <c r="F214" s="2">
        <v>10</v>
      </c>
      <c r="G214" s="2" t="s">
        <v>75</v>
      </c>
      <c r="H214" s="2" t="str">
        <f>CONCATENATE(depttable[[#This Row],[Org Code]]," - ",depttable[[#This Row],[Org Descr]])</f>
        <v>899 - Quality Improvements</v>
      </c>
      <c r="J214" s="2">
        <v>972</v>
      </c>
      <c r="K214" s="2" t="s">
        <v>20723</v>
      </c>
      <c r="L214" s="2">
        <v>901</v>
      </c>
      <c r="M214" s="2" t="s">
        <v>20914</v>
      </c>
    </row>
    <row r="215" spans="1:13" x14ac:dyDescent="0.35">
      <c r="A215" s="2">
        <v>131</v>
      </c>
      <c r="B215" s="2" t="s">
        <v>107</v>
      </c>
      <c r="C215" s="2">
        <v>116</v>
      </c>
      <c r="D215" s="2" t="s">
        <v>108</v>
      </c>
      <c r="E215" s="2">
        <v>500</v>
      </c>
      <c r="F215" s="2">
        <v>10</v>
      </c>
      <c r="G215" s="2" t="s">
        <v>75</v>
      </c>
      <c r="H215" s="2" t="str">
        <f>CONCATENATE(depttable[[#This Row],[Org Code]]," - ",depttable[[#This Row],[Org Descr]])</f>
        <v>131 - Inst Leadership Social Impact</v>
      </c>
    </row>
    <row r="216" spans="1:13" x14ac:dyDescent="0.35">
      <c r="A216" s="2">
        <v>500</v>
      </c>
      <c r="B216" s="2" t="s">
        <v>108</v>
      </c>
      <c r="C216" s="2">
        <v>116</v>
      </c>
      <c r="D216" s="2" t="s">
        <v>108</v>
      </c>
      <c r="E216" s="2">
        <v>500</v>
      </c>
      <c r="F216" s="2">
        <v>10</v>
      </c>
      <c r="G216" s="2" t="s">
        <v>75</v>
      </c>
      <c r="H216" s="2" t="str">
        <f>CONCATENATE(depttable[[#This Row],[Org Code]]," - ",depttable[[#This Row],[Org Descr]])</f>
        <v>500 - Scheller College of Business</v>
      </c>
    </row>
  </sheetData>
  <phoneticPr fontId="4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1D6E-0EB4-4EBE-83D6-9D768A638319}">
  <sheetPr>
    <tabColor rgb="FF7030A0"/>
  </sheetPr>
  <dimension ref="A1:L3563"/>
  <sheetViews>
    <sheetView workbookViewId="0">
      <pane ySplit="1" topLeftCell="A2" activePane="bottomLeft" state="frozen"/>
      <selection pane="bottomLeft" activeCell="E2" sqref="E2:E3563"/>
    </sheetView>
  </sheetViews>
  <sheetFormatPr defaultRowHeight="14.5" x14ac:dyDescent="0.35"/>
  <cols>
    <col min="1" max="1" width="33.36328125" style="8" bestFit="1" customWidth="1"/>
    <col min="2" max="2" width="15.36328125" style="8" bestFit="1" customWidth="1"/>
    <col min="3" max="3" width="13.54296875" style="8" customWidth="1"/>
    <col min="4" max="4" width="7.7265625" style="8" bestFit="1" customWidth="1"/>
    <col min="5" max="5" width="86" style="8" bestFit="1" customWidth="1"/>
    <col min="6" max="6" width="22.1796875" style="8" bestFit="1" customWidth="1"/>
    <col min="7" max="7" width="157.1796875" style="8" bestFit="1" customWidth="1"/>
    <col min="8" max="8" width="17" style="8" customWidth="1"/>
    <col min="9" max="9" width="23.1796875" style="8" customWidth="1"/>
    <col min="10" max="10" width="48.36328125" style="8" bestFit="1" customWidth="1"/>
    <col min="11" max="12" width="47.54296875" style="8" bestFit="1" customWidth="1"/>
    <col min="13" max="16384" width="8.7265625" style="8"/>
  </cols>
  <sheetData>
    <row r="1" spans="1:12" s="6" customFormat="1" x14ac:dyDescent="0.35">
      <c r="A1" s="6" t="s">
        <v>301</v>
      </c>
      <c r="B1" s="6" t="s">
        <v>302</v>
      </c>
      <c r="C1" s="6" t="s">
        <v>303</v>
      </c>
      <c r="D1" s="6" t="s">
        <v>38</v>
      </c>
      <c r="E1" s="6" t="s">
        <v>304</v>
      </c>
      <c r="F1" s="6" t="s">
        <v>305</v>
      </c>
      <c r="G1" s="6" t="s">
        <v>306</v>
      </c>
      <c r="H1" s="6" t="s">
        <v>307</v>
      </c>
      <c r="I1" s="6" t="s">
        <v>308</v>
      </c>
      <c r="J1" s="6" t="s">
        <v>309</v>
      </c>
      <c r="K1" s="6" t="s">
        <v>310</v>
      </c>
      <c r="L1" s="6" t="s">
        <v>311</v>
      </c>
    </row>
    <row r="2" spans="1:12" x14ac:dyDescent="0.35">
      <c r="A2" s="7"/>
      <c r="B2" s="7"/>
      <c r="C2" s="7" t="s">
        <v>312</v>
      </c>
      <c r="D2" s="7">
        <v>0</v>
      </c>
      <c r="E2" s="7" t="s">
        <v>313</v>
      </c>
      <c r="F2" s="7"/>
      <c r="G2" s="7"/>
      <c r="H2" s="7"/>
      <c r="I2" s="7"/>
      <c r="J2" s="7"/>
      <c r="K2" s="7"/>
      <c r="L2" s="7"/>
    </row>
    <row r="3" spans="1:12" x14ac:dyDescent="0.35">
      <c r="A3" s="9" t="s">
        <v>314</v>
      </c>
      <c r="B3" s="9" t="s">
        <v>315</v>
      </c>
      <c r="C3" s="9" t="s">
        <v>316</v>
      </c>
      <c r="D3" s="9">
        <v>1</v>
      </c>
      <c r="E3" s="9" t="s">
        <v>317</v>
      </c>
      <c r="F3" s="9" t="s">
        <v>318</v>
      </c>
      <c r="G3" s="9" t="s">
        <v>319</v>
      </c>
      <c r="H3" s="9" t="s">
        <v>320</v>
      </c>
      <c r="I3" s="9"/>
      <c r="J3" s="9"/>
      <c r="K3" s="9" t="s">
        <v>321</v>
      </c>
      <c r="L3" s="9" t="s">
        <v>321</v>
      </c>
    </row>
    <row r="4" spans="1:12" x14ac:dyDescent="0.35">
      <c r="A4" s="9" t="s">
        <v>322</v>
      </c>
      <c r="B4" s="9" t="s">
        <v>323</v>
      </c>
      <c r="C4" s="9" t="s">
        <v>324</v>
      </c>
      <c r="D4" s="9">
        <v>2</v>
      </c>
      <c r="E4" s="9" t="s">
        <v>325</v>
      </c>
      <c r="F4" s="9" t="s">
        <v>318</v>
      </c>
      <c r="G4" s="9" t="s">
        <v>326</v>
      </c>
      <c r="H4" s="9" t="s">
        <v>327</v>
      </c>
      <c r="I4" s="9"/>
      <c r="J4" s="9" t="s">
        <v>328</v>
      </c>
      <c r="K4" s="9" t="s">
        <v>329</v>
      </c>
      <c r="L4" s="9" t="s">
        <v>329</v>
      </c>
    </row>
    <row r="5" spans="1:12" x14ac:dyDescent="0.35">
      <c r="A5" s="9" t="s">
        <v>330</v>
      </c>
      <c r="B5" s="9" t="s">
        <v>331</v>
      </c>
      <c r="C5" s="9" t="s">
        <v>332</v>
      </c>
      <c r="D5" s="9">
        <v>3</v>
      </c>
      <c r="E5" s="9" t="s">
        <v>333</v>
      </c>
      <c r="F5" s="9" t="s">
        <v>318</v>
      </c>
      <c r="G5" s="9" t="s">
        <v>334</v>
      </c>
      <c r="H5" s="9" t="s">
        <v>320</v>
      </c>
      <c r="I5" s="9"/>
      <c r="J5" s="9"/>
      <c r="K5" s="9"/>
      <c r="L5" s="9"/>
    </row>
    <row r="6" spans="1:12" x14ac:dyDescent="0.35">
      <c r="A6" s="9" t="s">
        <v>335</v>
      </c>
      <c r="B6" s="9" t="s">
        <v>336</v>
      </c>
      <c r="C6" s="9" t="s">
        <v>337</v>
      </c>
      <c r="D6" s="9">
        <v>4</v>
      </c>
      <c r="E6" s="9" t="s">
        <v>338</v>
      </c>
      <c r="F6" s="9" t="s">
        <v>318</v>
      </c>
      <c r="G6" s="9"/>
      <c r="H6" s="9"/>
      <c r="I6" s="9"/>
      <c r="J6" s="9"/>
      <c r="K6" s="9"/>
      <c r="L6" s="9"/>
    </row>
    <row r="7" spans="1:12" x14ac:dyDescent="0.35">
      <c r="A7" s="9" t="s">
        <v>339</v>
      </c>
      <c r="B7" s="9" t="s">
        <v>340</v>
      </c>
      <c r="C7" s="9" t="s">
        <v>341</v>
      </c>
      <c r="D7" s="9">
        <v>5</v>
      </c>
      <c r="E7" s="9" t="s">
        <v>342</v>
      </c>
      <c r="F7" s="9" t="s">
        <v>318</v>
      </c>
      <c r="G7" s="9" t="s">
        <v>343</v>
      </c>
      <c r="H7" s="9" t="s">
        <v>320</v>
      </c>
      <c r="I7" s="9"/>
      <c r="J7" s="9"/>
      <c r="K7" s="9"/>
      <c r="L7" s="9"/>
    </row>
    <row r="8" spans="1:12" x14ac:dyDescent="0.35">
      <c r="A8" s="9" t="s">
        <v>344</v>
      </c>
      <c r="B8" s="9" t="s">
        <v>345</v>
      </c>
      <c r="C8" s="9" t="s">
        <v>346</v>
      </c>
      <c r="D8" s="9">
        <v>6</v>
      </c>
      <c r="E8" s="9" t="s">
        <v>347</v>
      </c>
      <c r="F8" s="9" t="s">
        <v>318</v>
      </c>
      <c r="G8" s="9" t="s">
        <v>348</v>
      </c>
      <c r="H8" s="9" t="s">
        <v>320</v>
      </c>
      <c r="I8" s="9"/>
      <c r="J8" s="9" t="s">
        <v>349</v>
      </c>
      <c r="K8" s="9" t="s">
        <v>350</v>
      </c>
      <c r="L8" s="9" t="s">
        <v>350</v>
      </c>
    </row>
    <row r="9" spans="1:12" x14ac:dyDescent="0.35">
      <c r="A9" s="9" t="s">
        <v>351</v>
      </c>
      <c r="B9" s="9" t="s">
        <v>352</v>
      </c>
      <c r="C9" s="9" t="s">
        <v>353</v>
      </c>
      <c r="D9" s="9">
        <v>7</v>
      </c>
      <c r="E9" s="9" t="s">
        <v>354</v>
      </c>
      <c r="F9" s="9" t="s">
        <v>318</v>
      </c>
      <c r="G9" s="9" t="s">
        <v>355</v>
      </c>
      <c r="H9" s="9" t="s">
        <v>320</v>
      </c>
      <c r="I9" s="9"/>
      <c r="J9" s="9"/>
      <c r="K9" s="9"/>
      <c r="L9" s="9"/>
    </row>
    <row r="10" spans="1:12" x14ac:dyDescent="0.35">
      <c r="A10" s="9" t="s">
        <v>356</v>
      </c>
      <c r="B10" s="9" t="s">
        <v>357</v>
      </c>
      <c r="C10" s="9" t="s">
        <v>358</v>
      </c>
      <c r="D10" s="9">
        <v>8</v>
      </c>
      <c r="E10" s="9" t="s">
        <v>359</v>
      </c>
      <c r="F10" s="9" t="s">
        <v>318</v>
      </c>
      <c r="G10" s="9" t="s">
        <v>360</v>
      </c>
      <c r="H10" s="9" t="s">
        <v>320</v>
      </c>
      <c r="I10" s="9"/>
      <c r="J10" s="9"/>
      <c r="K10" s="9"/>
      <c r="L10" s="9"/>
    </row>
    <row r="11" spans="1:12" x14ac:dyDescent="0.35">
      <c r="A11" s="9" t="s">
        <v>361</v>
      </c>
      <c r="B11" s="9" t="s">
        <v>362</v>
      </c>
      <c r="C11" s="9" t="s">
        <v>363</v>
      </c>
      <c r="D11" s="9">
        <v>9</v>
      </c>
      <c r="E11" s="9" t="s">
        <v>364</v>
      </c>
      <c r="F11" s="9" t="s">
        <v>365</v>
      </c>
      <c r="G11" s="9"/>
      <c r="H11" s="9"/>
      <c r="I11" s="9"/>
      <c r="J11" s="9"/>
      <c r="K11" s="9"/>
      <c r="L11" s="9"/>
    </row>
    <row r="12" spans="1:12" x14ac:dyDescent="0.35">
      <c r="A12" s="9" t="s">
        <v>366</v>
      </c>
      <c r="B12" s="9" t="s">
        <v>367</v>
      </c>
      <c r="C12" s="9" t="s">
        <v>368</v>
      </c>
      <c r="D12" s="9">
        <v>10</v>
      </c>
      <c r="E12" s="9" t="s">
        <v>369</v>
      </c>
      <c r="F12" s="9" t="s">
        <v>318</v>
      </c>
      <c r="G12" s="9" t="s">
        <v>370</v>
      </c>
      <c r="H12" s="9" t="s">
        <v>320</v>
      </c>
      <c r="I12" s="9"/>
      <c r="J12" s="9"/>
      <c r="K12" s="9" t="s">
        <v>371</v>
      </c>
      <c r="L12" s="9" t="s">
        <v>371</v>
      </c>
    </row>
    <row r="13" spans="1:12" x14ac:dyDescent="0.35">
      <c r="A13" s="9" t="s">
        <v>372</v>
      </c>
      <c r="B13" s="9" t="s">
        <v>373</v>
      </c>
      <c r="C13" s="9" t="s">
        <v>374</v>
      </c>
      <c r="D13" s="9">
        <v>11</v>
      </c>
      <c r="E13" s="9" t="s">
        <v>375</v>
      </c>
      <c r="F13" s="9" t="s">
        <v>318</v>
      </c>
      <c r="G13" s="9" t="s">
        <v>376</v>
      </c>
      <c r="H13" s="9" t="s">
        <v>320</v>
      </c>
      <c r="I13" s="9"/>
      <c r="J13" s="9"/>
      <c r="K13" s="9" t="s">
        <v>377</v>
      </c>
      <c r="L13" s="9" t="s">
        <v>377</v>
      </c>
    </row>
    <row r="14" spans="1:12" x14ac:dyDescent="0.35">
      <c r="A14" s="9" t="s">
        <v>378</v>
      </c>
      <c r="B14" s="9" t="s">
        <v>379</v>
      </c>
      <c r="C14" s="9" t="s">
        <v>380</v>
      </c>
      <c r="D14" s="9">
        <v>12</v>
      </c>
      <c r="E14" s="9" t="s">
        <v>381</v>
      </c>
      <c r="F14" s="9" t="s">
        <v>318</v>
      </c>
      <c r="G14" s="9" t="s">
        <v>382</v>
      </c>
      <c r="H14" s="9" t="s">
        <v>320</v>
      </c>
      <c r="I14" s="9"/>
      <c r="J14" s="9"/>
      <c r="K14" s="9"/>
      <c r="L14" s="9"/>
    </row>
    <row r="15" spans="1:12" x14ac:dyDescent="0.35">
      <c r="A15" s="9" t="s">
        <v>383</v>
      </c>
      <c r="B15" s="9" t="s">
        <v>384</v>
      </c>
      <c r="C15" s="9" t="s">
        <v>385</v>
      </c>
      <c r="D15" s="9">
        <v>13</v>
      </c>
      <c r="E15" s="9" t="s">
        <v>386</v>
      </c>
      <c r="F15" s="9" t="s">
        <v>318</v>
      </c>
      <c r="G15" s="9" t="s">
        <v>387</v>
      </c>
      <c r="H15" s="9" t="s">
        <v>320</v>
      </c>
      <c r="I15" s="9"/>
      <c r="J15" s="9"/>
      <c r="K15" s="9"/>
      <c r="L15" s="9"/>
    </row>
    <row r="16" spans="1:12" x14ac:dyDescent="0.35">
      <c r="A16" s="9" t="s">
        <v>388</v>
      </c>
      <c r="B16" s="9" t="s">
        <v>389</v>
      </c>
      <c r="C16" s="9" t="s">
        <v>390</v>
      </c>
      <c r="D16" s="9">
        <v>14</v>
      </c>
      <c r="E16" s="9" t="s">
        <v>391</v>
      </c>
      <c r="F16" s="9" t="s">
        <v>392</v>
      </c>
      <c r="G16" s="9" t="s">
        <v>393</v>
      </c>
      <c r="H16" s="9" t="s">
        <v>320</v>
      </c>
      <c r="I16" s="9"/>
      <c r="J16" s="9"/>
      <c r="K16" s="9"/>
      <c r="L16" s="9"/>
    </row>
    <row r="17" spans="1:12" x14ac:dyDescent="0.35">
      <c r="A17" s="9" t="s">
        <v>394</v>
      </c>
      <c r="B17" s="9" t="s">
        <v>395</v>
      </c>
      <c r="C17" s="9" t="s">
        <v>396</v>
      </c>
      <c r="D17" s="9">
        <v>15</v>
      </c>
      <c r="E17" s="9" t="s">
        <v>397</v>
      </c>
      <c r="F17" s="9" t="s">
        <v>318</v>
      </c>
      <c r="G17" s="9" t="s">
        <v>398</v>
      </c>
      <c r="H17" s="9" t="s">
        <v>327</v>
      </c>
      <c r="I17" s="9"/>
      <c r="J17" s="9" t="s">
        <v>399</v>
      </c>
      <c r="K17" s="9" t="s">
        <v>400</v>
      </c>
      <c r="L17" s="9" t="s">
        <v>400</v>
      </c>
    </row>
    <row r="18" spans="1:12" x14ac:dyDescent="0.35">
      <c r="A18" s="9" t="s">
        <v>401</v>
      </c>
      <c r="B18" s="9" t="s">
        <v>402</v>
      </c>
      <c r="C18" s="9" t="s">
        <v>403</v>
      </c>
      <c r="D18" s="9">
        <v>16</v>
      </c>
      <c r="E18" s="9" t="s">
        <v>404</v>
      </c>
      <c r="F18" s="9" t="s">
        <v>318</v>
      </c>
      <c r="G18" s="9" t="s">
        <v>405</v>
      </c>
      <c r="H18" s="9" t="s">
        <v>327</v>
      </c>
      <c r="I18" s="9"/>
      <c r="J18" s="9" t="s">
        <v>406</v>
      </c>
      <c r="K18" s="9" t="s">
        <v>407</v>
      </c>
      <c r="L18" s="9" t="s">
        <v>407</v>
      </c>
    </row>
    <row r="19" spans="1:12" x14ac:dyDescent="0.35">
      <c r="A19" s="9" t="s">
        <v>408</v>
      </c>
      <c r="B19" s="9" t="s">
        <v>409</v>
      </c>
      <c r="C19" s="9" t="s">
        <v>410</v>
      </c>
      <c r="D19" s="9">
        <v>17</v>
      </c>
      <c r="E19" s="9" t="s">
        <v>411</v>
      </c>
      <c r="F19" s="9" t="s">
        <v>412</v>
      </c>
      <c r="G19" s="9" t="s">
        <v>413</v>
      </c>
      <c r="H19" s="9" t="s">
        <v>327</v>
      </c>
      <c r="I19" s="9"/>
      <c r="J19" s="9"/>
      <c r="K19" s="9"/>
      <c r="L19" s="9"/>
    </row>
    <row r="20" spans="1:12" x14ac:dyDescent="0.35">
      <c r="A20" s="9" t="s">
        <v>414</v>
      </c>
      <c r="B20" s="9" t="s">
        <v>415</v>
      </c>
      <c r="C20" s="9" t="s">
        <v>416</v>
      </c>
      <c r="D20" s="9">
        <v>18</v>
      </c>
      <c r="E20" s="9" t="s">
        <v>417</v>
      </c>
      <c r="F20" s="9" t="s">
        <v>318</v>
      </c>
      <c r="G20" s="9" t="s">
        <v>418</v>
      </c>
      <c r="H20" s="9" t="s">
        <v>320</v>
      </c>
      <c r="I20" s="9"/>
      <c r="J20" s="9"/>
      <c r="K20" s="9"/>
      <c r="L20" s="9"/>
    </row>
    <row r="21" spans="1:12" x14ac:dyDescent="0.35">
      <c r="A21" s="9" t="s">
        <v>419</v>
      </c>
      <c r="B21" s="9" t="s">
        <v>420</v>
      </c>
      <c r="C21" s="9" t="s">
        <v>421</v>
      </c>
      <c r="D21" s="9">
        <v>19</v>
      </c>
      <c r="E21" s="9" t="s">
        <v>422</v>
      </c>
      <c r="F21" s="9" t="s">
        <v>318</v>
      </c>
      <c r="G21" s="9" t="s">
        <v>423</v>
      </c>
      <c r="H21" s="9" t="s">
        <v>320</v>
      </c>
      <c r="I21" s="9"/>
      <c r="J21" s="9"/>
      <c r="K21" s="9" t="s">
        <v>424</v>
      </c>
      <c r="L21" s="9" t="s">
        <v>424</v>
      </c>
    </row>
    <row r="22" spans="1:12" x14ac:dyDescent="0.35">
      <c r="A22" s="9" t="s">
        <v>425</v>
      </c>
      <c r="B22" s="9" t="s">
        <v>426</v>
      </c>
      <c r="C22" s="9" t="s">
        <v>427</v>
      </c>
      <c r="D22" s="9">
        <v>20</v>
      </c>
      <c r="E22" s="9" t="s">
        <v>428</v>
      </c>
      <c r="F22" s="9" t="s">
        <v>318</v>
      </c>
      <c r="G22" s="9" t="s">
        <v>429</v>
      </c>
      <c r="H22" s="9" t="s">
        <v>320</v>
      </c>
      <c r="I22" s="9"/>
      <c r="J22" s="9"/>
      <c r="K22" s="9" t="s">
        <v>430</v>
      </c>
      <c r="L22" s="9" t="s">
        <v>430</v>
      </c>
    </row>
    <row r="23" spans="1:12" x14ac:dyDescent="0.35">
      <c r="A23" s="9" t="s">
        <v>431</v>
      </c>
      <c r="B23" s="9" t="s">
        <v>432</v>
      </c>
      <c r="C23" s="9" t="s">
        <v>433</v>
      </c>
      <c r="D23" s="9">
        <v>21</v>
      </c>
      <c r="E23" s="9" t="s">
        <v>434</v>
      </c>
      <c r="F23" s="9" t="s">
        <v>318</v>
      </c>
      <c r="G23" s="9" t="s">
        <v>435</v>
      </c>
      <c r="H23" s="9" t="s">
        <v>320</v>
      </c>
      <c r="I23" s="9"/>
      <c r="J23" s="9"/>
      <c r="K23" s="9" t="s">
        <v>350</v>
      </c>
      <c r="L23" s="9" t="s">
        <v>350</v>
      </c>
    </row>
    <row r="24" spans="1:12" x14ac:dyDescent="0.35">
      <c r="A24" s="9" t="s">
        <v>436</v>
      </c>
      <c r="B24" s="9" t="s">
        <v>437</v>
      </c>
      <c r="C24" s="9" t="s">
        <v>438</v>
      </c>
      <c r="D24" s="9">
        <v>22</v>
      </c>
      <c r="E24" s="9" t="s">
        <v>439</v>
      </c>
      <c r="F24" s="9" t="s">
        <v>318</v>
      </c>
      <c r="G24" s="9"/>
      <c r="H24" s="9"/>
      <c r="I24" s="9"/>
      <c r="J24" s="9"/>
      <c r="K24" s="9"/>
      <c r="L24" s="9"/>
    </row>
    <row r="25" spans="1:12" x14ac:dyDescent="0.35">
      <c r="A25" s="9" t="s">
        <v>440</v>
      </c>
      <c r="B25" s="9" t="s">
        <v>441</v>
      </c>
      <c r="C25" s="9" t="s">
        <v>442</v>
      </c>
      <c r="D25" s="9">
        <v>23</v>
      </c>
      <c r="E25" s="9" t="s">
        <v>443</v>
      </c>
      <c r="F25" s="9" t="s">
        <v>412</v>
      </c>
      <c r="G25" s="9" t="s">
        <v>444</v>
      </c>
      <c r="H25" s="9" t="s">
        <v>320</v>
      </c>
      <c r="I25" s="9"/>
      <c r="J25" s="9"/>
      <c r="K25" s="9" t="s">
        <v>350</v>
      </c>
      <c r="L25" s="9" t="s">
        <v>350</v>
      </c>
    </row>
    <row r="26" spans="1:12" x14ac:dyDescent="0.35">
      <c r="A26" s="9" t="s">
        <v>445</v>
      </c>
      <c r="B26" s="9" t="s">
        <v>446</v>
      </c>
      <c r="C26" s="9" t="s">
        <v>447</v>
      </c>
      <c r="D26" s="9">
        <v>24</v>
      </c>
      <c r="E26" s="9" t="s">
        <v>448</v>
      </c>
      <c r="F26" s="9" t="s">
        <v>365</v>
      </c>
      <c r="G26" s="9" t="s">
        <v>449</v>
      </c>
      <c r="H26" s="9" t="s">
        <v>327</v>
      </c>
      <c r="I26" s="9"/>
      <c r="J26" s="9"/>
      <c r="K26" s="9"/>
      <c r="L26" s="9"/>
    </row>
    <row r="27" spans="1:12" x14ac:dyDescent="0.35">
      <c r="A27" s="9" t="s">
        <v>450</v>
      </c>
      <c r="B27" s="9" t="s">
        <v>451</v>
      </c>
      <c r="C27" s="9" t="s">
        <v>452</v>
      </c>
      <c r="D27" s="9">
        <v>25</v>
      </c>
      <c r="E27" s="9" t="s">
        <v>453</v>
      </c>
      <c r="F27" s="9" t="s">
        <v>318</v>
      </c>
      <c r="G27" s="9" t="s">
        <v>454</v>
      </c>
      <c r="H27" s="9" t="s">
        <v>327</v>
      </c>
      <c r="I27" s="9"/>
      <c r="J27" s="9" t="s">
        <v>455</v>
      </c>
      <c r="K27" s="9" t="s">
        <v>456</v>
      </c>
      <c r="L27" s="9" t="s">
        <v>456</v>
      </c>
    </row>
    <row r="28" spans="1:12" x14ac:dyDescent="0.35">
      <c r="A28" s="9" t="s">
        <v>457</v>
      </c>
      <c r="B28" s="9" t="s">
        <v>458</v>
      </c>
      <c r="C28" s="9" t="s">
        <v>459</v>
      </c>
      <c r="D28" s="9">
        <v>26</v>
      </c>
      <c r="E28" s="9" t="s">
        <v>460</v>
      </c>
      <c r="F28" s="9" t="s">
        <v>318</v>
      </c>
      <c r="G28" s="9" t="s">
        <v>461</v>
      </c>
      <c r="H28" s="9" t="s">
        <v>327</v>
      </c>
      <c r="I28" s="9"/>
      <c r="J28" s="9" t="s">
        <v>462</v>
      </c>
      <c r="K28" s="9" t="s">
        <v>463</v>
      </c>
      <c r="L28" s="9" t="s">
        <v>463</v>
      </c>
    </row>
    <row r="29" spans="1:12" x14ac:dyDescent="0.35">
      <c r="A29" s="9" t="s">
        <v>464</v>
      </c>
      <c r="B29" s="9" t="s">
        <v>465</v>
      </c>
      <c r="C29" s="9" t="s">
        <v>466</v>
      </c>
      <c r="D29" s="9">
        <v>27</v>
      </c>
      <c r="E29" s="9" t="s">
        <v>467</v>
      </c>
      <c r="F29" s="9" t="s">
        <v>392</v>
      </c>
      <c r="G29" s="9" t="s">
        <v>468</v>
      </c>
      <c r="H29" s="9" t="s">
        <v>320</v>
      </c>
      <c r="I29" s="9"/>
      <c r="J29" s="9"/>
      <c r="K29" s="9"/>
      <c r="L29" s="9"/>
    </row>
    <row r="30" spans="1:12" x14ac:dyDescent="0.35">
      <c r="A30" s="9" t="s">
        <v>469</v>
      </c>
      <c r="B30" s="9" t="s">
        <v>470</v>
      </c>
      <c r="C30" s="9" t="s">
        <v>471</v>
      </c>
      <c r="D30" s="9">
        <v>28</v>
      </c>
      <c r="E30" s="9" t="s">
        <v>472</v>
      </c>
      <c r="F30" s="9" t="s">
        <v>318</v>
      </c>
      <c r="G30" s="9" t="s">
        <v>473</v>
      </c>
      <c r="H30" s="9" t="s">
        <v>320</v>
      </c>
      <c r="I30" s="9"/>
      <c r="J30" s="9"/>
      <c r="K30" s="9" t="s">
        <v>474</v>
      </c>
      <c r="L30" s="9" t="s">
        <v>474</v>
      </c>
    </row>
    <row r="31" spans="1:12" x14ac:dyDescent="0.35">
      <c r="A31" s="9" t="s">
        <v>475</v>
      </c>
      <c r="B31" s="9" t="s">
        <v>476</v>
      </c>
      <c r="C31" s="9" t="s">
        <v>477</v>
      </c>
      <c r="D31" s="9">
        <v>29</v>
      </c>
      <c r="E31" s="9" t="s">
        <v>478</v>
      </c>
      <c r="F31" s="9" t="s">
        <v>318</v>
      </c>
      <c r="G31" s="9" t="s">
        <v>479</v>
      </c>
      <c r="H31" s="9" t="s">
        <v>320</v>
      </c>
      <c r="I31" s="9"/>
      <c r="J31" s="9"/>
      <c r="K31" s="9" t="s">
        <v>480</v>
      </c>
      <c r="L31" s="9" t="s">
        <v>480</v>
      </c>
    </row>
    <row r="32" spans="1:12" x14ac:dyDescent="0.35">
      <c r="A32" s="9" t="s">
        <v>481</v>
      </c>
      <c r="B32" s="9" t="s">
        <v>482</v>
      </c>
      <c r="C32" s="9" t="s">
        <v>483</v>
      </c>
      <c r="D32" s="9">
        <v>30</v>
      </c>
      <c r="E32" s="9" t="s">
        <v>484</v>
      </c>
      <c r="F32" s="9" t="s">
        <v>318</v>
      </c>
      <c r="G32" s="9" t="s">
        <v>485</v>
      </c>
      <c r="H32" s="9" t="s">
        <v>327</v>
      </c>
      <c r="I32" s="9"/>
      <c r="J32" s="9" t="s">
        <v>486</v>
      </c>
      <c r="K32" s="9" t="s">
        <v>487</v>
      </c>
      <c r="L32" s="9" t="s">
        <v>488</v>
      </c>
    </row>
    <row r="33" spans="1:12" x14ac:dyDescent="0.35">
      <c r="A33" s="9" t="s">
        <v>489</v>
      </c>
      <c r="B33" s="9" t="s">
        <v>490</v>
      </c>
      <c r="C33" s="9" t="s">
        <v>491</v>
      </c>
      <c r="D33" s="9">
        <v>31</v>
      </c>
      <c r="E33" s="9" t="s">
        <v>492</v>
      </c>
      <c r="F33" s="9" t="s">
        <v>412</v>
      </c>
      <c r="G33" s="9" t="s">
        <v>493</v>
      </c>
      <c r="H33" s="9" t="s">
        <v>320</v>
      </c>
      <c r="I33" s="9"/>
      <c r="J33" s="9"/>
      <c r="K33" s="9"/>
      <c r="L33" s="9"/>
    </row>
    <row r="34" spans="1:12" x14ac:dyDescent="0.35">
      <c r="A34" s="9" t="s">
        <v>494</v>
      </c>
      <c r="B34" s="9" t="s">
        <v>495</v>
      </c>
      <c r="C34" s="9" t="s">
        <v>496</v>
      </c>
      <c r="D34" s="9">
        <v>32</v>
      </c>
      <c r="E34" s="9" t="s">
        <v>497</v>
      </c>
      <c r="F34" s="9" t="s">
        <v>498</v>
      </c>
      <c r="G34" s="9"/>
      <c r="H34" s="9"/>
      <c r="I34" s="9"/>
      <c r="J34" s="9"/>
      <c r="K34" s="9"/>
      <c r="L34" s="9"/>
    </row>
    <row r="35" spans="1:12" x14ac:dyDescent="0.35">
      <c r="A35" s="9" t="s">
        <v>499</v>
      </c>
      <c r="B35" s="9" t="s">
        <v>500</v>
      </c>
      <c r="C35" s="9" t="s">
        <v>501</v>
      </c>
      <c r="D35" s="9">
        <v>33</v>
      </c>
      <c r="E35" s="9" t="s">
        <v>502</v>
      </c>
      <c r="F35" s="9" t="s">
        <v>318</v>
      </c>
      <c r="G35" s="9" t="s">
        <v>503</v>
      </c>
      <c r="H35" s="9" t="s">
        <v>320</v>
      </c>
      <c r="I35" s="9"/>
      <c r="J35" s="9"/>
      <c r="K35" s="9" t="s">
        <v>504</v>
      </c>
      <c r="L35" s="9" t="s">
        <v>504</v>
      </c>
    </row>
    <row r="36" spans="1:12" x14ac:dyDescent="0.35">
      <c r="A36" s="9" t="s">
        <v>505</v>
      </c>
      <c r="B36" s="9" t="s">
        <v>506</v>
      </c>
      <c r="C36" s="9" t="s">
        <v>507</v>
      </c>
      <c r="D36" s="9">
        <v>34</v>
      </c>
      <c r="E36" s="9" t="s">
        <v>508</v>
      </c>
      <c r="F36" s="9" t="s">
        <v>318</v>
      </c>
      <c r="G36" s="9" t="s">
        <v>509</v>
      </c>
      <c r="H36" s="9" t="s">
        <v>320</v>
      </c>
      <c r="I36" s="9"/>
      <c r="J36" s="9"/>
      <c r="K36" s="9" t="s">
        <v>504</v>
      </c>
      <c r="L36" s="9" t="s">
        <v>504</v>
      </c>
    </row>
    <row r="37" spans="1:12" x14ac:dyDescent="0.35">
      <c r="A37" s="9" t="s">
        <v>510</v>
      </c>
      <c r="B37" s="9" t="s">
        <v>511</v>
      </c>
      <c r="C37" s="9" t="s">
        <v>512</v>
      </c>
      <c r="D37" s="9">
        <v>35</v>
      </c>
      <c r="E37" s="9" t="s">
        <v>513</v>
      </c>
      <c r="F37" s="9" t="s">
        <v>318</v>
      </c>
      <c r="G37" s="9" t="s">
        <v>514</v>
      </c>
      <c r="H37" s="9" t="s">
        <v>320</v>
      </c>
      <c r="I37" s="9"/>
      <c r="J37" s="9"/>
      <c r="K37" s="9"/>
      <c r="L37" s="9"/>
    </row>
    <row r="38" spans="1:12" x14ac:dyDescent="0.35">
      <c r="A38" s="9" t="s">
        <v>515</v>
      </c>
      <c r="B38" s="9" t="s">
        <v>516</v>
      </c>
      <c r="C38" s="9" t="s">
        <v>517</v>
      </c>
      <c r="D38" s="9">
        <v>36</v>
      </c>
      <c r="E38" s="9" t="s">
        <v>518</v>
      </c>
      <c r="F38" s="9" t="s">
        <v>318</v>
      </c>
      <c r="G38" s="9" t="s">
        <v>519</v>
      </c>
      <c r="H38" s="9" t="s">
        <v>320</v>
      </c>
      <c r="I38" s="9"/>
      <c r="J38" s="9"/>
      <c r="K38" s="9"/>
      <c r="L38" s="9"/>
    </row>
    <row r="39" spans="1:12" x14ac:dyDescent="0.35">
      <c r="A39" s="9" t="s">
        <v>520</v>
      </c>
      <c r="B39" s="9" t="s">
        <v>521</v>
      </c>
      <c r="C39" s="9" t="s">
        <v>522</v>
      </c>
      <c r="D39" s="9">
        <v>37</v>
      </c>
      <c r="E39" s="9" t="s">
        <v>523</v>
      </c>
      <c r="F39" s="9" t="s">
        <v>318</v>
      </c>
      <c r="G39" s="9" t="s">
        <v>524</v>
      </c>
      <c r="H39" s="9" t="s">
        <v>327</v>
      </c>
      <c r="I39" s="9"/>
      <c r="J39" s="9"/>
      <c r="K39" s="9" t="s">
        <v>525</v>
      </c>
      <c r="L39" s="9" t="s">
        <v>525</v>
      </c>
    </row>
    <row r="40" spans="1:12" x14ac:dyDescent="0.35">
      <c r="A40" s="9" t="s">
        <v>526</v>
      </c>
      <c r="B40" s="9" t="s">
        <v>527</v>
      </c>
      <c r="C40" s="9" t="s">
        <v>528</v>
      </c>
      <c r="D40" s="9">
        <v>38</v>
      </c>
      <c r="E40" s="9" t="s">
        <v>529</v>
      </c>
      <c r="F40" s="9" t="s">
        <v>412</v>
      </c>
      <c r="G40" s="9" t="s">
        <v>530</v>
      </c>
      <c r="H40" s="9" t="s">
        <v>320</v>
      </c>
      <c r="I40" s="9"/>
      <c r="J40" s="9"/>
      <c r="K40" s="9" t="s">
        <v>531</v>
      </c>
      <c r="L40" s="9" t="s">
        <v>531</v>
      </c>
    </row>
    <row r="41" spans="1:12" x14ac:dyDescent="0.35">
      <c r="A41" s="9" t="s">
        <v>532</v>
      </c>
      <c r="B41" s="9" t="s">
        <v>533</v>
      </c>
      <c r="C41" s="9" t="s">
        <v>534</v>
      </c>
      <c r="D41" s="9">
        <v>39</v>
      </c>
      <c r="E41" s="9" t="s">
        <v>535</v>
      </c>
      <c r="F41" s="9" t="s">
        <v>318</v>
      </c>
      <c r="G41" s="9"/>
      <c r="H41" s="9"/>
      <c r="I41" s="9"/>
      <c r="J41" s="9"/>
      <c r="K41" s="9"/>
      <c r="L41" s="9"/>
    </row>
    <row r="42" spans="1:12" x14ac:dyDescent="0.35">
      <c r="A42" s="9" t="s">
        <v>536</v>
      </c>
      <c r="B42" s="9" t="s">
        <v>537</v>
      </c>
      <c r="C42" s="9" t="s">
        <v>538</v>
      </c>
      <c r="D42" s="9">
        <v>40</v>
      </c>
      <c r="E42" s="9" t="s">
        <v>539</v>
      </c>
      <c r="F42" s="9" t="s">
        <v>318</v>
      </c>
      <c r="G42" s="9" t="s">
        <v>540</v>
      </c>
      <c r="H42" s="9" t="s">
        <v>327</v>
      </c>
      <c r="I42" s="9"/>
      <c r="J42" s="9" t="s">
        <v>541</v>
      </c>
      <c r="K42" s="9" t="s">
        <v>542</v>
      </c>
      <c r="L42" s="9" t="s">
        <v>542</v>
      </c>
    </row>
    <row r="43" spans="1:12" x14ac:dyDescent="0.35">
      <c r="A43" s="9" t="s">
        <v>543</v>
      </c>
      <c r="B43" s="9" t="s">
        <v>544</v>
      </c>
      <c r="C43" s="9" t="s">
        <v>545</v>
      </c>
      <c r="D43" s="9">
        <v>41</v>
      </c>
      <c r="E43" s="9" t="s">
        <v>546</v>
      </c>
      <c r="F43" s="9" t="s">
        <v>318</v>
      </c>
      <c r="G43" s="9" t="s">
        <v>547</v>
      </c>
      <c r="H43" s="9" t="s">
        <v>327</v>
      </c>
      <c r="I43" s="9"/>
      <c r="J43" s="9" t="s">
        <v>548</v>
      </c>
      <c r="K43" s="9" t="s">
        <v>549</v>
      </c>
      <c r="L43" s="9" t="s">
        <v>549</v>
      </c>
    </row>
    <row r="44" spans="1:12" x14ac:dyDescent="0.35">
      <c r="A44" s="9" t="s">
        <v>550</v>
      </c>
      <c r="B44" s="9" t="s">
        <v>551</v>
      </c>
      <c r="C44" s="9" t="s">
        <v>552</v>
      </c>
      <c r="D44" s="9">
        <v>42</v>
      </c>
      <c r="E44" s="9" t="s">
        <v>553</v>
      </c>
      <c r="F44" s="9" t="s">
        <v>318</v>
      </c>
      <c r="G44" s="9" t="s">
        <v>554</v>
      </c>
      <c r="H44" s="9" t="s">
        <v>320</v>
      </c>
      <c r="I44" s="9"/>
      <c r="J44" s="9"/>
      <c r="K44" s="9"/>
      <c r="L44" s="9"/>
    </row>
    <row r="45" spans="1:12" x14ac:dyDescent="0.35">
      <c r="A45" s="9" t="s">
        <v>555</v>
      </c>
      <c r="B45" s="9" t="s">
        <v>556</v>
      </c>
      <c r="C45" s="9" t="s">
        <v>557</v>
      </c>
      <c r="D45" s="9">
        <v>43</v>
      </c>
      <c r="E45" s="9" t="s">
        <v>558</v>
      </c>
      <c r="F45" s="9" t="s">
        <v>318</v>
      </c>
      <c r="G45" s="9" t="s">
        <v>559</v>
      </c>
      <c r="H45" s="9" t="s">
        <v>320</v>
      </c>
      <c r="I45" s="9"/>
      <c r="J45" s="9"/>
      <c r="K45" s="9"/>
      <c r="L45" s="9"/>
    </row>
    <row r="46" spans="1:12" x14ac:dyDescent="0.35">
      <c r="A46" s="9" t="s">
        <v>560</v>
      </c>
      <c r="B46" s="9" t="s">
        <v>561</v>
      </c>
      <c r="C46" s="9" t="s">
        <v>562</v>
      </c>
      <c r="D46" s="9">
        <v>44</v>
      </c>
      <c r="E46" s="9" t="s">
        <v>563</v>
      </c>
      <c r="F46" s="9" t="s">
        <v>412</v>
      </c>
      <c r="G46" s="9" t="s">
        <v>564</v>
      </c>
      <c r="H46" s="9" t="s">
        <v>327</v>
      </c>
      <c r="I46" s="9"/>
      <c r="J46" s="9" t="s">
        <v>565</v>
      </c>
      <c r="K46" s="9" t="s">
        <v>566</v>
      </c>
      <c r="L46" s="9" t="s">
        <v>566</v>
      </c>
    </row>
    <row r="47" spans="1:12" x14ac:dyDescent="0.35">
      <c r="A47" s="9" t="s">
        <v>567</v>
      </c>
      <c r="B47" s="9" t="s">
        <v>568</v>
      </c>
      <c r="C47" s="9" t="s">
        <v>569</v>
      </c>
      <c r="D47" s="9">
        <v>45</v>
      </c>
      <c r="E47" s="9" t="s">
        <v>570</v>
      </c>
      <c r="F47" s="9" t="s">
        <v>318</v>
      </c>
      <c r="G47" s="9" t="s">
        <v>571</v>
      </c>
      <c r="H47" s="9" t="s">
        <v>320</v>
      </c>
      <c r="I47" s="9"/>
      <c r="J47" s="9"/>
      <c r="K47" s="9" t="s">
        <v>531</v>
      </c>
      <c r="L47" s="9" t="s">
        <v>531</v>
      </c>
    </row>
    <row r="48" spans="1:12" x14ac:dyDescent="0.35">
      <c r="A48" s="9" t="s">
        <v>572</v>
      </c>
      <c r="B48" s="9" t="s">
        <v>573</v>
      </c>
      <c r="C48" s="9" t="s">
        <v>574</v>
      </c>
      <c r="D48" s="9">
        <v>46</v>
      </c>
      <c r="E48" s="9" t="s">
        <v>575</v>
      </c>
      <c r="F48" s="9" t="s">
        <v>318</v>
      </c>
      <c r="G48" s="9" t="s">
        <v>576</v>
      </c>
      <c r="H48" s="9" t="s">
        <v>320</v>
      </c>
      <c r="I48" s="9"/>
      <c r="J48" s="9"/>
      <c r="K48" s="9" t="s">
        <v>350</v>
      </c>
      <c r="L48" s="9" t="s">
        <v>350</v>
      </c>
    </row>
    <row r="49" spans="1:12" x14ac:dyDescent="0.35">
      <c r="A49" s="9" t="s">
        <v>577</v>
      </c>
      <c r="B49" s="9" t="s">
        <v>578</v>
      </c>
      <c r="C49" s="9" t="s">
        <v>579</v>
      </c>
      <c r="D49" s="9">
        <v>47</v>
      </c>
      <c r="E49" s="9" t="s">
        <v>580</v>
      </c>
      <c r="F49" s="9" t="s">
        <v>318</v>
      </c>
      <c r="G49" s="9" t="s">
        <v>581</v>
      </c>
      <c r="H49" s="9" t="s">
        <v>327</v>
      </c>
      <c r="I49" s="9"/>
      <c r="J49" s="9" t="s">
        <v>582</v>
      </c>
      <c r="K49" s="9" t="s">
        <v>583</v>
      </c>
      <c r="L49" s="9" t="s">
        <v>583</v>
      </c>
    </row>
    <row r="50" spans="1:12" x14ac:dyDescent="0.35">
      <c r="A50" s="9" t="s">
        <v>584</v>
      </c>
      <c r="B50" s="9" t="s">
        <v>585</v>
      </c>
      <c r="C50" s="9" t="s">
        <v>586</v>
      </c>
      <c r="D50" s="9">
        <v>48</v>
      </c>
      <c r="E50" s="9" t="s">
        <v>587</v>
      </c>
      <c r="F50" s="9" t="s">
        <v>318</v>
      </c>
      <c r="G50" s="9"/>
      <c r="H50" s="9"/>
      <c r="I50" s="9"/>
      <c r="J50" s="9"/>
      <c r="K50" s="9" t="s">
        <v>588</v>
      </c>
      <c r="L50" s="9"/>
    </row>
    <row r="51" spans="1:12" x14ac:dyDescent="0.35">
      <c r="A51" s="9" t="s">
        <v>589</v>
      </c>
      <c r="B51" s="9" t="s">
        <v>590</v>
      </c>
      <c r="C51" s="9" t="s">
        <v>591</v>
      </c>
      <c r="D51" s="9">
        <v>49</v>
      </c>
      <c r="E51" s="9" t="s">
        <v>592</v>
      </c>
      <c r="F51" s="9" t="s">
        <v>318</v>
      </c>
      <c r="G51" s="9" t="s">
        <v>593</v>
      </c>
      <c r="H51" s="9" t="s">
        <v>320</v>
      </c>
      <c r="I51" s="9"/>
      <c r="J51" s="9"/>
      <c r="K51" s="9" t="s">
        <v>594</v>
      </c>
      <c r="L51" s="9" t="s">
        <v>595</v>
      </c>
    </row>
    <row r="52" spans="1:12" x14ac:dyDescent="0.35">
      <c r="A52" s="9" t="s">
        <v>596</v>
      </c>
      <c r="B52" s="9" t="s">
        <v>597</v>
      </c>
      <c r="C52" s="9" t="s">
        <v>598</v>
      </c>
      <c r="D52" s="9">
        <v>50</v>
      </c>
      <c r="E52" s="9" t="s">
        <v>599</v>
      </c>
      <c r="F52" s="9" t="s">
        <v>318</v>
      </c>
      <c r="G52" s="9" t="s">
        <v>600</v>
      </c>
      <c r="H52" s="9" t="s">
        <v>320</v>
      </c>
      <c r="I52" s="9"/>
      <c r="J52" s="9"/>
      <c r="K52" s="9"/>
      <c r="L52" s="9"/>
    </row>
    <row r="53" spans="1:12" x14ac:dyDescent="0.35">
      <c r="A53" s="9" t="s">
        <v>601</v>
      </c>
      <c r="B53" s="9" t="s">
        <v>602</v>
      </c>
      <c r="C53" s="9" t="s">
        <v>603</v>
      </c>
      <c r="D53" s="9">
        <v>51</v>
      </c>
      <c r="E53" s="9" t="s">
        <v>604</v>
      </c>
      <c r="F53" s="9" t="s">
        <v>318</v>
      </c>
      <c r="G53" s="9" t="s">
        <v>605</v>
      </c>
      <c r="H53" s="9" t="s">
        <v>320</v>
      </c>
      <c r="I53" s="9"/>
      <c r="J53" s="9"/>
      <c r="K53" s="9" t="s">
        <v>606</v>
      </c>
      <c r="L53" s="9" t="s">
        <v>606</v>
      </c>
    </row>
    <row r="54" spans="1:12" x14ac:dyDescent="0.35">
      <c r="A54" s="9" t="s">
        <v>607</v>
      </c>
      <c r="B54" s="9" t="s">
        <v>608</v>
      </c>
      <c r="C54" s="9" t="s">
        <v>609</v>
      </c>
      <c r="D54" s="9">
        <v>52</v>
      </c>
      <c r="E54" s="9" t="s">
        <v>610</v>
      </c>
      <c r="F54" s="9" t="s">
        <v>318</v>
      </c>
      <c r="G54" s="9" t="s">
        <v>611</v>
      </c>
      <c r="H54" s="9" t="s">
        <v>320</v>
      </c>
      <c r="I54" s="9"/>
      <c r="J54" s="9"/>
      <c r="K54" s="9" t="s">
        <v>612</v>
      </c>
      <c r="L54" s="9" t="s">
        <v>612</v>
      </c>
    </row>
    <row r="55" spans="1:12" x14ac:dyDescent="0.35">
      <c r="A55" s="9" t="s">
        <v>613</v>
      </c>
      <c r="B55" s="9" t="s">
        <v>614</v>
      </c>
      <c r="C55" s="9" t="s">
        <v>615</v>
      </c>
      <c r="D55" s="9">
        <v>53</v>
      </c>
      <c r="E55" s="9" t="s">
        <v>616</v>
      </c>
      <c r="F55" s="9" t="s">
        <v>318</v>
      </c>
      <c r="G55" s="9" t="s">
        <v>617</v>
      </c>
      <c r="H55" s="9" t="s">
        <v>327</v>
      </c>
      <c r="I55" s="9"/>
      <c r="J55" s="9" t="s">
        <v>618</v>
      </c>
      <c r="K55" s="9" t="s">
        <v>619</v>
      </c>
      <c r="L55" s="9" t="s">
        <v>619</v>
      </c>
    </row>
    <row r="56" spans="1:12" x14ac:dyDescent="0.35">
      <c r="A56" s="9" t="s">
        <v>620</v>
      </c>
      <c r="B56" s="9" t="s">
        <v>621</v>
      </c>
      <c r="C56" s="9" t="s">
        <v>622</v>
      </c>
      <c r="D56" s="9">
        <v>54</v>
      </c>
      <c r="E56" s="9" t="s">
        <v>623</v>
      </c>
      <c r="F56" s="9" t="s">
        <v>365</v>
      </c>
      <c r="G56" s="9" t="s">
        <v>624</v>
      </c>
      <c r="H56" s="9" t="s">
        <v>327</v>
      </c>
      <c r="I56" s="9"/>
      <c r="J56" s="9"/>
      <c r="K56" s="9"/>
      <c r="L56" s="9"/>
    </row>
    <row r="57" spans="1:12" x14ac:dyDescent="0.35">
      <c r="A57" s="9" t="s">
        <v>625</v>
      </c>
      <c r="B57" s="9" t="s">
        <v>626</v>
      </c>
      <c r="C57" s="9" t="s">
        <v>627</v>
      </c>
      <c r="D57" s="9">
        <v>55</v>
      </c>
      <c r="E57" s="9" t="s">
        <v>628</v>
      </c>
      <c r="F57" s="9" t="s">
        <v>412</v>
      </c>
      <c r="G57" s="9"/>
      <c r="H57" s="9"/>
      <c r="I57" s="9"/>
      <c r="J57" s="9"/>
      <c r="K57" s="9"/>
      <c r="L57" s="9"/>
    </row>
    <row r="58" spans="1:12" x14ac:dyDescent="0.35">
      <c r="A58" s="9" t="s">
        <v>629</v>
      </c>
      <c r="B58" s="9" t="s">
        <v>630</v>
      </c>
      <c r="C58" s="9" t="s">
        <v>631</v>
      </c>
      <c r="D58" s="9">
        <v>56</v>
      </c>
      <c r="E58" s="9" t="s">
        <v>632</v>
      </c>
      <c r="F58" s="9" t="s">
        <v>318</v>
      </c>
      <c r="G58" s="9" t="s">
        <v>633</v>
      </c>
      <c r="H58" s="9" t="s">
        <v>320</v>
      </c>
      <c r="I58" s="9"/>
      <c r="J58" s="9"/>
      <c r="K58" s="9"/>
      <c r="L58" s="9"/>
    </row>
    <row r="59" spans="1:12" x14ac:dyDescent="0.35">
      <c r="A59" s="9" t="s">
        <v>634</v>
      </c>
      <c r="B59" s="9" t="s">
        <v>635</v>
      </c>
      <c r="C59" s="9" t="s">
        <v>636</v>
      </c>
      <c r="D59" s="9">
        <v>57</v>
      </c>
      <c r="E59" s="9" t="s">
        <v>637</v>
      </c>
      <c r="F59" s="9" t="s">
        <v>318</v>
      </c>
      <c r="G59" s="9" t="s">
        <v>638</v>
      </c>
      <c r="H59" s="9" t="s">
        <v>320</v>
      </c>
      <c r="I59" s="9"/>
      <c r="J59" s="9"/>
      <c r="K59" s="9"/>
      <c r="L59" s="9"/>
    </row>
    <row r="60" spans="1:12" x14ac:dyDescent="0.35">
      <c r="A60" s="9" t="s">
        <v>639</v>
      </c>
      <c r="B60" s="9" t="s">
        <v>640</v>
      </c>
      <c r="C60" s="9" t="s">
        <v>641</v>
      </c>
      <c r="D60" s="9">
        <v>58</v>
      </c>
      <c r="E60" s="9" t="s">
        <v>642</v>
      </c>
      <c r="F60" s="9" t="s">
        <v>318</v>
      </c>
      <c r="G60" s="9" t="s">
        <v>643</v>
      </c>
      <c r="H60" s="9" t="s">
        <v>320</v>
      </c>
      <c r="I60" s="9"/>
      <c r="J60" s="9"/>
      <c r="K60" s="9" t="s">
        <v>644</v>
      </c>
      <c r="L60" s="9" t="s">
        <v>644</v>
      </c>
    </row>
    <row r="61" spans="1:12" x14ac:dyDescent="0.35">
      <c r="A61" s="9" t="s">
        <v>645</v>
      </c>
      <c r="B61" s="9" t="s">
        <v>646</v>
      </c>
      <c r="C61" s="9" t="s">
        <v>647</v>
      </c>
      <c r="D61" s="9">
        <v>59</v>
      </c>
      <c r="E61" s="9" t="s">
        <v>648</v>
      </c>
      <c r="F61" s="9" t="s">
        <v>318</v>
      </c>
      <c r="G61" s="9" t="s">
        <v>649</v>
      </c>
      <c r="H61" s="9" t="s">
        <v>327</v>
      </c>
      <c r="I61" s="9"/>
      <c r="J61" s="9" t="s">
        <v>650</v>
      </c>
      <c r="K61" s="9" t="s">
        <v>651</v>
      </c>
      <c r="L61" s="9" t="s">
        <v>651</v>
      </c>
    </row>
    <row r="62" spans="1:12" x14ac:dyDescent="0.35">
      <c r="A62" s="9" t="s">
        <v>652</v>
      </c>
      <c r="B62" s="9" t="s">
        <v>653</v>
      </c>
      <c r="C62" s="9" t="s">
        <v>654</v>
      </c>
      <c r="D62" s="9">
        <v>60</v>
      </c>
      <c r="E62" s="9" t="s">
        <v>655</v>
      </c>
      <c r="F62" s="9" t="s">
        <v>392</v>
      </c>
      <c r="G62" s="9" t="s">
        <v>656</v>
      </c>
      <c r="H62" s="9" t="s">
        <v>320</v>
      </c>
      <c r="I62" s="9"/>
      <c r="J62" s="9"/>
      <c r="K62" s="9" t="s">
        <v>657</v>
      </c>
      <c r="L62" s="9" t="s">
        <v>657</v>
      </c>
    </row>
    <row r="63" spans="1:12" x14ac:dyDescent="0.35">
      <c r="A63" s="9" t="s">
        <v>658</v>
      </c>
      <c r="B63" s="9" t="s">
        <v>659</v>
      </c>
      <c r="C63" s="9" t="s">
        <v>660</v>
      </c>
      <c r="D63" s="9">
        <v>61</v>
      </c>
      <c r="E63" s="9" t="s">
        <v>661</v>
      </c>
      <c r="F63" s="9" t="s">
        <v>318</v>
      </c>
      <c r="G63" s="9" t="s">
        <v>662</v>
      </c>
      <c r="H63" s="9" t="s">
        <v>327</v>
      </c>
      <c r="I63" s="9"/>
      <c r="J63" s="9" t="s">
        <v>663</v>
      </c>
      <c r="K63" s="9" t="s">
        <v>664</v>
      </c>
      <c r="L63" s="9" t="s">
        <v>664</v>
      </c>
    </row>
    <row r="64" spans="1:12" x14ac:dyDescent="0.35">
      <c r="A64" s="9" t="s">
        <v>665</v>
      </c>
      <c r="B64" s="9" t="s">
        <v>666</v>
      </c>
      <c r="C64" s="9" t="s">
        <v>667</v>
      </c>
      <c r="D64" s="9">
        <v>62</v>
      </c>
      <c r="E64" s="9" t="s">
        <v>668</v>
      </c>
      <c r="F64" s="9" t="s">
        <v>318</v>
      </c>
      <c r="G64" s="9" t="s">
        <v>669</v>
      </c>
      <c r="H64" s="9" t="s">
        <v>327</v>
      </c>
      <c r="I64" s="9"/>
      <c r="J64" s="9" t="s">
        <v>670</v>
      </c>
      <c r="K64" s="9" t="s">
        <v>671</v>
      </c>
      <c r="L64" s="9" t="s">
        <v>671</v>
      </c>
    </row>
    <row r="65" spans="1:12" x14ac:dyDescent="0.35">
      <c r="A65" s="9" t="s">
        <v>672</v>
      </c>
      <c r="B65" s="9" t="s">
        <v>673</v>
      </c>
      <c r="C65" s="9" t="s">
        <v>674</v>
      </c>
      <c r="D65" s="9">
        <v>63</v>
      </c>
      <c r="E65" s="9" t="s">
        <v>675</v>
      </c>
      <c r="F65" s="9" t="s">
        <v>412</v>
      </c>
      <c r="G65" s="9"/>
      <c r="H65" s="9"/>
      <c r="I65" s="9"/>
      <c r="J65" s="9" t="s">
        <v>676</v>
      </c>
      <c r="K65" s="9" t="s">
        <v>677</v>
      </c>
      <c r="L65" s="9" t="s">
        <v>677</v>
      </c>
    </row>
    <row r="66" spans="1:12" x14ac:dyDescent="0.35">
      <c r="A66" s="9" t="s">
        <v>678</v>
      </c>
      <c r="B66" s="9" t="s">
        <v>679</v>
      </c>
      <c r="C66" s="9" t="s">
        <v>680</v>
      </c>
      <c r="D66" s="9">
        <v>64</v>
      </c>
      <c r="E66" s="9" t="s">
        <v>681</v>
      </c>
      <c r="F66" s="9" t="s">
        <v>318</v>
      </c>
      <c r="G66" s="9"/>
      <c r="H66" s="9"/>
      <c r="I66" s="9"/>
      <c r="J66" s="9"/>
      <c r="K66" s="9"/>
      <c r="L66" s="9"/>
    </row>
    <row r="67" spans="1:12" x14ac:dyDescent="0.35">
      <c r="A67" s="9" t="s">
        <v>682</v>
      </c>
      <c r="B67" s="9" t="s">
        <v>683</v>
      </c>
      <c r="C67" s="9" t="s">
        <v>684</v>
      </c>
      <c r="D67" s="9">
        <v>65</v>
      </c>
      <c r="E67" s="9" t="s">
        <v>685</v>
      </c>
      <c r="F67" s="9" t="s">
        <v>498</v>
      </c>
      <c r="G67" s="9" t="s">
        <v>686</v>
      </c>
      <c r="H67" s="9" t="s">
        <v>320</v>
      </c>
      <c r="I67" s="9"/>
      <c r="J67" s="9"/>
      <c r="K67" s="9" t="s">
        <v>687</v>
      </c>
      <c r="L67" s="9" t="s">
        <v>531</v>
      </c>
    </row>
    <row r="68" spans="1:12" x14ac:dyDescent="0.35">
      <c r="A68" s="9" t="s">
        <v>688</v>
      </c>
      <c r="B68" s="9" t="s">
        <v>689</v>
      </c>
      <c r="C68" s="9" t="s">
        <v>690</v>
      </c>
      <c r="D68" s="9">
        <v>66</v>
      </c>
      <c r="E68" s="9" t="s">
        <v>691</v>
      </c>
      <c r="F68" s="9" t="s">
        <v>498</v>
      </c>
      <c r="G68" s="9"/>
      <c r="H68" s="9"/>
      <c r="I68" s="9"/>
      <c r="J68" s="9"/>
      <c r="K68" s="9"/>
      <c r="L68" s="9"/>
    </row>
    <row r="69" spans="1:12" x14ac:dyDescent="0.35">
      <c r="A69" s="9" t="s">
        <v>692</v>
      </c>
      <c r="B69" s="9" t="s">
        <v>693</v>
      </c>
      <c r="C69" s="9" t="s">
        <v>694</v>
      </c>
      <c r="D69" s="9">
        <v>67</v>
      </c>
      <c r="E69" s="9" t="s">
        <v>695</v>
      </c>
      <c r="F69" s="9" t="s">
        <v>498</v>
      </c>
      <c r="G69" s="9" t="s">
        <v>696</v>
      </c>
      <c r="H69" s="9" t="s">
        <v>320</v>
      </c>
      <c r="I69" s="9"/>
      <c r="J69" s="9"/>
      <c r="K69" s="9" t="s">
        <v>697</v>
      </c>
      <c r="L69" s="9" t="s">
        <v>697</v>
      </c>
    </row>
    <row r="70" spans="1:12" x14ac:dyDescent="0.35">
      <c r="A70" s="9" t="s">
        <v>698</v>
      </c>
      <c r="B70" s="9" t="s">
        <v>699</v>
      </c>
      <c r="C70" s="9" t="s">
        <v>700</v>
      </c>
      <c r="D70" s="9">
        <v>68</v>
      </c>
      <c r="E70" s="9" t="s">
        <v>701</v>
      </c>
      <c r="F70" s="9" t="s">
        <v>498</v>
      </c>
      <c r="G70" s="9" t="s">
        <v>702</v>
      </c>
      <c r="H70" s="9" t="s">
        <v>320</v>
      </c>
      <c r="I70" s="9"/>
      <c r="J70" s="9"/>
      <c r="K70" s="9" t="s">
        <v>703</v>
      </c>
      <c r="L70" s="9" t="s">
        <v>704</v>
      </c>
    </row>
    <row r="71" spans="1:12" x14ac:dyDescent="0.35">
      <c r="A71" s="9" t="s">
        <v>705</v>
      </c>
      <c r="B71" s="9" t="s">
        <v>706</v>
      </c>
      <c r="C71" s="9" t="s">
        <v>707</v>
      </c>
      <c r="D71" s="9">
        <v>69</v>
      </c>
      <c r="E71" s="9" t="s">
        <v>708</v>
      </c>
      <c r="F71" s="9" t="s">
        <v>498</v>
      </c>
      <c r="G71" s="9" t="s">
        <v>709</v>
      </c>
      <c r="H71" s="9" t="s">
        <v>320</v>
      </c>
      <c r="I71" s="9"/>
      <c r="J71" s="9"/>
      <c r="K71" s="9"/>
      <c r="L71" s="9"/>
    </row>
    <row r="72" spans="1:12" x14ac:dyDescent="0.35">
      <c r="A72" s="9" t="s">
        <v>710</v>
      </c>
      <c r="B72" s="9" t="s">
        <v>711</v>
      </c>
      <c r="C72" s="9" t="s">
        <v>712</v>
      </c>
      <c r="D72" s="9">
        <v>70</v>
      </c>
      <c r="E72" s="9" t="s">
        <v>713</v>
      </c>
      <c r="F72" s="9" t="s">
        <v>392</v>
      </c>
      <c r="G72" s="9" t="s">
        <v>714</v>
      </c>
      <c r="H72" s="9" t="s">
        <v>327</v>
      </c>
      <c r="I72" s="9"/>
      <c r="J72" s="9" t="s">
        <v>715</v>
      </c>
      <c r="K72" s="9" t="s">
        <v>716</v>
      </c>
      <c r="L72" s="9" t="s">
        <v>716</v>
      </c>
    </row>
    <row r="73" spans="1:12" x14ac:dyDescent="0.35">
      <c r="A73" s="9" t="s">
        <v>717</v>
      </c>
      <c r="B73" s="9" t="s">
        <v>718</v>
      </c>
      <c r="C73" s="9" t="s">
        <v>719</v>
      </c>
      <c r="D73" s="9">
        <v>71</v>
      </c>
      <c r="E73" s="9" t="s">
        <v>720</v>
      </c>
      <c r="F73" s="9" t="s">
        <v>498</v>
      </c>
      <c r="G73" s="9" t="s">
        <v>721</v>
      </c>
      <c r="H73" s="9" t="s">
        <v>327</v>
      </c>
      <c r="I73" s="9"/>
      <c r="J73" s="9" t="s">
        <v>722</v>
      </c>
      <c r="K73" s="9" t="s">
        <v>350</v>
      </c>
      <c r="L73" s="9" t="s">
        <v>350</v>
      </c>
    </row>
    <row r="74" spans="1:12" x14ac:dyDescent="0.35">
      <c r="A74" s="9" t="s">
        <v>723</v>
      </c>
      <c r="B74" s="9" t="s">
        <v>724</v>
      </c>
      <c r="C74" s="9" t="s">
        <v>725</v>
      </c>
      <c r="D74" s="9">
        <v>72</v>
      </c>
      <c r="E74" s="9" t="s">
        <v>726</v>
      </c>
      <c r="F74" s="9" t="s">
        <v>498</v>
      </c>
      <c r="G74" s="9" t="s">
        <v>727</v>
      </c>
      <c r="H74" s="9" t="s">
        <v>320</v>
      </c>
      <c r="I74" s="9"/>
      <c r="J74" s="9"/>
      <c r="K74" s="9" t="s">
        <v>728</v>
      </c>
      <c r="L74" s="9" t="s">
        <v>728</v>
      </c>
    </row>
    <row r="75" spans="1:12" x14ac:dyDescent="0.35">
      <c r="A75" s="9" t="s">
        <v>729</v>
      </c>
      <c r="B75" s="9" t="s">
        <v>730</v>
      </c>
      <c r="C75" s="9" t="s">
        <v>731</v>
      </c>
      <c r="D75" s="9">
        <v>73</v>
      </c>
      <c r="E75" s="9" t="s">
        <v>732</v>
      </c>
      <c r="F75" s="9" t="s">
        <v>498</v>
      </c>
      <c r="G75" s="9" t="s">
        <v>733</v>
      </c>
      <c r="H75" s="9" t="s">
        <v>320</v>
      </c>
      <c r="I75" s="9"/>
      <c r="J75" s="9"/>
      <c r="K75" s="9" t="s">
        <v>734</v>
      </c>
      <c r="L75" s="9" t="s">
        <v>735</v>
      </c>
    </row>
    <row r="76" spans="1:12" x14ac:dyDescent="0.35">
      <c r="A76" s="9" t="s">
        <v>736</v>
      </c>
      <c r="B76" s="9" t="s">
        <v>737</v>
      </c>
      <c r="C76" s="9" t="s">
        <v>738</v>
      </c>
      <c r="D76" s="9">
        <v>74</v>
      </c>
      <c r="E76" s="9" t="s">
        <v>739</v>
      </c>
      <c r="F76" s="9" t="s">
        <v>498</v>
      </c>
      <c r="G76" s="9" t="s">
        <v>740</v>
      </c>
      <c r="H76" s="9" t="s">
        <v>320</v>
      </c>
      <c r="I76" s="9"/>
      <c r="J76" s="9"/>
      <c r="K76" s="9"/>
      <c r="L76" s="9"/>
    </row>
    <row r="77" spans="1:12" x14ac:dyDescent="0.35">
      <c r="A77" s="9" t="s">
        <v>741</v>
      </c>
      <c r="B77" s="9" t="s">
        <v>742</v>
      </c>
      <c r="C77" s="9" t="s">
        <v>743</v>
      </c>
      <c r="D77" s="9">
        <v>75</v>
      </c>
      <c r="E77" s="9" t="s">
        <v>744</v>
      </c>
      <c r="F77" s="9" t="s">
        <v>498</v>
      </c>
      <c r="G77" s="9" t="s">
        <v>745</v>
      </c>
      <c r="H77" s="9" t="s">
        <v>320</v>
      </c>
      <c r="I77" s="9"/>
      <c r="J77" s="9"/>
      <c r="K77" s="9"/>
      <c r="L77" s="9"/>
    </row>
    <row r="78" spans="1:12" x14ac:dyDescent="0.35">
      <c r="A78" s="9" t="s">
        <v>746</v>
      </c>
      <c r="B78" s="9" t="s">
        <v>747</v>
      </c>
      <c r="C78" s="9" t="s">
        <v>748</v>
      </c>
      <c r="D78" s="9">
        <v>76</v>
      </c>
      <c r="E78" s="9" t="s">
        <v>749</v>
      </c>
      <c r="F78" s="9" t="s">
        <v>498</v>
      </c>
      <c r="G78" s="9" t="s">
        <v>750</v>
      </c>
      <c r="H78" s="9" t="s">
        <v>320</v>
      </c>
      <c r="I78" s="9"/>
      <c r="J78" s="9"/>
      <c r="K78" s="9" t="s">
        <v>751</v>
      </c>
      <c r="L78" s="9" t="s">
        <v>752</v>
      </c>
    </row>
    <row r="79" spans="1:12" x14ac:dyDescent="0.35">
      <c r="A79" s="9" t="s">
        <v>753</v>
      </c>
      <c r="B79" s="9" t="s">
        <v>754</v>
      </c>
      <c r="C79" s="9" t="s">
        <v>755</v>
      </c>
      <c r="D79" s="9">
        <v>77</v>
      </c>
      <c r="E79" s="9" t="s">
        <v>756</v>
      </c>
      <c r="F79" s="9" t="s">
        <v>498</v>
      </c>
      <c r="G79" s="9" t="s">
        <v>757</v>
      </c>
      <c r="H79" s="9" t="s">
        <v>320</v>
      </c>
      <c r="I79" s="9"/>
      <c r="J79" s="9"/>
      <c r="K79" s="9" t="s">
        <v>350</v>
      </c>
      <c r="L79" s="9" t="s">
        <v>350</v>
      </c>
    </row>
    <row r="80" spans="1:12" x14ac:dyDescent="0.35">
      <c r="A80" s="9" t="s">
        <v>758</v>
      </c>
      <c r="B80" s="9" t="s">
        <v>759</v>
      </c>
      <c r="C80" s="9" t="s">
        <v>760</v>
      </c>
      <c r="D80" s="9">
        <v>78</v>
      </c>
      <c r="E80" s="9" t="s">
        <v>761</v>
      </c>
      <c r="F80" s="9" t="s">
        <v>498</v>
      </c>
      <c r="G80" s="9" t="s">
        <v>762</v>
      </c>
      <c r="H80" s="9" t="s">
        <v>320</v>
      </c>
      <c r="I80" s="9"/>
      <c r="J80" s="9"/>
      <c r="K80" s="9" t="s">
        <v>350</v>
      </c>
      <c r="L80" s="9" t="s">
        <v>350</v>
      </c>
    </row>
    <row r="81" spans="1:12" x14ac:dyDescent="0.35">
      <c r="A81" s="9" t="s">
        <v>763</v>
      </c>
      <c r="B81" s="9" t="s">
        <v>764</v>
      </c>
      <c r="C81" s="9" t="s">
        <v>765</v>
      </c>
      <c r="D81" s="9">
        <v>79</v>
      </c>
      <c r="E81" s="9" t="s">
        <v>766</v>
      </c>
      <c r="F81" s="9" t="s">
        <v>498</v>
      </c>
      <c r="G81" s="9" t="s">
        <v>767</v>
      </c>
      <c r="H81" s="9" t="s">
        <v>320</v>
      </c>
      <c r="I81" s="9"/>
      <c r="J81" s="9"/>
      <c r="K81" s="9" t="s">
        <v>768</v>
      </c>
      <c r="L81" s="9" t="s">
        <v>768</v>
      </c>
    </row>
    <row r="82" spans="1:12" x14ac:dyDescent="0.35">
      <c r="A82" s="9" t="s">
        <v>769</v>
      </c>
      <c r="B82" s="9" t="s">
        <v>770</v>
      </c>
      <c r="C82" s="9" t="s">
        <v>771</v>
      </c>
      <c r="D82" s="9">
        <v>80</v>
      </c>
      <c r="E82" s="9" t="s">
        <v>772</v>
      </c>
      <c r="F82" s="9" t="s">
        <v>498</v>
      </c>
      <c r="G82" s="9" t="s">
        <v>773</v>
      </c>
      <c r="H82" s="9" t="s">
        <v>320</v>
      </c>
      <c r="I82" s="9"/>
      <c r="J82" s="9"/>
      <c r="K82" s="9"/>
      <c r="L82" s="9"/>
    </row>
    <row r="83" spans="1:12" x14ac:dyDescent="0.35">
      <c r="A83" s="9" t="s">
        <v>774</v>
      </c>
      <c r="B83" s="9" t="s">
        <v>775</v>
      </c>
      <c r="C83" s="9" t="s">
        <v>776</v>
      </c>
      <c r="D83" s="9">
        <v>81</v>
      </c>
      <c r="E83" s="9" t="s">
        <v>777</v>
      </c>
      <c r="F83" s="9" t="s">
        <v>498</v>
      </c>
      <c r="G83" s="9" t="s">
        <v>778</v>
      </c>
      <c r="H83" s="9" t="s">
        <v>320</v>
      </c>
      <c r="I83" s="9"/>
      <c r="J83" s="9"/>
      <c r="K83" s="9" t="s">
        <v>531</v>
      </c>
      <c r="L83" s="9" t="s">
        <v>531</v>
      </c>
    </row>
    <row r="84" spans="1:12" x14ac:dyDescent="0.35">
      <c r="A84" s="9" t="s">
        <v>779</v>
      </c>
      <c r="B84" s="9" t="s">
        <v>780</v>
      </c>
      <c r="C84" s="9" t="s">
        <v>781</v>
      </c>
      <c r="D84" s="9">
        <v>82</v>
      </c>
      <c r="E84" s="9" t="s">
        <v>782</v>
      </c>
      <c r="F84" s="9" t="s">
        <v>498</v>
      </c>
      <c r="G84" s="9"/>
      <c r="H84" s="9"/>
      <c r="I84" s="9"/>
      <c r="J84" s="9"/>
      <c r="K84" s="9"/>
      <c r="L84" s="9"/>
    </row>
    <row r="85" spans="1:12" x14ac:dyDescent="0.35">
      <c r="A85" s="9" t="s">
        <v>783</v>
      </c>
      <c r="B85" s="9" t="s">
        <v>784</v>
      </c>
      <c r="C85" s="9" t="s">
        <v>785</v>
      </c>
      <c r="D85" s="9">
        <v>83</v>
      </c>
      <c r="E85" s="9" t="s">
        <v>786</v>
      </c>
      <c r="F85" s="9" t="s">
        <v>498</v>
      </c>
      <c r="G85" s="9" t="s">
        <v>787</v>
      </c>
      <c r="H85" s="9" t="s">
        <v>320</v>
      </c>
      <c r="I85" s="9"/>
      <c r="J85" s="9"/>
      <c r="K85" s="9"/>
      <c r="L85" s="9"/>
    </row>
    <row r="86" spans="1:12" x14ac:dyDescent="0.35">
      <c r="A86" s="9" t="s">
        <v>788</v>
      </c>
      <c r="B86" s="9" t="s">
        <v>789</v>
      </c>
      <c r="C86" s="9" t="s">
        <v>790</v>
      </c>
      <c r="D86" s="9">
        <v>84</v>
      </c>
      <c r="E86" s="9" t="s">
        <v>791</v>
      </c>
      <c r="F86" s="9" t="s">
        <v>498</v>
      </c>
      <c r="G86" s="9" t="s">
        <v>792</v>
      </c>
      <c r="H86" s="9" t="s">
        <v>327</v>
      </c>
      <c r="I86" s="9"/>
      <c r="J86" s="9"/>
      <c r="K86" s="9" t="s">
        <v>531</v>
      </c>
      <c r="L86" s="9" t="s">
        <v>793</v>
      </c>
    </row>
    <row r="87" spans="1:12" x14ac:dyDescent="0.35">
      <c r="A87" s="9" t="s">
        <v>794</v>
      </c>
      <c r="B87" s="9" t="s">
        <v>795</v>
      </c>
      <c r="C87" s="9" t="s">
        <v>796</v>
      </c>
      <c r="D87" s="9">
        <v>85</v>
      </c>
      <c r="E87" s="9" t="s">
        <v>797</v>
      </c>
      <c r="F87" s="9" t="s">
        <v>365</v>
      </c>
      <c r="G87" s="9" t="s">
        <v>798</v>
      </c>
      <c r="H87" s="9" t="s">
        <v>327</v>
      </c>
      <c r="I87" s="9"/>
      <c r="J87" s="9"/>
      <c r="K87" s="9" t="s">
        <v>799</v>
      </c>
      <c r="L87" s="9" t="s">
        <v>799</v>
      </c>
    </row>
    <row r="88" spans="1:12" x14ac:dyDescent="0.35">
      <c r="A88" s="9" t="s">
        <v>800</v>
      </c>
      <c r="B88" s="9" t="s">
        <v>801</v>
      </c>
      <c r="C88" s="9" t="s">
        <v>802</v>
      </c>
      <c r="D88" s="9">
        <v>86</v>
      </c>
      <c r="E88" s="9" t="s">
        <v>803</v>
      </c>
      <c r="F88" s="9" t="s">
        <v>318</v>
      </c>
      <c r="G88" s="9" t="s">
        <v>804</v>
      </c>
      <c r="H88" s="9" t="s">
        <v>327</v>
      </c>
      <c r="I88" s="9"/>
      <c r="J88" s="9"/>
      <c r="K88" s="9" t="s">
        <v>805</v>
      </c>
      <c r="L88" s="9" t="s">
        <v>806</v>
      </c>
    </row>
    <row r="89" spans="1:12" x14ac:dyDescent="0.35">
      <c r="A89" s="9" t="s">
        <v>807</v>
      </c>
      <c r="B89" s="9" t="s">
        <v>808</v>
      </c>
      <c r="C89" s="9" t="s">
        <v>809</v>
      </c>
      <c r="D89" s="9">
        <v>87</v>
      </c>
      <c r="E89" s="9" t="s">
        <v>810</v>
      </c>
      <c r="F89" s="9" t="s">
        <v>318</v>
      </c>
      <c r="G89" s="9" t="s">
        <v>811</v>
      </c>
      <c r="H89" s="9" t="s">
        <v>320</v>
      </c>
      <c r="I89" s="9"/>
      <c r="J89" s="9"/>
      <c r="K89" s="9"/>
      <c r="L89" s="9"/>
    </row>
    <row r="90" spans="1:12" x14ac:dyDescent="0.35">
      <c r="A90" s="9" t="s">
        <v>812</v>
      </c>
      <c r="B90" s="9" t="s">
        <v>813</v>
      </c>
      <c r="C90" s="9" t="s">
        <v>814</v>
      </c>
      <c r="D90" s="9">
        <v>88</v>
      </c>
      <c r="E90" s="9" t="s">
        <v>815</v>
      </c>
      <c r="F90" s="9" t="s">
        <v>365</v>
      </c>
      <c r="G90" s="9" t="s">
        <v>816</v>
      </c>
      <c r="H90" s="9" t="s">
        <v>327</v>
      </c>
      <c r="I90" s="9"/>
      <c r="J90" s="9"/>
      <c r="K90" s="9" t="s">
        <v>350</v>
      </c>
      <c r="L90" s="9" t="s">
        <v>350</v>
      </c>
    </row>
    <row r="91" spans="1:12" x14ac:dyDescent="0.35">
      <c r="A91" s="9" t="s">
        <v>817</v>
      </c>
      <c r="B91" s="9" t="s">
        <v>818</v>
      </c>
      <c r="C91" s="9" t="s">
        <v>819</v>
      </c>
      <c r="D91" s="9">
        <v>89</v>
      </c>
      <c r="E91" s="9" t="s">
        <v>820</v>
      </c>
      <c r="F91" s="9" t="s">
        <v>365</v>
      </c>
      <c r="G91" s="9" t="s">
        <v>821</v>
      </c>
      <c r="H91" s="9" t="s">
        <v>327</v>
      </c>
      <c r="I91" s="9"/>
      <c r="J91" s="9"/>
      <c r="K91" s="9" t="s">
        <v>805</v>
      </c>
      <c r="L91" s="9" t="s">
        <v>799</v>
      </c>
    </row>
    <row r="92" spans="1:12" x14ac:dyDescent="0.35">
      <c r="A92" s="9" t="s">
        <v>822</v>
      </c>
      <c r="B92" s="9" t="s">
        <v>823</v>
      </c>
      <c r="C92" s="9" t="s">
        <v>824</v>
      </c>
      <c r="D92" s="9">
        <v>90</v>
      </c>
      <c r="E92" s="9" t="s">
        <v>825</v>
      </c>
      <c r="F92" s="9" t="s">
        <v>318</v>
      </c>
      <c r="G92" s="9" t="s">
        <v>826</v>
      </c>
      <c r="H92" s="9" t="s">
        <v>320</v>
      </c>
      <c r="I92" s="9"/>
      <c r="J92" s="9"/>
      <c r="K92" s="9"/>
      <c r="L92" s="9"/>
    </row>
    <row r="93" spans="1:12" x14ac:dyDescent="0.35">
      <c r="A93" s="9" t="s">
        <v>827</v>
      </c>
      <c r="B93" s="9" t="s">
        <v>828</v>
      </c>
      <c r="C93" s="9" t="s">
        <v>829</v>
      </c>
      <c r="D93" s="9">
        <v>91</v>
      </c>
      <c r="E93" s="9" t="s">
        <v>830</v>
      </c>
      <c r="F93" s="9" t="s">
        <v>318</v>
      </c>
      <c r="G93" s="9" t="s">
        <v>831</v>
      </c>
      <c r="H93" s="9" t="s">
        <v>327</v>
      </c>
      <c r="I93" s="9"/>
      <c r="J93" s="9" t="s">
        <v>832</v>
      </c>
      <c r="K93" s="9" t="s">
        <v>833</v>
      </c>
      <c r="L93" s="9" t="s">
        <v>833</v>
      </c>
    </row>
    <row r="94" spans="1:12" x14ac:dyDescent="0.35">
      <c r="A94" s="9" t="s">
        <v>834</v>
      </c>
      <c r="B94" s="9" t="s">
        <v>835</v>
      </c>
      <c r="C94" s="9" t="s">
        <v>836</v>
      </c>
      <c r="D94" s="9">
        <v>92</v>
      </c>
      <c r="E94" s="9" t="s">
        <v>837</v>
      </c>
      <c r="F94" s="9" t="s">
        <v>365</v>
      </c>
      <c r="G94" s="9" t="s">
        <v>838</v>
      </c>
      <c r="H94" s="9" t="s">
        <v>327</v>
      </c>
      <c r="I94" s="9"/>
      <c r="J94" s="9"/>
      <c r="K94" s="9"/>
      <c r="L94" s="9"/>
    </row>
    <row r="95" spans="1:12" x14ac:dyDescent="0.35">
      <c r="A95" s="9" t="s">
        <v>839</v>
      </c>
      <c r="B95" s="9" t="s">
        <v>840</v>
      </c>
      <c r="C95" s="9" t="s">
        <v>841</v>
      </c>
      <c r="D95" s="9">
        <v>93</v>
      </c>
      <c r="E95" s="9" t="s">
        <v>842</v>
      </c>
      <c r="F95" s="9" t="s">
        <v>365</v>
      </c>
      <c r="G95" s="9"/>
      <c r="H95" s="9"/>
      <c r="I95" s="9"/>
      <c r="J95" s="9"/>
      <c r="K95" s="9"/>
      <c r="L95" s="9"/>
    </row>
    <row r="96" spans="1:12" x14ac:dyDescent="0.35">
      <c r="A96" s="9" t="s">
        <v>843</v>
      </c>
      <c r="B96" s="9" t="s">
        <v>844</v>
      </c>
      <c r="C96" s="9" t="s">
        <v>845</v>
      </c>
      <c r="D96" s="9">
        <v>94</v>
      </c>
      <c r="E96" s="9" t="s">
        <v>846</v>
      </c>
      <c r="F96" s="9" t="s">
        <v>365</v>
      </c>
      <c r="G96" s="9" t="s">
        <v>847</v>
      </c>
      <c r="H96" s="9" t="s">
        <v>327</v>
      </c>
      <c r="I96" s="9"/>
      <c r="J96" s="9"/>
      <c r="K96" s="9" t="s">
        <v>848</v>
      </c>
      <c r="L96" s="9" t="s">
        <v>848</v>
      </c>
    </row>
    <row r="97" spans="1:12" x14ac:dyDescent="0.35">
      <c r="A97" s="9" t="s">
        <v>849</v>
      </c>
      <c r="B97" s="9" t="s">
        <v>850</v>
      </c>
      <c r="C97" s="9" t="s">
        <v>851</v>
      </c>
      <c r="D97" s="9">
        <v>95</v>
      </c>
      <c r="E97" s="9" t="s">
        <v>852</v>
      </c>
      <c r="F97" s="9" t="s">
        <v>318</v>
      </c>
      <c r="G97" s="9" t="s">
        <v>853</v>
      </c>
      <c r="H97" s="9" t="s">
        <v>327</v>
      </c>
      <c r="I97" s="9"/>
      <c r="J97" s="9" t="s">
        <v>854</v>
      </c>
      <c r="K97" s="9" t="s">
        <v>855</v>
      </c>
      <c r="L97" s="9" t="s">
        <v>855</v>
      </c>
    </row>
    <row r="98" spans="1:12" x14ac:dyDescent="0.35">
      <c r="A98" s="9" t="s">
        <v>856</v>
      </c>
      <c r="B98" s="9" t="s">
        <v>857</v>
      </c>
      <c r="C98" s="9" t="s">
        <v>858</v>
      </c>
      <c r="D98" s="9">
        <v>96</v>
      </c>
      <c r="E98" s="9" t="s">
        <v>859</v>
      </c>
      <c r="F98" s="9" t="s">
        <v>318</v>
      </c>
      <c r="G98" s="9" t="s">
        <v>860</v>
      </c>
      <c r="H98" s="9" t="s">
        <v>320</v>
      </c>
      <c r="I98" s="9"/>
      <c r="J98" s="9"/>
      <c r="K98" s="9"/>
      <c r="L98" s="9"/>
    </row>
    <row r="99" spans="1:12" x14ac:dyDescent="0.35">
      <c r="A99" s="9" t="s">
        <v>861</v>
      </c>
      <c r="B99" s="9" t="s">
        <v>862</v>
      </c>
      <c r="C99" s="9" t="s">
        <v>863</v>
      </c>
      <c r="D99" s="9">
        <v>97</v>
      </c>
      <c r="E99" s="9" t="s">
        <v>864</v>
      </c>
      <c r="F99" s="9" t="s">
        <v>865</v>
      </c>
      <c r="G99" s="9"/>
      <c r="H99" s="9"/>
      <c r="I99" s="9"/>
      <c r="J99" s="9"/>
      <c r="K99" s="9"/>
      <c r="L99" s="9"/>
    </row>
    <row r="100" spans="1:12" x14ac:dyDescent="0.35">
      <c r="A100" s="9" t="s">
        <v>866</v>
      </c>
      <c r="B100" s="9" t="s">
        <v>867</v>
      </c>
      <c r="C100" s="9" t="s">
        <v>868</v>
      </c>
      <c r="D100" s="9">
        <v>98</v>
      </c>
      <c r="E100" s="9" t="s">
        <v>869</v>
      </c>
      <c r="F100" s="9" t="s">
        <v>392</v>
      </c>
      <c r="G100" s="9" t="s">
        <v>870</v>
      </c>
      <c r="H100" s="9" t="s">
        <v>320</v>
      </c>
      <c r="I100" s="9"/>
      <c r="J100" s="9"/>
      <c r="K100" s="9" t="s">
        <v>871</v>
      </c>
      <c r="L100" s="9" t="s">
        <v>871</v>
      </c>
    </row>
    <row r="101" spans="1:12" x14ac:dyDescent="0.35">
      <c r="A101" s="9" t="s">
        <v>872</v>
      </c>
      <c r="B101" s="9" t="s">
        <v>873</v>
      </c>
      <c r="C101" s="9" t="s">
        <v>874</v>
      </c>
      <c r="D101" s="9">
        <v>99</v>
      </c>
      <c r="E101" s="9" t="s">
        <v>875</v>
      </c>
      <c r="F101" s="9" t="s">
        <v>318</v>
      </c>
      <c r="G101" s="9" t="s">
        <v>876</v>
      </c>
      <c r="H101" s="9" t="s">
        <v>320</v>
      </c>
      <c r="I101" s="9"/>
      <c r="J101" s="9"/>
      <c r="K101" s="9"/>
      <c r="L101" s="9"/>
    </row>
    <row r="102" spans="1:12" x14ac:dyDescent="0.35">
      <c r="A102" s="9" t="s">
        <v>877</v>
      </c>
      <c r="B102" s="9" t="s">
        <v>878</v>
      </c>
      <c r="C102" s="9" t="s">
        <v>879</v>
      </c>
      <c r="D102" s="9">
        <v>100</v>
      </c>
      <c r="E102" s="9" t="s">
        <v>880</v>
      </c>
      <c r="F102" s="9" t="s">
        <v>392</v>
      </c>
      <c r="G102" s="9" t="s">
        <v>881</v>
      </c>
      <c r="H102" s="9" t="s">
        <v>320</v>
      </c>
      <c r="I102" s="9"/>
      <c r="J102" s="9"/>
      <c r="K102" s="9"/>
      <c r="L102" s="9"/>
    </row>
    <row r="103" spans="1:12" x14ac:dyDescent="0.35">
      <c r="A103" s="9" t="s">
        <v>882</v>
      </c>
      <c r="B103" s="9" t="s">
        <v>883</v>
      </c>
      <c r="C103" s="9" t="s">
        <v>884</v>
      </c>
      <c r="D103" s="9">
        <v>101</v>
      </c>
      <c r="E103" s="9" t="s">
        <v>885</v>
      </c>
      <c r="F103" s="9" t="s">
        <v>392</v>
      </c>
      <c r="G103" s="9" t="s">
        <v>886</v>
      </c>
      <c r="H103" s="9" t="s">
        <v>320</v>
      </c>
      <c r="I103" s="9"/>
      <c r="J103" s="9"/>
      <c r="K103" s="9" t="s">
        <v>887</v>
      </c>
      <c r="L103" s="9" t="s">
        <v>888</v>
      </c>
    </row>
    <row r="104" spans="1:12" x14ac:dyDescent="0.35">
      <c r="A104" s="9" t="s">
        <v>889</v>
      </c>
      <c r="B104" s="9" t="s">
        <v>890</v>
      </c>
      <c r="C104" s="9" t="s">
        <v>891</v>
      </c>
      <c r="D104" s="9">
        <v>102</v>
      </c>
      <c r="E104" s="9" t="s">
        <v>892</v>
      </c>
      <c r="F104" s="9" t="s">
        <v>392</v>
      </c>
      <c r="G104" s="9" t="s">
        <v>893</v>
      </c>
      <c r="H104" s="9" t="s">
        <v>320</v>
      </c>
      <c r="I104" s="9"/>
      <c r="J104" s="9"/>
      <c r="K104" s="9"/>
      <c r="L104" s="9"/>
    </row>
    <row r="105" spans="1:12" x14ac:dyDescent="0.35">
      <c r="A105" s="9" t="s">
        <v>894</v>
      </c>
      <c r="B105" s="9" t="s">
        <v>895</v>
      </c>
      <c r="C105" s="9" t="s">
        <v>896</v>
      </c>
      <c r="D105" s="9">
        <v>103</v>
      </c>
      <c r="E105" s="9" t="s">
        <v>897</v>
      </c>
      <c r="F105" s="9" t="s">
        <v>365</v>
      </c>
      <c r="G105" s="9" t="s">
        <v>898</v>
      </c>
      <c r="H105" s="9" t="s">
        <v>327</v>
      </c>
      <c r="I105" s="9"/>
      <c r="J105" s="9"/>
      <c r="K105" s="9" t="s">
        <v>899</v>
      </c>
      <c r="L105" s="9" t="s">
        <v>899</v>
      </c>
    </row>
    <row r="106" spans="1:12" x14ac:dyDescent="0.35">
      <c r="A106" s="9" t="s">
        <v>900</v>
      </c>
      <c r="B106" s="9" t="s">
        <v>901</v>
      </c>
      <c r="C106" s="9" t="s">
        <v>902</v>
      </c>
      <c r="D106" s="9">
        <v>104</v>
      </c>
      <c r="E106" s="9" t="s">
        <v>903</v>
      </c>
      <c r="F106" s="9" t="s">
        <v>412</v>
      </c>
      <c r="G106" s="9" t="s">
        <v>904</v>
      </c>
      <c r="H106" s="9" t="s">
        <v>327</v>
      </c>
      <c r="I106" s="9"/>
      <c r="J106" s="9" t="s">
        <v>905</v>
      </c>
      <c r="K106" s="9" t="s">
        <v>906</v>
      </c>
      <c r="L106" s="9" t="s">
        <v>906</v>
      </c>
    </row>
    <row r="107" spans="1:12" x14ac:dyDescent="0.35">
      <c r="A107" s="9" t="s">
        <v>907</v>
      </c>
      <c r="B107" s="9" t="s">
        <v>908</v>
      </c>
      <c r="C107" s="9" t="s">
        <v>909</v>
      </c>
      <c r="D107" s="9">
        <v>105</v>
      </c>
      <c r="E107" s="9" t="s">
        <v>910</v>
      </c>
      <c r="F107" s="9" t="s">
        <v>318</v>
      </c>
      <c r="G107" s="9" t="s">
        <v>911</v>
      </c>
      <c r="H107" s="9" t="s">
        <v>327</v>
      </c>
      <c r="I107" s="9"/>
      <c r="J107" s="9" t="s">
        <v>912</v>
      </c>
      <c r="K107" s="9" t="s">
        <v>350</v>
      </c>
      <c r="L107" s="9" t="s">
        <v>350</v>
      </c>
    </row>
    <row r="108" spans="1:12" x14ac:dyDescent="0.35">
      <c r="A108" s="9" t="s">
        <v>913</v>
      </c>
      <c r="B108" s="9" t="s">
        <v>914</v>
      </c>
      <c r="C108" s="9" t="s">
        <v>915</v>
      </c>
      <c r="D108" s="9">
        <v>106</v>
      </c>
      <c r="E108" s="9" t="s">
        <v>916</v>
      </c>
      <c r="F108" s="9" t="s">
        <v>318</v>
      </c>
      <c r="G108" s="9" t="s">
        <v>917</v>
      </c>
      <c r="H108" s="9" t="s">
        <v>320</v>
      </c>
      <c r="I108" s="9"/>
      <c r="J108" s="9"/>
      <c r="K108" s="9"/>
      <c r="L108" s="9"/>
    </row>
    <row r="109" spans="1:12" x14ac:dyDescent="0.35">
      <c r="A109" s="9" t="s">
        <v>918</v>
      </c>
      <c r="B109" s="9" t="s">
        <v>919</v>
      </c>
      <c r="C109" s="9" t="s">
        <v>920</v>
      </c>
      <c r="D109" s="9">
        <v>107</v>
      </c>
      <c r="E109" s="9" t="s">
        <v>921</v>
      </c>
      <c r="F109" s="9" t="s">
        <v>318</v>
      </c>
      <c r="G109" s="9" t="s">
        <v>922</v>
      </c>
      <c r="H109" s="9" t="s">
        <v>320</v>
      </c>
      <c r="I109" s="9"/>
      <c r="J109" s="9"/>
      <c r="K109" s="9" t="s">
        <v>923</v>
      </c>
      <c r="L109" s="9" t="s">
        <v>924</v>
      </c>
    </row>
    <row r="110" spans="1:12" x14ac:dyDescent="0.35">
      <c r="A110" s="9" t="s">
        <v>925</v>
      </c>
      <c r="B110" s="9" t="s">
        <v>926</v>
      </c>
      <c r="C110" s="9" t="s">
        <v>927</v>
      </c>
      <c r="D110" s="9">
        <v>108</v>
      </c>
      <c r="E110" s="9" t="s">
        <v>928</v>
      </c>
      <c r="F110" s="9" t="s">
        <v>318</v>
      </c>
      <c r="G110" s="9" t="s">
        <v>929</v>
      </c>
      <c r="H110" s="9" t="s">
        <v>320</v>
      </c>
      <c r="I110" s="9"/>
      <c r="J110" s="9"/>
      <c r="K110" s="9" t="s">
        <v>930</v>
      </c>
      <c r="L110" s="9" t="s">
        <v>930</v>
      </c>
    </row>
    <row r="111" spans="1:12" x14ac:dyDescent="0.35">
      <c r="A111" s="9" t="s">
        <v>931</v>
      </c>
      <c r="B111" s="9" t="s">
        <v>932</v>
      </c>
      <c r="C111" s="9" t="s">
        <v>933</v>
      </c>
      <c r="D111" s="9">
        <v>109</v>
      </c>
      <c r="E111" s="9" t="s">
        <v>934</v>
      </c>
      <c r="F111" s="9" t="s">
        <v>318</v>
      </c>
      <c r="G111" s="9" t="s">
        <v>935</v>
      </c>
      <c r="H111" s="9" t="s">
        <v>320</v>
      </c>
      <c r="I111" s="9"/>
      <c r="J111" s="9"/>
      <c r="K111" s="9" t="s">
        <v>936</v>
      </c>
      <c r="L111" s="9" t="s">
        <v>936</v>
      </c>
    </row>
    <row r="112" spans="1:12" x14ac:dyDescent="0.35">
      <c r="A112" s="9" t="s">
        <v>937</v>
      </c>
      <c r="B112" s="9" t="s">
        <v>938</v>
      </c>
      <c r="C112" s="9" t="s">
        <v>939</v>
      </c>
      <c r="D112" s="9">
        <v>110</v>
      </c>
      <c r="E112" s="9" t="s">
        <v>940</v>
      </c>
      <c r="F112" s="9" t="s">
        <v>392</v>
      </c>
      <c r="G112" s="9" t="s">
        <v>941</v>
      </c>
      <c r="H112" s="9" t="s">
        <v>320</v>
      </c>
      <c r="I112" s="9"/>
      <c r="J112" s="9"/>
      <c r="K112" s="9"/>
      <c r="L112" s="9"/>
    </row>
    <row r="113" spans="1:12" x14ac:dyDescent="0.35">
      <c r="A113" s="9" t="s">
        <v>942</v>
      </c>
      <c r="B113" s="9" t="s">
        <v>943</v>
      </c>
      <c r="C113" s="9" t="s">
        <v>944</v>
      </c>
      <c r="D113" s="9">
        <v>111</v>
      </c>
      <c r="E113" s="9" t="s">
        <v>945</v>
      </c>
      <c r="F113" s="9" t="s">
        <v>318</v>
      </c>
      <c r="G113" s="9" t="s">
        <v>946</v>
      </c>
      <c r="H113" s="9" t="s">
        <v>327</v>
      </c>
      <c r="I113" s="9"/>
      <c r="J113" s="9" t="s">
        <v>947</v>
      </c>
      <c r="K113" s="9" t="s">
        <v>948</v>
      </c>
      <c r="L113" s="9" t="s">
        <v>948</v>
      </c>
    </row>
    <row r="114" spans="1:12" x14ac:dyDescent="0.35">
      <c r="A114" s="9" t="s">
        <v>949</v>
      </c>
      <c r="B114" s="9" t="s">
        <v>950</v>
      </c>
      <c r="C114" s="9" t="s">
        <v>951</v>
      </c>
      <c r="D114" s="9">
        <v>112</v>
      </c>
      <c r="E114" s="9" t="s">
        <v>952</v>
      </c>
      <c r="F114" s="9" t="s">
        <v>318</v>
      </c>
      <c r="G114" s="9" t="s">
        <v>953</v>
      </c>
      <c r="H114" s="9" t="s">
        <v>327</v>
      </c>
      <c r="I114" s="9"/>
      <c r="J114" s="9" t="s">
        <v>954</v>
      </c>
      <c r="K114" s="9" t="s">
        <v>955</v>
      </c>
      <c r="L114" s="9" t="s">
        <v>955</v>
      </c>
    </row>
    <row r="115" spans="1:12" x14ac:dyDescent="0.35">
      <c r="A115" s="9" t="s">
        <v>956</v>
      </c>
      <c r="B115" s="9" t="s">
        <v>957</v>
      </c>
      <c r="C115" s="9" t="s">
        <v>958</v>
      </c>
      <c r="D115" s="9">
        <v>113</v>
      </c>
      <c r="E115" s="9" t="s">
        <v>959</v>
      </c>
      <c r="F115" s="9" t="s">
        <v>318</v>
      </c>
      <c r="G115" s="9" t="s">
        <v>960</v>
      </c>
      <c r="H115" s="9" t="s">
        <v>327</v>
      </c>
      <c r="I115" s="9"/>
      <c r="J115" s="9" t="s">
        <v>961</v>
      </c>
      <c r="K115" s="9" t="s">
        <v>962</v>
      </c>
      <c r="L115" s="9" t="s">
        <v>962</v>
      </c>
    </row>
    <row r="116" spans="1:12" x14ac:dyDescent="0.35">
      <c r="A116" s="9" t="s">
        <v>963</v>
      </c>
      <c r="B116" s="9" t="s">
        <v>964</v>
      </c>
      <c r="C116" s="9" t="s">
        <v>965</v>
      </c>
      <c r="D116" s="9">
        <v>114</v>
      </c>
      <c r="E116" s="9" t="s">
        <v>966</v>
      </c>
      <c r="F116" s="9" t="s">
        <v>412</v>
      </c>
      <c r="G116" s="9" t="s">
        <v>967</v>
      </c>
      <c r="H116" s="9" t="s">
        <v>320</v>
      </c>
      <c r="I116" s="9"/>
      <c r="J116" s="9"/>
      <c r="K116" s="9" t="s">
        <v>968</v>
      </c>
      <c r="L116" s="9" t="s">
        <v>969</v>
      </c>
    </row>
    <row r="117" spans="1:12" x14ac:dyDescent="0.35">
      <c r="A117" s="9" t="s">
        <v>970</v>
      </c>
      <c r="B117" s="9" t="s">
        <v>971</v>
      </c>
      <c r="C117" s="9" t="s">
        <v>972</v>
      </c>
      <c r="D117" s="9">
        <v>115</v>
      </c>
      <c r="E117" s="9" t="s">
        <v>973</v>
      </c>
      <c r="F117" s="9" t="s">
        <v>318</v>
      </c>
      <c r="G117" s="9" t="s">
        <v>974</v>
      </c>
      <c r="H117" s="9" t="s">
        <v>320</v>
      </c>
      <c r="I117" s="9"/>
      <c r="J117" s="9"/>
      <c r="K117" s="9" t="s">
        <v>975</v>
      </c>
      <c r="L117" s="9" t="s">
        <v>975</v>
      </c>
    </row>
    <row r="118" spans="1:12" x14ac:dyDescent="0.35">
      <c r="A118" s="9" t="s">
        <v>976</v>
      </c>
      <c r="B118" s="9" t="s">
        <v>977</v>
      </c>
      <c r="C118" s="9" t="s">
        <v>978</v>
      </c>
      <c r="D118" s="9">
        <v>116</v>
      </c>
      <c r="E118" s="9" t="s">
        <v>979</v>
      </c>
      <c r="F118" s="9" t="s">
        <v>318</v>
      </c>
      <c r="G118" s="9" t="s">
        <v>980</v>
      </c>
      <c r="H118" s="9" t="s">
        <v>320</v>
      </c>
      <c r="I118" s="9"/>
      <c r="J118" s="9"/>
      <c r="K118" s="9" t="s">
        <v>981</v>
      </c>
      <c r="L118" s="9" t="s">
        <v>981</v>
      </c>
    </row>
    <row r="119" spans="1:12" x14ac:dyDescent="0.35">
      <c r="A119" s="9" t="s">
        <v>982</v>
      </c>
      <c r="B119" s="9" t="s">
        <v>983</v>
      </c>
      <c r="C119" s="9" t="s">
        <v>984</v>
      </c>
      <c r="D119" s="9">
        <v>117</v>
      </c>
      <c r="E119" s="9" t="s">
        <v>985</v>
      </c>
      <c r="F119" s="9" t="s">
        <v>318</v>
      </c>
      <c r="G119" s="9"/>
      <c r="H119" s="9"/>
      <c r="I119" s="9"/>
      <c r="J119" s="9"/>
      <c r="K119" s="9"/>
      <c r="L119" s="9"/>
    </row>
    <row r="120" spans="1:12" x14ac:dyDescent="0.35">
      <c r="A120" s="9" t="s">
        <v>986</v>
      </c>
      <c r="B120" s="9" t="s">
        <v>987</v>
      </c>
      <c r="C120" s="9" t="s">
        <v>988</v>
      </c>
      <c r="D120" s="9">
        <v>118</v>
      </c>
      <c r="E120" s="9" t="s">
        <v>989</v>
      </c>
      <c r="F120" s="9" t="s">
        <v>365</v>
      </c>
      <c r="G120" s="9" t="s">
        <v>990</v>
      </c>
      <c r="H120" s="9" t="s">
        <v>327</v>
      </c>
      <c r="I120" s="9"/>
      <c r="J120" s="9"/>
      <c r="K120" s="9"/>
      <c r="L120" s="9"/>
    </row>
    <row r="121" spans="1:12" x14ac:dyDescent="0.35">
      <c r="A121" s="9" t="s">
        <v>991</v>
      </c>
      <c r="B121" s="9" t="s">
        <v>992</v>
      </c>
      <c r="C121" s="9" t="s">
        <v>993</v>
      </c>
      <c r="D121" s="9">
        <v>119</v>
      </c>
      <c r="E121" s="9" t="s">
        <v>994</v>
      </c>
      <c r="F121" s="9" t="s">
        <v>318</v>
      </c>
      <c r="G121" s="9" t="s">
        <v>995</v>
      </c>
      <c r="H121" s="9" t="s">
        <v>320</v>
      </c>
      <c r="I121" s="9"/>
      <c r="J121" s="9"/>
      <c r="K121" s="9"/>
      <c r="L121" s="9"/>
    </row>
    <row r="122" spans="1:12" x14ac:dyDescent="0.35">
      <c r="A122" s="9" t="s">
        <v>996</v>
      </c>
      <c r="B122" s="9" t="s">
        <v>997</v>
      </c>
      <c r="C122" s="9" t="s">
        <v>998</v>
      </c>
      <c r="D122" s="9">
        <v>120</v>
      </c>
      <c r="E122" s="9" t="s">
        <v>999</v>
      </c>
      <c r="F122" s="9" t="s">
        <v>318</v>
      </c>
      <c r="G122" s="9" t="s">
        <v>1000</v>
      </c>
      <c r="H122" s="9" t="s">
        <v>320</v>
      </c>
      <c r="I122" s="9"/>
      <c r="J122" s="9"/>
      <c r="K122" s="9"/>
      <c r="L122" s="9"/>
    </row>
    <row r="123" spans="1:12" x14ac:dyDescent="0.35">
      <c r="A123" s="9" t="s">
        <v>1001</v>
      </c>
      <c r="B123" s="9" t="s">
        <v>1002</v>
      </c>
      <c r="C123" s="9" t="s">
        <v>1003</v>
      </c>
      <c r="D123" s="9">
        <v>121</v>
      </c>
      <c r="E123" s="9" t="s">
        <v>1004</v>
      </c>
      <c r="F123" s="9" t="s">
        <v>1005</v>
      </c>
      <c r="G123" s="9" t="s">
        <v>1006</v>
      </c>
      <c r="H123" s="9" t="s">
        <v>327</v>
      </c>
      <c r="I123" s="9"/>
      <c r="J123" s="9" t="s">
        <v>1007</v>
      </c>
      <c r="K123" s="9" t="s">
        <v>1008</v>
      </c>
      <c r="L123" s="9" t="s">
        <v>1008</v>
      </c>
    </row>
    <row r="124" spans="1:12" x14ac:dyDescent="0.35">
      <c r="A124" s="9" t="s">
        <v>1009</v>
      </c>
      <c r="B124" s="9" t="s">
        <v>1010</v>
      </c>
      <c r="C124" s="9" t="s">
        <v>1011</v>
      </c>
      <c r="D124" s="9">
        <v>122</v>
      </c>
      <c r="E124" s="9" t="s">
        <v>1012</v>
      </c>
      <c r="F124" s="9" t="s">
        <v>318</v>
      </c>
      <c r="G124" s="9" t="s">
        <v>1013</v>
      </c>
      <c r="H124" s="9" t="s">
        <v>327</v>
      </c>
      <c r="I124" s="9"/>
      <c r="J124" s="9" t="s">
        <v>1014</v>
      </c>
      <c r="K124" s="9" t="s">
        <v>1015</v>
      </c>
      <c r="L124" s="9" t="s">
        <v>1015</v>
      </c>
    </row>
    <row r="125" spans="1:12" x14ac:dyDescent="0.35">
      <c r="A125" s="9" t="s">
        <v>1016</v>
      </c>
      <c r="B125" s="9" t="s">
        <v>1017</v>
      </c>
      <c r="C125" s="9" t="s">
        <v>1018</v>
      </c>
      <c r="D125" s="9">
        <v>123</v>
      </c>
      <c r="E125" s="9" t="s">
        <v>1019</v>
      </c>
      <c r="F125" s="9" t="s">
        <v>412</v>
      </c>
      <c r="G125" s="9" t="s">
        <v>1020</v>
      </c>
      <c r="H125" s="9" t="s">
        <v>320</v>
      </c>
      <c r="I125" s="9"/>
      <c r="J125" s="9"/>
      <c r="K125" s="9" t="s">
        <v>1021</v>
      </c>
      <c r="L125" s="9" t="s">
        <v>1021</v>
      </c>
    </row>
    <row r="126" spans="1:12" x14ac:dyDescent="0.35">
      <c r="A126" s="9" t="s">
        <v>1022</v>
      </c>
      <c r="B126" s="9" t="s">
        <v>1023</v>
      </c>
      <c r="C126" s="9" t="s">
        <v>1024</v>
      </c>
      <c r="D126" s="9">
        <v>124</v>
      </c>
      <c r="E126" s="9" t="s">
        <v>1025</v>
      </c>
      <c r="F126" s="9" t="s">
        <v>412</v>
      </c>
      <c r="G126" s="9" t="s">
        <v>1026</v>
      </c>
      <c r="H126" s="9" t="s">
        <v>320</v>
      </c>
      <c r="I126" s="9"/>
      <c r="J126" s="9"/>
      <c r="K126" s="9" t="s">
        <v>1027</v>
      </c>
      <c r="L126" s="9" t="s">
        <v>1027</v>
      </c>
    </row>
    <row r="127" spans="1:12" x14ac:dyDescent="0.35">
      <c r="A127" s="9" t="s">
        <v>1028</v>
      </c>
      <c r="B127" s="9" t="s">
        <v>1029</v>
      </c>
      <c r="C127" s="9" t="s">
        <v>1030</v>
      </c>
      <c r="D127" s="9">
        <v>125</v>
      </c>
      <c r="E127" s="9" t="s">
        <v>1031</v>
      </c>
      <c r="F127" s="9" t="s">
        <v>318</v>
      </c>
      <c r="G127" s="9" t="s">
        <v>1032</v>
      </c>
      <c r="H127" s="9" t="s">
        <v>320</v>
      </c>
      <c r="I127" s="9"/>
      <c r="J127" s="9"/>
      <c r="K127" s="9" t="s">
        <v>1033</v>
      </c>
      <c r="L127" s="9" t="s">
        <v>350</v>
      </c>
    </row>
    <row r="128" spans="1:12" x14ac:dyDescent="0.35">
      <c r="A128" s="9" t="s">
        <v>1034</v>
      </c>
      <c r="B128" s="9" t="s">
        <v>1035</v>
      </c>
      <c r="C128" s="9" t="s">
        <v>1036</v>
      </c>
      <c r="D128" s="9">
        <v>126</v>
      </c>
      <c r="E128" s="9" t="s">
        <v>1037</v>
      </c>
      <c r="F128" s="9" t="s">
        <v>318</v>
      </c>
      <c r="G128" s="9" t="s">
        <v>1038</v>
      </c>
      <c r="H128" s="9" t="s">
        <v>320</v>
      </c>
      <c r="I128" s="9"/>
      <c r="J128" s="9"/>
      <c r="K128" s="9" t="s">
        <v>1039</v>
      </c>
      <c r="L128" s="9"/>
    </row>
    <row r="129" spans="1:12" x14ac:dyDescent="0.35">
      <c r="A129" s="9" t="s">
        <v>1040</v>
      </c>
      <c r="B129" s="9" t="s">
        <v>1041</v>
      </c>
      <c r="C129" s="9" t="s">
        <v>1042</v>
      </c>
      <c r="D129" s="9">
        <v>127</v>
      </c>
      <c r="E129" s="9" t="s">
        <v>1043</v>
      </c>
      <c r="F129" s="9" t="s">
        <v>318</v>
      </c>
      <c r="G129" s="9" t="s">
        <v>1044</v>
      </c>
      <c r="H129" s="9" t="s">
        <v>320</v>
      </c>
      <c r="I129" s="9"/>
      <c r="J129" s="9"/>
      <c r="K129" s="9"/>
      <c r="L129" s="9"/>
    </row>
    <row r="130" spans="1:12" x14ac:dyDescent="0.35">
      <c r="A130" s="9" t="s">
        <v>1045</v>
      </c>
      <c r="B130" s="9" t="s">
        <v>1046</v>
      </c>
      <c r="C130" s="9" t="s">
        <v>1047</v>
      </c>
      <c r="D130" s="9">
        <v>128</v>
      </c>
      <c r="E130" s="9" t="s">
        <v>1048</v>
      </c>
      <c r="F130" s="9" t="s">
        <v>318</v>
      </c>
      <c r="G130" s="9" t="s">
        <v>1049</v>
      </c>
      <c r="H130" s="9" t="s">
        <v>327</v>
      </c>
      <c r="I130" s="9"/>
      <c r="J130" s="9" t="s">
        <v>1050</v>
      </c>
      <c r="K130" s="9" t="s">
        <v>1051</v>
      </c>
      <c r="L130" s="9" t="s">
        <v>1051</v>
      </c>
    </row>
    <row r="131" spans="1:12" x14ac:dyDescent="0.35">
      <c r="A131" s="9" t="s">
        <v>1052</v>
      </c>
      <c r="B131" s="9" t="s">
        <v>1053</v>
      </c>
      <c r="C131" s="9" t="s">
        <v>1054</v>
      </c>
      <c r="D131" s="9">
        <v>129</v>
      </c>
      <c r="E131" s="9" t="s">
        <v>1055</v>
      </c>
      <c r="F131" s="9" t="s">
        <v>318</v>
      </c>
      <c r="G131" s="9" t="s">
        <v>1056</v>
      </c>
      <c r="H131" s="9" t="s">
        <v>320</v>
      </c>
      <c r="I131" s="9"/>
      <c r="J131" s="9"/>
      <c r="K131" s="9" t="s">
        <v>1057</v>
      </c>
      <c r="L131" s="9" t="s">
        <v>1057</v>
      </c>
    </row>
    <row r="132" spans="1:12" x14ac:dyDescent="0.35">
      <c r="A132" s="9" t="s">
        <v>1058</v>
      </c>
      <c r="B132" s="9" t="s">
        <v>1059</v>
      </c>
      <c r="C132" s="9" t="s">
        <v>1060</v>
      </c>
      <c r="D132" s="9">
        <v>130</v>
      </c>
      <c r="E132" s="9" t="s">
        <v>1061</v>
      </c>
      <c r="F132" s="9" t="s">
        <v>318</v>
      </c>
      <c r="G132" s="9" t="s">
        <v>1062</v>
      </c>
      <c r="H132" s="9" t="s">
        <v>320</v>
      </c>
      <c r="I132" s="9"/>
      <c r="J132" s="9"/>
      <c r="K132" s="9"/>
      <c r="L132" s="9"/>
    </row>
    <row r="133" spans="1:12" x14ac:dyDescent="0.35">
      <c r="A133" s="9" t="s">
        <v>1063</v>
      </c>
      <c r="B133" s="9" t="s">
        <v>1064</v>
      </c>
      <c r="C133" s="9" t="s">
        <v>1065</v>
      </c>
      <c r="D133" s="9">
        <v>131</v>
      </c>
      <c r="E133" s="9" t="s">
        <v>1066</v>
      </c>
      <c r="F133" s="9" t="s">
        <v>318</v>
      </c>
      <c r="G133" s="9" t="s">
        <v>1067</v>
      </c>
      <c r="H133" s="9" t="s">
        <v>327</v>
      </c>
      <c r="I133" s="9"/>
      <c r="J133" s="9" t="s">
        <v>1068</v>
      </c>
      <c r="K133" s="9" t="s">
        <v>1069</v>
      </c>
      <c r="L133" s="9" t="s">
        <v>1069</v>
      </c>
    </row>
    <row r="134" spans="1:12" x14ac:dyDescent="0.35">
      <c r="A134" s="9" t="s">
        <v>1070</v>
      </c>
      <c r="B134" s="9" t="s">
        <v>1071</v>
      </c>
      <c r="C134" s="9" t="s">
        <v>1072</v>
      </c>
      <c r="D134" s="9">
        <v>132</v>
      </c>
      <c r="E134" s="9" t="s">
        <v>1073</v>
      </c>
      <c r="F134" s="9" t="s">
        <v>318</v>
      </c>
      <c r="G134" s="9" t="s">
        <v>1074</v>
      </c>
      <c r="H134" s="9" t="s">
        <v>320</v>
      </c>
      <c r="I134" s="9"/>
      <c r="J134" s="9"/>
      <c r="K134" s="9"/>
      <c r="L134" s="9"/>
    </row>
    <row r="135" spans="1:12" x14ac:dyDescent="0.35">
      <c r="A135" s="9" t="s">
        <v>1075</v>
      </c>
      <c r="B135" s="9" t="s">
        <v>1076</v>
      </c>
      <c r="C135" s="9" t="s">
        <v>1077</v>
      </c>
      <c r="D135" s="9">
        <v>133</v>
      </c>
      <c r="E135" s="9" t="s">
        <v>1078</v>
      </c>
      <c r="F135" s="9" t="s">
        <v>318</v>
      </c>
      <c r="G135" s="9" t="s">
        <v>1079</v>
      </c>
      <c r="H135" s="9" t="s">
        <v>320</v>
      </c>
      <c r="I135" s="9"/>
      <c r="J135" s="9"/>
      <c r="K135" s="9"/>
      <c r="L135" s="9"/>
    </row>
    <row r="136" spans="1:12" x14ac:dyDescent="0.35">
      <c r="A136" s="9" t="s">
        <v>1080</v>
      </c>
      <c r="B136" s="9" t="s">
        <v>1081</v>
      </c>
      <c r="C136" s="9" t="s">
        <v>1082</v>
      </c>
      <c r="D136" s="9">
        <v>134</v>
      </c>
      <c r="E136" s="9" t="s">
        <v>1083</v>
      </c>
      <c r="F136" s="9" t="s">
        <v>392</v>
      </c>
      <c r="G136" s="9" t="s">
        <v>1084</v>
      </c>
      <c r="H136" s="9" t="s">
        <v>320</v>
      </c>
      <c r="I136" s="9"/>
      <c r="J136" s="9"/>
      <c r="K136" s="9"/>
      <c r="L136" s="9"/>
    </row>
    <row r="137" spans="1:12" x14ac:dyDescent="0.35">
      <c r="A137" s="9" t="s">
        <v>1085</v>
      </c>
      <c r="B137" s="9" t="s">
        <v>1086</v>
      </c>
      <c r="C137" s="9" t="s">
        <v>1087</v>
      </c>
      <c r="D137" s="9">
        <v>135</v>
      </c>
      <c r="E137" s="9" t="s">
        <v>1088</v>
      </c>
      <c r="F137" s="9" t="s">
        <v>412</v>
      </c>
      <c r="G137" s="9"/>
      <c r="H137" s="9"/>
      <c r="I137" s="9"/>
      <c r="J137" s="9"/>
      <c r="K137" s="9"/>
      <c r="L137" s="9"/>
    </row>
    <row r="138" spans="1:12" x14ac:dyDescent="0.35">
      <c r="A138" s="9" t="s">
        <v>1089</v>
      </c>
      <c r="B138" s="9" t="s">
        <v>1090</v>
      </c>
      <c r="C138" s="9" t="s">
        <v>1091</v>
      </c>
      <c r="D138" s="9">
        <v>136</v>
      </c>
      <c r="E138" s="9" t="s">
        <v>1092</v>
      </c>
      <c r="F138" s="9" t="s">
        <v>318</v>
      </c>
      <c r="G138" s="9" t="s">
        <v>1093</v>
      </c>
      <c r="H138" s="9" t="s">
        <v>327</v>
      </c>
      <c r="I138" s="9"/>
      <c r="J138" s="9" t="s">
        <v>1094</v>
      </c>
      <c r="K138" s="9" t="s">
        <v>1095</v>
      </c>
      <c r="L138" s="9" t="s">
        <v>1095</v>
      </c>
    </row>
    <row r="139" spans="1:12" x14ac:dyDescent="0.35">
      <c r="A139" s="9" t="s">
        <v>1096</v>
      </c>
      <c r="B139" s="9" t="s">
        <v>1097</v>
      </c>
      <c r="C139" s="9" t="s">
        <v>1098</v>
      </c>
      <c r="D139" s="9">
        <v>137</v>
      </c>
      <c r="E139" s="9" t="s">
        <v>1099</v>
      </c>
      <c r="F139" s="9" t="s">
        <v>318</v>
      </c>
      <c r="G139" s="9" t="s">
        <v>1100</v>
      </c>
      <c r="H139" s="9" t="s">
        <v>327</v>
      </c>
      <c r="I139" s="9"/>
      <c r="J139" s="9"/>
      <c r="K139" s="9" t="s">
        <v>1101</v>
      </c>
      <c r="L139" s="9" t="s">
        <v>1101</v>
      </c>
    </row>
    <row r="140" spans="1:12" x14ac:dyDescent="0.35">
      <c r="A140" s="9" t="s">
        <v>1102</v>
      </c>
      <c r="B140" s="9" t="s">
        <v>1103</v>
      </c>
      <c r="C140" s="9" t="s">
        <v>1104</v>
      </c>
      <c r="D140" s="9">
        <v>138</v>
      </c>
      <c r="E140" s="9" t="s">
        <v>1105</v>
      </c>
      <c r="F140" s="9" t="s">
        <v>318</v>
      </c>
      <c r="G140" s="9"/>
      <c r="H140" s="9"/>
      <c r="I140" s="9"/>
      <c r="J140" s="9" t="s">
        <v>1106</v>
      </c>
      <c r="K140" s="9" t="s">
        <v>1107</v>
      </c>
      <c r="L140" s="9" t="s">
        <v>1107</v>
      </c>
    </row>
    <row r="141" spans="1:12" x14ac:dyDescent="0.35">
      <c r="A141" s="9" t="s">
        <v>1108</v>
      </c>
      <c r="B141" s="9" t="s">
        <v>1109</v>
      </c>
      <c r="C141" s="9" t="s">
        <v>1110</v>
      </c>
      <c r="D141" s="9">
        <v>139</v>
      </c>
      <c r="E141" s="9" t="s">
        <v>1111</v>
      </c>
      <c r="F141" s="9" t="s">
        <v>318</v>
      </c>
      <c r="G141" s="9" t="s">
        <v>1112</v>
      </c>
      <c r="H141" s="9" t="s">
        <v>320</v>
      </c>
      <c r="I141" s="9"/>
      <c r="J141" s="9"/>
      <c r="K141" s="9"/>
      <c r="L141" s="9"/>
    </row>
    <row r="142" spans="1:12" x14ac:dyDescent="0.35">
      <c r="A142" s="9" t="s">
        <v>1113</v>
      </c>
      <c r="B142" s="9" t="s">
        <v>1114</v>
      </c>
      <c r="C142" s="9" t="s">
        <v>1115</v>
      </c>
      <c r="D142" s="9">
        <v>140</v>
      </c>
      <c r="E142" s="9" t="s">
        <v>1116</v>
      </c>
      <c r="F142" s="9" t="s">
        <v>318</v>
      </c>
      <c r="G142" s="9" t="s">
        <v>1117</v>
      </c>
      <c r="H142" s="9" t="s">
        <v>327</v>
      </c>
      <c r="I142" s="9"/>
      <c r="J142" s="9"/>
      <c r="K142" s="9"/>
      <c r="L142" s="9"/>
    </row>
    <row r="143" spans="1:12" x14ac:dyDescent="0.35">
      <c r="A143" s="9" t="s">
        <v>1118</v>
      </c>
      <c r="B143" s="9" t="s">
        <v>1119</v>
      </c>
      <c r="C143" s="9" t="s">
        <v>1120</v>
      </c>
      <c r="D143" s="9">
        <v>141</v>
      </c>
      <c r="E143" s="9" t="s">
        <v>1121</v>
      </c>
      <c r="F143" s="9" t="s">
        <v>318</v>
      </c>
      <c r="G143" s="9"/>
      <c r="H143" s="9"/>
      <c r="I143" s="9"/>
      <c r="J143" s="9" t="s">
        <v>1122</v>
      </c>
      <c r="K143" s="9" t="s">
        <v>1123</v>
      </c>
      <c r="L143" s="9" t="s">
        <v>1123</v>
      </c>
    </row>
    <row r="144" spans="1:12" x14ac:dyDescent="0.35">
      <c r="A144" s="9" t="s">
        <v>1124</v>
      </c>
      <c r="B144" s="9" t="s">
        <v>1125</v>
      </c>
      <c r="C144" s="9" t="s">
        <v>1126</v>
      </c>
      <c r="D144" s="9">
        <v>142</v>
      </c>
      <c r="E144" s="9" t="s">
        <v>1127</v>
      </c>
      <c r="F144" s="9" t="s">
        <v>412</v>
      </c>
      <c r="G144" s="9"/>
      <c r="H144" s="9"/>
      <c r="I144" s="9"/>
      <c r="J144" s="9"/>
      <c r="K144" s="9"/>
      <c r="L144" s="9"/>
    </row>
    <row r="145" spans="1:12" x14ac:dyDescent="0.35">
      <c r="A145" s="9" t="s">
        <v>1128</v>
      </c>
      <c r="B145" s="9" t="s">
        <v>1129</v>
      </c>
      <c r="C145" s="9" t="s">
        <v>1130</v>
      </c>
      <c r="D145" s="9">
        <v>143</v>
      </c>
      <c r="E145" s="9" t="s">
        <v>1131</v>
      </c>
      <c r="F145" s="9" t="s">
        <v>318</v>
      </c>
      <c r="G145" s="9" t="s">
        <v>1132</v>
      </c>
      <c r="H145" s="9" t="s">
        <v>320</v>
      </c>
      <c r="I145" s="9"/>
      <c r="J145" s="9"/>
      <c r="K145" s="9" t="s">
        <v>1133</v>
      </c>
      <c r="L145" s="9" t="s">
        <v>1133</v>
      </c>
    </row>
    <row r="146" spans="1:12" x14ac:dyDescent="0.35">
      <c r="A146" s="9" t="s">
        <v>1134</v>
      </c>
      <c r="B146" s="9" t="s">
        <v>1135</v>
      </c>
      <c r="C146" s="9" t="s">
        <v>1136</v>
      </c>
      <c r="D146" s="9">
        <v>144</v>
      </c>
      <c r="E146" s="9" t="s">
        <v>1137</v>
      </c>
      <c r="F146" s="9" t="s">
        <v>318</v>
      </c>
      <c r="G146" s="9" t="s">
        <v>1138</v>
      </c>
      <c r="H146" s="9" t="s">
        <v>320</v>
      </c>
      <c r="I146" s="9"/>
      <c r="J146" s="9"/>
      <c r="K146" s="9"/>
      <c r="L146" s="9"/>
    </row>
    <row r="147" spans="1:12" x14ac:dyDescent="0.35">
      <c r="A147" s="9" t="s">
        <v>1139</v>
      </c>
      <c r="B147" s="9" t="s">
        <v>1140</v>
      </c>
      <c r="C147" s="9" t="s">
        <v>1141</v>
      </c>
      <c r="D147" s="9">
        <v>145</v>
      </c>
      <c r="E147" s="9" t="s">
        <v>1142</v>
      </c>
      <c r="F147" s="9" t="s">
        <v>412</v>
      </c>
      <c r="G147" s="9" t="s">
        <v>1143</v>
      </c>
      <c r="H147" s="9" t="s">
        <v>320</v>
      </c>
      <c r="I147" s="9"/>
      <c r="J147" s="9"/>
      <c r="K147" s="9" t="s">
        <v>1144</v>
      </c>
      <c r="L147" s="9" t="s">
        <v>1144</v>
      </c>
    </row>
    <row r="148" spans="1:12" x14ac:dyDescent="0.35">
      <c r="A148" s="9" t="s">
        <v>1145</v>
      </c>
      <c r="B148" s="9" t="s">
        <v>1146</v>
      </c>
      <c r="C148" s="9" t="s">
        <v>1147</v>
      </c>
      <c r="D148" s="9">
        <v>146</v>
      </c>
      <c r="E148" s="9" t="s">
        <v>1148</v>
      </c>
      <c r="F148" s="9" t="s">
        <v>318</v>
      </c>
      <c r="G148" s="9" t="s">
        <v>1149</v>
      </c>
      <c r="H148" s="9" t="s">
        <v>320</v>
      </c>
      <c r="I148" s="9"/>
      <c r="J148" s="9"/>
      <c r="K148" s="9" t="s">
        <v>1150</v>
      </c>
      <c r="L148" s="9" t="s">
        <v>1150</v>
      </c>
    </row>
    <row r="149" spans="1:12" x14ac:dyDescent="0.35">
      <c r="A149" s="9" t="s">
        <v>1151</v>
      </c>
      <c r="B149" s="9" t="s">
        <v>1152</v>
      </c>
      <c r="C149" s="9" t="s">
        <v>1153</v>
      </c>
      <c r="D149" s="9">
        <v>147</v>
      </c>
      <c r="E149" s="9" t="s">
        <v>1154</v>
      </c>
      <c r="F149" s="9" t="s">
        <v>318</v>
      </c>
      <c r="G149" s="9" t="s">
        <v>1155</v>
      </c>
      <c r="H149" s="9" t="s">
        <v>320</v>
      </c>
      <c r="I149" s="9"/>
      <c r="J149" s="9"/>
      <c r="K149" s="9" t="s">
        <v>1156</v>
      </c>
      <c r="L149" s="9" t="s">
        <v>1156</v>
      </c>
    </row>
    <row r="150" spans="1:12" x14ac:dyDescent="0.35">
      <c r="A150" s="9" t="s">
        <v>1157</v>
      </c>
      <c r="B150" s="9" t="s">
        <v>1158</v>
      </c>
      <c r="C150" s="9" t="s">
        <v>1159</v>
      </c>
      <c r="D150" s="9">
        <v>148</v>
      </c>
      <c r="E150" s="9" t="s">
        <v>1160</v>
      </c>
      <c r="F150" s="9" t="s">
        <v>412</v>
      </c>
      <c r="G150" s="9" t="s">
        <v>1161</v>
      </c>
      <c r="H150" s="9" t="s">
        <v>327</v>
      </c>
      <c r="I150" s="9"/>
      <c r="J150" s="9" t="s">
        <v>1162</v>
      </c>
      <c r="K150" s="9" t="s">
        <v>1163</v>
      </c>
      <c r="L150" s="9" t="s">
        <v>1163</v>
      </c>
    </row>
    <row r="151" spans="1:12" x14ac:dyDescent="0.35">
      <c r="A151" s="9" t="s">
        <v>1164</v>
      </c>
      <c r="B151" s="9" t="s">
        <v>1165</v>
      </c>
      <c r="C151" s="9" t="s">
        <v>1166</v>
      </c>
      <c r="D151" s="9">
        <v>149</v>
      </c>
      <c r="E151" s="9" t="s">
        <v>1167</v>
      </c>
      <c r="F151" s="9" t="s">
        <v>412</v>
      </c>
      <c r="G151" s="9" t="s">
        <v>1168</v>
      </c>
      <c r="H151" s="9" t="s">
        <v>327</v>
      </c>
      <c r="I151" s="9"/>
      <c r="J151" s="9"/>
      <c r="K151" s="9" t="s">
        <v>1169</v>
      </c>
      <c r="L151" s="9" t="s">
        <v>1169</v>
      </c>
    </row>
    <row r="152" spans="1:12" x14ac:dyDescent="0.35">
      <c r="A152" s="9" t="s">
        <v>1170</v>
      </c>
      <c r="B152" s="9" t="s">
        <v>1171</v>
      </c>
      <c r="C152" s="9" t="s">
        <v>1172</v>
      </c>
      <c r="D152" s="9">
        <v>150</v>
      </c>
      <c r="E152" s="9" t="s">
        <v>1173</v>
      </c>
      <c r="F152" s="9" t="s">
        <v>412</v>
      </c>
      <c r="G152" s="9" t="s">
        <v>1174</v>
      </c>
      <c r="H152" s="9" t="s">
        <v>320</v>
      </c>
      <c r="I152" s="9"/>
      <c r="J152" s="9"/>
      <c r="K152" s="9" t="s">
        <v>1175</v>
      </c>
      <c r="L152" s="9" t="s">
        <v>1175</v>
      </c>
    </row>
    <row r="153" spans="1:12" x14ac:dyDescent="0.35">
      <c r="A153" s="9" t="s">
        <v>1176</v>
      </c>
      <c r="B153" s="9" t="s">
        <v>1177</v>
      </c>
      <c r="C153" s="9" t="s">
        <v>1178</v>
      </c>
      <c r="D153" s="9">
        <v>151</v>
      </c>
      <c r="E153" s="9" t="s">
        <v>1179</v>
      </c>
      <c r="F153" s="9" t="s">
        <v>412</v>
      </c>
      <c r="G153" s="9" t="s">
        <v>1180</v>
      </c>
      <c r="H153" s="9" t="s">
        <v>320</v>
      </c>
      <c r="I153" s="9"/>
      <c r="J153" s="9"/>
      <c r="K153" s="9" t="s">
        <v>1181</v>
      </c>
      <c r="L153" s="9" t="s">
        <v>1181</v>
      </c>
    </row>
    <row r="154" spans="1:12" x14ac:dyDescent="0.35">
      <c r="A154" s="9" t="s">
        <v>1182</v>
      </c>
      <c r="B154" s="9" t="s">
        <v>1183</v>
      </c>
      <c r="C154" s="9" t="s">
        <v>1184</v>
      </c>
      <c r="D154" s="9">
        <v>152</v>
      </c>
      <c r="E154" s="9" t="s">
        <v>1185</v>
      </c>
      <c r="F154" s="9" t="s">
        <v>412</v>
      </c>
      <c r="G154" s="9" t="s">
        <v>1186</v>
      </c>
      <c r="H154" s="9" t="s">
        <v>320</v>
      </c>
      <c r="I154" s="9"/>
      <c r="J154" s="9"/>
      <c r="K154" s="9" t="s">
        <v>1187</v>
      </c>
      <c r="L154" s="9" t="s">
        <v>1187</v>
      </c>
    </row>
    <row r="155" spans="1:12" x14ac:dyDescent="0.35">
      <c r="A155" s="9" t="s">
        <v>1188</v>
      </c>
      <c r="B155" s="9" t="s">
        <v>1189</v>
      </c>
      <c r="C155" s="9" t="s">
        <v>1190</v>
      </c>
      <c r="D155" s="9">
        <v>153</v>
      </c>
      <c r="E155" s="9" t="s">
        <v>1191</v>
      </c>
      <c r="F155" s="9" t="s">
        <v>412</v>
      </c>
      <c r="G155" s="9" t="s">
        <v>1192</v>
      </c>
      <c r="H155" s="9" t="s">
        <v>320</v>
      </c>
      <c r="I155" s="9"/>
      <c r="J155" s="9"/>
      <c r="K155" s="9" t="s">
        <v>1193</v>
      </c>
      <c r="L155" s="9" t="s">
        <v>1193</v>
      </c>
    </row>
    <row r="156" spans="1:12" x14ac:dyDescent="0.35">
      <c r="A156" s="9" t="s">
        <v>1194</v>
      </c>
      <c r="B156" s="9" t="s">
        <v>1195</v>
      </c>
      <c r="C156" s="9" t="s">
        <v>1196</v>
      </c>
      <c r="D156" s="9">
        <v>154</v>
      </c>
      <c r="E156" s="9" t="s">
        <v>1197</v>
      </c>
      <c r="F156" s="9" t="s">
        <v>412</v>
      </c>
      <c r="G156" s="9" t="s">
        <v>1198</v>
      </c>
      <c r="H156" s="9" t="s">
        <v>320</v>
      </c>
      <c r="I156" s="9"/>
      <c r="J156" s="9"/>
      <c r="K156" s="9"/>
      <c r="L156" s="9"/>
    </row>
    <row r="157" spans="1:12" x14ac:dyDescent="0.35">
      <c r="A157" s="9" t="s">
        <v>1199</v>
      </c>
      <c r="B157" s="9" t="s">
        <v>1200</v>
      </c>
      <c r="C157" s="9" t="s">
        <v>1201</v>
      </c>
      <c r="D157" s="9">
        <v>155</v>
      </c>
      <c r="E157" s="9" t="s">
        <v>1202</v>
      </c>
      <c r="F157" s="9" t="s">
        <v>412</v>
      </c>
      <c r="G157" s="9" t="s">
        <v>1203</v>
      </c>
      <c r="H157" s="9" t="s">
        <v>320</v>
      </c>
      <c r="I157" s="9"/>
      <c r="J157" s="9"/>
      <c r="K157" s="9" t="s">
        <v>1204</v>
      </c>
      <c r="L157" s="9" t="s">
        <v>1204</v>
      </c>
    </row>
    <row r="158" spans="1:12" x14ac:dyDescent="0.35">
      <c r="A158" s="9" t="s">
        <v>1205</v>
      </c>
      <c r="B158" s="9" t="s">
        <v>1206</v>
      </c>
      <c r="C158" s="9" t="s">
        <v>1207</v>
      </c>
      <c r="D158" s="9">
        <v>156</v>
      </c>
      <c r="E158" s="9" t="s">
        <v>1208</v>
      </c>
      <c r="F158" s="9" t="s">
        <v>412</v>
      </c>
      <c r="G158" s="9" t="s">
        <v>1209</v>
      </c>
      <c r="H158" s="9" t="s">
        <v>327</v>
      </c>
      <c r="I158" s="9"/>
      <c r="J158" s="9" t="s">
        <v>1210</v>
      </c>
      <c r="K158" s="9" t="s">
        <v>1211</v>
      </c>
      <c r="L158" s="9" t="s">
        <v>1211</v>
      </c>
    </row>
    <row r="159" spans="1:12" x14ac:dyDescent="0.35">
      <c r="A159" s="9" t="s">
        <v>1212</v>
      </c>
      <c r="B159" s="9" t="s">
        <v>1213</v>
      </c>
      <c r="C159" s="9" t="s">
        <v>1214</v>
      </c>
      <c r="D159" s="9">
        <v>157</v>
      </c>
      <c r="E159" s="9" t="s">
        <v>1215</v>
      </c>
      <c r="F159" s="9" t="s">
        <v>412</v>
      </c>
      <c r="G159" s="9" t="s">
        <v>1216</v>
      </c>
      <c r="H159" s="9" t="s">
        <v>327</v>
      </c>
      <c r="I159" s="9"/>
      <c r="J159" s="9" t="s">
        <v>1217</v>
      </c>
      <c r="K159" s="9" t="s">
        <v>1218</v>
      </c>
      <c r="L159" s="9" t="s">
        <v>1218</v>
      </c>
    </row>
    <row r="160" spans="1:12" x14ac:dyDescent="0.35">
      <c r="A160" s="9" t="s">
        <v>1219</v>
      </c>
      <c r="B160" s="9" t="s">
        <v>1220</v>
      </c>
      <c r="C160" s="9" t="s">
        <v>1221</v>
      </c>
      <c r="D160" s="9">
        <v>158</v>
      </c>
      <c r="E160" s="9" t="s">
        <v>1222</v>
      </c>
      <c r="F160" s="9" t="s">
        <v>318</v>
      </c>
      <c r="G160" s="9" t="s">
        <v>1223</v>
      </c>
      <c r="H160" s="9" t="s">
        <v>320</v>
      </c>
      <c r="I160" s="9"/>
      <c r="J160" s="9"/>
      <c r="K160" s="9"/>
      <c r="L160" s="9"/>
    </row>
    <row r="161" spans="1:12" x14ac:dyDescent="0.35">
      <c r="A161" s="9" t="s">
        <v>1224</v>
      </c>
      <c r="B161" s="9" t="s">
        <v>1225</v>
      </c>
      <c r="C161" s="9" t="s">
        <v>1226</v>
      </c>
      <c r="D161" s="9">
        <v>159</v>
      </c>
      <c r="E161" s="9" t="s">
        <v>1227</v>
      </c>
      <c r="F161" s="9" t="s">
        <v>412</v>
      </c>
      <c r="G161" s="9" t="s">
        <v>1228</v>
      </c>
      <c r="H161" s="9" t="s">
        <v>320</v>
      </c>
      <c r="I161" s="9"/>
      <c r="J161" s="9"/>
      <c r="K161" s="9"/>
      <c r="L161" s="9"/>
    </row>
    <row r="162" spans="1:12" x14ac:dyDescent="0.35">
      <c r="A162" s="9" t="s">
        <v>1229</v>
      </c>
      <c r="B162" s="9" t="s">
        <v>1230</v>
      </c>
      <c r="C162" s="9" t="s">
        <v>1231</v>
      </c>
      <c r="D162" s="9">
        <v>160</v>
      </c>
      <c r="E162" s="9" t="s">
        <v>1232</v>
      </c>
      <c r="F162" s="9" t="s">
        <v>412</v>
      </c>
      <c r="G162" s="9" t="s">
        <v>1233</v>
      </c>
      <c r="H162" s="9" t="s">
        <v>327</v>
      </c>
      <c r="I162" s="9"/>
      <c r="J162" s="9" t="s">
        <v>1234</v>
      </c>
      <c r="K162" s="9" t="s">
        <v>1235</v>
      </c>
      <c r="L162" s="9" t="s">
        <v>1235</v>
      </c>
    </row>
    <row r="163" spans="1:12" x14ac:dyDescent="0.35">
      <c r="A163" s="9" t="s">
        <v>1236</v>
      </c>
      <c r="B163" s="9" t="s">
        <v>1237</v>
      </c>
      <c r="C163" s="9" t="s">
        <v>1238</v>
      </c>
      <c r="D163" s="9">
        <v>161</v>
      </c>
      <c r="E163" s="9" t="s">
        <v>1239</v>
      </c>
      <c r="F163" s="9" t="s">
        <v>412</v>
      </c>
      <c r="G163" s="9" t="s">
        <v>1240</v>
      </c>
      <c r="H163" s="9" t="s">
        <v>320</v>
      </c>
      <c r="I163" s="9"/>
      <c r="J163" s="9"/>
      <c r="K163" s="9" t="s">
        <v>1241</v>
      </c>
      <c r="L163" s="9" t="s">
        <v>1241</v>
      </c>
    </row>
    <row r="164" spans="1:12" x14ac:dyDescent="0.35">
      <c r="A164" s="9" t="s">
        <v>1242</v>
      </c>
      <c r="B164" s="9" t="s">
        <v>1243</v>
      </c>
      <c r="C164" s="9" t="s">
        <v>1244</v>
      </c>
      <c r="D164" s="9">
        <v>162</v>
      </c>
      <c r="E164" s="9" t="s">
        <v>1245</v>
      </c>
      <c r="F164" s="9" t="s">
        <v>412</v>
      </c>
      <c r="G164" s="9" t="s">
        <v>1246</v>
      </c>
      <c r="H164" s="9" t="s">
        <v>320</v>
      </c>
      <c r="I164" s="9"/>
      <c r="J164" s="9"/>
      <c r="K164" s="9" t="s">
        <v>1247</v>
      </c>
      <c r="L164" s="9" t="s">
        <v>1248</v>
      </c>
    </row>
    <row r="165" spans="1:12" x14ac:dyDescent="0.35">
      <c r="A165" s="9" t="s">
        <v>1249</v>
      </c>
      <c r="B165" s="9" t="s">
        <v>1250</v>
      </c>
      <c r="C165" s="9" t="s">
        <v>1251</v>
      </c>
      <c r="D165" s="9">
        <v>163</v>
      </c>
      <c r="E165" s="9" t="s">
        <v>1252</v>
      </c>
      <c r="F165" s="9" t="s">
        <v>412</v>
      </c>
      <c r="G165" s="9" t="s">
        <v>1253</v>
      </c>
      <c r="H165" s="9" t="s">
        <v>327</v>
      </c>
      <c r="I165" s="9"/>
      <c r="J165" s="9" t="s">
        <v>1254</v>
      </c>
      <c r="K165" s="9" t="s">
        <v>1255</v>
      </c>
      <c r="L165" s="9" t="s">
        <v>1255</v>
      </c>
    </row>
    <row r="166" spans="1:12" x14ac:dyDescent="0.35">
      <c r="A166" s="9" t="s">
        <v>1256</v>
      </c>
      <c r="B166" s="9" t="s">
        <v>1257</v>
      </c>
      <c r="C166" s="9" t="s">
        <v>1258</v>
      </c>
      <c r="D166" s="9">
        <v>164</v>
      </c>
      <c r="E166" s="9" t="s">
        <v>1259</v>
      </c>
      <c r="F166" s="9" t="s">
        <v>318</v>
      </c>
      <c r="G166" s="9" t="s">
        <v>1260</v>
      </c>
      <c r="H166" s="9" t="s">
        <v>320</v>
      </c>
      <c r="I166" s="9"/>
      <c r="J166" s="9"/>
      <c r="K166" s="9"/>
      <c r="L166" s="9"/>
    </row>
    <row r="167" spans="1:12" x14ac:dyDescent="0.35">
      <c r="A167" s="9" t="s">
        <v>1261</v>
      </c>
      <c r="B167" s="9" t="s">
        <v>1262</v>
      </c>
      <c r="C167" s="9" t="s">
        <v>1263</v>
      </c>
      <c r="D167" s="9">
        <v>165</v>
      </c>
      <c r="E167" s="9" t="s">
        <v>1264</v>
      </c>
      <c r="F167" s="9" t="s">
        <v>412</v>
      </c>
      <c r="G167" s="9" t="s">
        <v>1265</v>
      </c>
      <c r="H167" s="9" t="s">
        <v>320</v>
      </c>
      <c r="I167" s="9"/>
      <c r="J167" s="9"/>
      <c r="K167" s="9" t="s">
        <v>1266</v>
      </c>
      <c r="L167" s="9" t="s">
        <v>1266</v>
      </c>
    </row>
    <row r="168" spans="1:12" x14ac:dyDescent="0.35">
      <c r="A168" s="9" t="s">
        <v>1267</v>
      </c>
      <c r="B168" s="9" t="s">
        <v>1268</v>
      </c>
      <c r="C168" s="9" t="s">
        <v>1269</v>
      </c>
      <c r="D168" s="9">
        <v>166</v>
      </c>
      <c r="E168" s="9" t="s">
        <v>1270</v>
      </c>
      <c r="F168" s="9" t="s">
        <v>412</v>
      </c>
      <c r="G168" s="9"/>
      <c r="H168" s="9"/>
      <c r="I168" s="9"/>
      <c r="J168" s="9" t="s">
        <v>1271</v>
      </c>
      <c r="K168" s="9" t="s">
        <v>1272</v>
      </c>
      <c r="L168" s="9" t="s">
        <v>1272</v>
      </c>
    </row>
    <row r="169" spans="1:12" x14ac:dyDescent="0.35">
      <c r="A169" s="9" t="s">
        <v>1273</v>
      </c>
      <c r="B169" s="9" t="s">
        <v>1274</v>
      </c>
      <c r="C169" s="9" t="s">
        <v>1275</v>
      </c>
      <c r="D169" s="9">
        <v>167</v>
      </c>
      <c r="E169" s="9" t="s">
        <v>1276</v>
      </c>
      <c r="F169" s="9" t="s">
        <v>318</v>
      </c>
      <c r="G169" s="9" t="s">
        <v>1277</v>
      </c>
      <c r="H169" s="9" t="s">
        <v>327</v>
      </c>
      <c r="I169" s="9"/>
      <c r="J169" s="9" t="s">
        <v>1278</v>
      </c>
      <c r="K169" s="9" t="s">
        <v>1279</v>
      </c>
      <c r="L169" s="9" t="s">
        <v>1279</v>
      </c>
    </row>
    <row r="170" spans="1:12" x14ac:dyDescent="0.35">
      <c r="A170" s="9" t="s">
        <v>1280</v>
      </c>
      <c r="B170" s="9" t="s">
        <v>1281</v>
      </c>
      <c r="C170" s="9" t="s">
        <v>1282</v>
      </c>
      <c r="D170" s="9">
        <v>168</v>
      </c>
      <c r="E170" s="9" t="s">
        <v>1283</v>
      </c>
      <c r="F170" s="9" t="s">
        <v>412</v>
      </c>
      <c r="G170" s="9" t="s">
        <v>1284</v>
      </c>
      <c r="H170" s="9" t="s">
        <v>327</v>
      </c>
      <c r="I170" s="9"/>
      <c r="J170" s="9" t="s">
        <v>1285</v>
      </c>
      <c r="K170" s="9" t="s">
        <v>1286</v>
      </c>
      <c r="L170" s="9" t="s">
        <v>1286</v>
      </c>
    </row>
    <row r="171" spans="1:12" x14ac:dyDescent="0.35">
      <c r="A171" s="9" t="s">
        <v>1287</v>
      </c>
      <c r="B171" s="9" t="s">
        <v>1288</v>
      </c>
      <c r="C171" s="9" t="s">
        <v>1289</v>
      </c>
      <c r="D171" s="9">
        <v>169</v>
      </c>
      <c r="E171" s="9" t="s">
        <v>1290</v>
      </c>
      <c r="F171" s="9" t="s">
        <v>318</v>
      </c>
      <c r="G171" s="9" t="s">
        <v>1291</v>
      </c>
      <c r="H171" s="9" t="s">
        <v>320</v>
      </c>
      <c r="I171" s="9"/>
      <c r="J171" s="9"/>
      <c r="K171" s="9" t="s">
        <v>1292</v>
      </c>
      <c r="L171" s="9" t="s">
        <v>1292</v>
      </c>
    </row>
    <row r="172" spans="1:12" x14ac:dyDescent="0.35">
      <c r="A172" s="9" t="s">
        <v>1293</v>
      </c>
      <c r="B172" s="9" t="s">
        <v>1294</v>
      </c>
      <c r="C172" s="9" t="s">
        <v>1295</v>
      </c>
      <c r="D172" s="9">
        <v>170</v>
      </c>
      <c r="E172" s="9" t="s">
        <v>1296</v>
      </c>
      <c r="F172" s="9" t="s">
        <v>318</v>
      </c>
      <c r="G172" s="9" t="s">
        <v>1297</v>
      </c>
      <c r="H172" s="9" t="s">
        <v>327</v>
      </c>
      <c r="I172" s="9"/>
      <c r="J172" s="9" t="s">
        <v>1298</v>
      </c>
      <c r="K172" s="9" t="s">
        <v>1299</v>
      </c>
      <c r="L172" s="9" t="s">
        <v>1299</v>
      </c>
    </row>
    <row r="173" spans="1:12" x14ac:dyDescent="0.35">
      <c r="A173" s="9" t="s">
        <v>1300</v>
      </c>
      <c r="B173" s="9" t="s">
        <v>1301</v>
      </c>
      <c r="C173" s="9" t="s">
        <v>1302</v>
      </c>
      <c r="D173" s="9">
        <v>171</v>
      </c>
      <c r="E173" s="9" t="s">
        <v>1303</v>
      </c>
      <c r="F173" s="9" t="s">
        <v>318</v>
      </c>
      <c r="G173" s="9" t="s">
        <v>1304</v>
      </c>
      <c r="H173" s="9" t="s">
        <v>320</v>
      </c>
      <c r="I173" s="9"/>
      <c r="J173" s="9"/>
      <c r="K173" s="9"/>
      <c r="L173" s="9"/>
    </row>
    <row r="174" spans="1:12" x14ac:dyDescent="0.35">
      <c r="A174" s="9" t="s">
        <v>1305</v>
      </c>
      <c r="B174" s="9" t="s">
        <v>1306</v>
      </c>
      <c r="C174" s="9" t="s">
        <v>1307</v>
      </c>
      <c r="D174" s="9">
        <v>172</v>
      </c>
      <c r="E174" s="9" t="s">
        <v>1308</v>
      </c>
      <c r="F174" s="9" t="s">
        <v>412</v>
      </c>
      <c r="G174" s="9" t="s">
        <v>1309</v>
      </c>
      <c r="H174" s="9" t="s">
        <v>327</v>
      </c>
      <c r="I174" s="9"/>
      <c r="J174" s="9" t="s">
        <v>1310</v>
      </c>
      <c r="K174" s="9" t="s">
        <v>1311</v>
      </c>
      <c r="L174" s="9" t="s">
        <v>1311</v>
      </c>
    </row>
    <row r="175" spans="1:12" x14ac:dyDescent="0.35">
      <c r="A175" s="9" t="s">
        <v>1312</v>
      </c>
      <c r="B175" s="9" t="s">
        <v>1313</v>
      </c>
      <c r="C175" s="9" t="s">
        <v>1314</v>
      </c>
      <c r="D175" s="9">
        <v>173</v>
      </c>
      <c r="E175" s="9" t="s">
        <v>1315</v>
      </c>
      <c r="F175" s="9" t="s">
        <v>412</v>
      </c>
      <c r="G175" s="9" t="s">
        <v>1316</v>
      </c>
      <c r="H175" s="9" t="s">
        <v>327</v>
      </c>
      <c r="I175" s="9"/>
      <c r="J175" s="9" t="s">
        <v>1317</v>
      </c>
      <c r="K175" s="9" t="s">
        <v>1318</v>
      </c>
      <c r="L175" s="9" t="s">
        <v>1318</v>
      </c>
    </row>
    <row r="176" spans="1:12" x14ac:dyDescent="0.35">
      <c r="A176" s="9" t="s">
        <v>1319</v>
      </c>
      <c r="B176" s="9" t="s">
        <v>1320</v>
      </c>
      <c r="C176" s="9" t="s">
        <v>1321</v>
      </c>
      <c r="D176" s="9">
        <v>174</v>
      </c>
      <c r="E176" s="9" t="s">
        <v>1322</v>
      </c>
      <c r="F176" s="9" t="s">
        <v>412</v>
      </c>
      <c r="G176" s="9" t="s">
        <v>1323</v>
      </c>
      <c r="H176" s="9" t="s">
        <v>320</v>
      </c>
      <c r="I176" s="9"/>
      <c r="J176" s="9"/>
      <c r="K176" s="9"/>
      <c r="L176" s="9"/>
    </row>
    <row r="177" spans="1:12" x14ac:dyDescent="0.35">
      <c r="A177" s="9" t="s">
        <v>1324</v>
      </c>
      <c r="B177" s="9" t="s">
        <v>1325</v>
      </c>
      <c r="C177" s="9" t="s">
        <v>1326</v>
      </c>
      <c r="D177" s="9">
        <v>175</v>
      </c>
      <c r="E177" s="9" t="s">
        <v>1327</v>
      </c>
      <c r="F177" s="9" t="s">
        <v>412</v>
      </c>
      <c r="G177" s="9" t="s">
        <v>1328</v>
      </c>
      <c r="H177" s="9" t="s">
        <v>320</v>
      </c>
      <c r="I177" s="9"/>
      <c r="J177" s="9"/>
      <c r="K177" s="9" t="s">
        <v>1329</v>
      </c>
      <c r="L177" s="9" t="s">
        <v>1329</v>
      </c>
    </row>
    <row r="178" spans="1:12" x14ac:dyDescent="0.35">
      <c r="A178" s="9" t="s">
        <v>1330</v>
      </c>
      <c r="B178" s="9" t="s">
        <v>1331</v>
      </c>
      <c r="C178" s="9" t="s">
        <v>1332</v>
      </c>
      <c r="D178" s="9">
        <v>176</v>
      </c>
      <c r="E178" s="9" t="s">
        <v>1333</v>
      </c>
      <c r="F178" s="9" t="s">
        <v>318</v>
      </c>
      <c r="G178" s="9" t="s">
        <v>1334</v>
      </c>
      <c r="H178" s="9" t="s">
        <v>320</v>
      </c>
      <c r="I178" s="9"/>
      <c r="J178" s="9"/>
      <c r="K178" s="9"/>
      <c r="L178" s="9"/>
    </row>
    <row r="179" spans="1:12" x14ac:dyDescent="0.35">
      <c r="A179" s="9" t="s">
        <v>1335</v>
      </c>
      <c r="B179" s="9" t="s">
        <v>1336</v>
      </c>
      <c r="C179" s="9" t="s">
        <v>1337</v>
      </c>
      <c r="D179" s="9">
        <v>177</v>
      </c>
      <c r="E179" s="9" t="s">
        <v>1338</v>
      </c>
      <c r="F179" s="9" t="s">
        <v>318</v>
      </c>
      <c r="G179" s="9" t="s">
        <v>1339</v>
      </c>
      <c r="H179" s="9" t="s">
        <v>320</v>
      </c>
      <c r="I179" s="9"/>
      <c r="J179" s="9"/>
      <c r="K179" s="9" t="s">
        <v>1340</v>
      </c>
      <c r="L179" s="9" t="s">
        <v>1340</v>
      </c>
    </row>
    <row r="180" spans="1:12" x14ac:dyDescent="0.35">
      <c r="A180" s="9" t="s">
        <v>1341</v>
      </c>
      <c r="B180" s="9" t="s">
        <v>1342</v>
      </c>
      <c r="C180" s="9" t="s">
        <v>1343</v>
      </c>
      <c r="D180" s="9">
        <v>178</v>
      </c>
      <c r="E180" s="9" t="s">
        <v>1344</v>
      </c>
      <c r="F180" s="9" t="s">
        <v>412</v>
      </c>
      <c r="G180" s="9" t="s">
        <v>1345</v>
      </c>
      <c r="H180" s="9" t="s">
        <v>320</v>
      </c>
      <c r="I180" s="9"/>
      <c r="J180" s="9"/>
      <c r="K180" s="9"/>
      <c r="L180" s="9"/>
    </row>
    <row r="181" spans="1:12" x14ac:dyDescent="0.35">
      <c r="A181" s="9" t="s">
        <v>1346</v>
      </c>
      <c r="B181" s="9" t="s">
        <v>1347</v>
      </c>
      <c r="C181" s="9" t="s">
        <v>1348</v>
      </c>
      <c r="D181" s="9">
        <v>179</v>
      </c>
      <c r="E181" s="9" t="s">
        <v>1349</v>
      </c>
      <c r="F181" s="9" t="s">
        <v>412</v>
      </c>
      <c r="G181" s="9"/>
      <c r="H181" s="9"/>
      <c r="I181" s="9"/>
      <c r="J181" s="9"/>
      <c r="K181" s="9"/>
      <c r="L181" s="9"/>
    </row>
    <row r="182" spans="1:12" x14ac:dyDescent="0.35">
      <c r="A182" s="9" t="s">
        <v>1350</v>
      </c>
      <c r="B182" s="9" t="s">
        <v>1351</v>
      </c>
      <c r="C182" s="9" t="s">
        <v>1352</v>
      </c>
      <c r="D182" s="9">
        <v>180</v>
      </c>
      <c r="E182" s="9" t="s">
        <v>1353</v>
      </c>
      <c r="F182" s="9" t="s">
        <v>412</v>
      </c>
      <c r="G182" s="9" t="s">
        <v>1354</v>
      </c>
      <c r="H182" s="9" t="s">
        <v>320</v>
      </c>
      <c r="I182" s="9"/>
      <c r="J182" s="9"/>
      <c r="K182" s="9" t="s">
        <v>1329</v>
      </c>
      <c r="L182" s="9" t="s">
        <v>1329</v>
      </c>
    </row>
    <row r="183" spans="1:12" x14ac:dyDescent="0.35">
      <c r="A183" s="9" t="s">
        <v>1355</v>
      </c>
      <c r="B183" s="9" t="s">
        <v>1356</v>
      </c>
      <c r="C183" s="9" t="s">
        <v>1357</v>
      </c>
      <c r="D183" s="9">
        <v>181</v>
      </c>
      <c r="E183" s="9" t="s">
        <v>1358</v>
      </c>
      <c r="F183" s="9" t="s">
        <v>412</v>
      </c>
      <c r="G183" s="9" t="s">
        <v>1359</v>
      </c>
      <c r="H183" s="9" t="s">
        <v>320</v>
      </c>
      <c r="I183" s="9"/>
      <c r="J183" s="9"/>
      <c r="K183" s="9"/>
      <c r="L183" s="9"/>
    </row>
    <row r="184" spans="1:12" x14ac:dyDescent="0.35">
      <c r="A184" s="9" t="s">
        <v>1360</v>
      </c>
      <c r="B184" s="9" t="s">
        <v>1361</v>
      </c>
      <c r="C184" s="9" t="s">
        <v>1362</v>
      </c>
      <c r="D184" s="9">
        <v>182</v>
      </c>
      <c r="E184" s="9" t="s">
        <v>1363</v>
      </c>
      <c r="F184" s="9" t="s">
        <v>318</v>
      </c>
      <c r="G184" s="9" t="s">
        <v>1364</v>
      </c>
      <c r="H184" s="9" t="s">
        <v>327</v>
      </c>
      <c r="I184" s="9"/>
      <c r="J184" s="9" t="s">
        <v>1365</v>
      </c>
      <c r="K184" s="9" t="s">
        <v>1366</v>
      </c>
      <c r="L184" s="9" t="s">
        <v>1366</v>
      </c>
    </row>
    <row r="185" spans="1:12" x14ac:dyDescent="0.35">
      <c r="A185" s="9" t="s">
        <v>1367</v>
      </c>
      <c r="B185" s="9" t="s">
        <v>1368</v>
      </c>
      <c r="C185" s="9" t="s">
        <v>1369</v>
      </c>
      <c r="D185" s="9">
        <v>183</v>
      </c>
      <c r="E185" s="9" t="s">
        <v>1370</v>
      </c>
      <c r="F185" s="9" t="s">
        <v>412</v>
      </c>
      <c r="G185" s="9" t="s">
        <v>1371</v>
      </c>
      <c r="H185" s="9" t="s">
        <v>320</v>
      </c>
      <c r="I185" s="9"/>
      <c r="J185" s="9"/>
      <c r="K185" s="9"/>
      <c r="L185" s="9"/>
    </row>
    <row r="186" spans="1:12" x14ac:dyDescent="0.35">
      <c r="A186" s="9" t="s">
        <v>1372</v>
      </c>
      <c r="B186" s="9" t="s">
        <v>1373</v>
      </c>
      <c r="C186" s="9" t="s">
        <v>1374</v>
      </c>
      <c r="D186" s="9">
        <v>184</v>
      </c>
      <c r="E186" s="9" t="s">
        <v>1375</v>
      </c>
      <c r="F186" s="9" t="s">
        <v>318</v>
      </c>
      <c r="G186" s="9" t="s">
        <v>1376</v>
      </c>
      <c r="H186" s="9" t="s">
        <v>320</v>
      </c>
      <c r="I186" s="9"/>
      <c r="J186" s="9"/>
      <c r="K186" s="9"/>
      <c r="L186" s="9"/>
    </row>
    <row r="187" spans="1:12" x14ac:dyDescent="0.35">
      <c r="A187" s="9" t="s">
        <v>1377</v>
      </c>
      <c r="B187" s="9" t="s">
        <v>1378</v>
      </c>
      <c r="C187" s="9" t="s">
        <v>1379</v>
      </c>
      <c r="D187" s="9">
        <v>185</v>
      </c>
      <c r="E187" s="9" t="s">
        <v>1380</v>
      </c>
      <c r="F187" s="9" t="s">
        <v>318</v>
      </c>
      <c r="G187" s="9" t="s">
        <v>1381</v>
      </c>
      <c r="H187" s="9" t="s">
        <v>320</v>
      </c>
      <c r="I187" s="9"/>
      <c r="J187" s="9"/>
      <c r="K187" s="9"/>
      <c r="L187" s="9"/>
    </row>
    <row r="188" spans="1:12" x14ac:dyDescent="0.35">
      <c r="A188" s="9" t="s">
        <v>1382</v>
      </c>
      <c r="B188" s="9" t="s">
        <v>1383</v>
      </c>
      <c r="C188" s="9" t="s">
        <v>1384</v>
      </c>
      <c r="D188" s="9">
        <v>186</v>
      </c>
      <c r="E188" s="9" t="s">
        <v>1385</v>
      </c>
      <c r="F188" s="9" t="s">
        <v>365</v>
      </c>
      <c r="G188" s="9" t="s">
        <v>1386</v>
      </c>
      <c r="H188" s="9" t="s">
        <v>327</v>
      </c>
      <c r="I188" s="9"/>
      <c r="J188" s="9"/>
      <c r="K188" s="9" t="s">
        <v>1387</v>
      </c>
      <c r="L188" s="9" t="s">
        <v>1387</v>
      </c>
    </row>
    <row r="189" spans="1:12" x14ac:dyDescent="0.35">
      <c r="A189" s="9" t="s">
        <v>1388</v>
      </c>
      <c r="B189" s="9" t="s">
        <v>1389</v>
      </c>
      <c r="C189" s="9" t="s">
        <v>1390</v>
      </c>
      <c r="D189" s="9">
        <v>187</v>
      </c>
      <c r="E189" s="9" t="s">
        <v>1391</v>
      </c>
      <c r="F189" s="9" t="s">
        <v>318</v>
      </c>
      <c r="G189" s="9" t="s">
        <v>1392</v>
      </c>
      <c r="H189" s="9" t="s">
        <v>327</v>
      </c>
      <c r="I189" s="9"/>
      <c r="J189" s="9" t="s">
        <v>1393</v>
      </c>
      <c r="K189" s="9" t="s">
        <v>1394</v>
      </c>
      <c r="L189" s="9" t="s">
        <v>1394</v>
      </c>
    </row>
    <row r="190" spans="1:12" x14ac:dyDescent="0.35">
      <c r="A190" s="9" t="s">
        <v>1395</v>
      </c>
      <c r="B190" s="9" t="s">
        <v>1396</v>
      </c>
      <c r="C190" s="9" t="s">
        <v>1397</v>
      </c>
      <c r="D190" s="9">
        <v>188</v>
      </c>
      <c r="E190" s="9" t="s">
        <v>1398</v>
      </c>
      <c r="F190" s="9" t="s">
        <v>412</v>
      </c>
      <c r="G190" s="9" t="s">
        <v>1399</v>
      </c>
      <c r="H190" s="9" t="s">
        <v>320</v>
      </c>
      <c r="I190" s="9"/>
      <c r="J190" s="9"/>
      <c r="K190" s="9" t="s">
        <v>1400</v>
      </c>
      <c r="L190" s="9" t="s">
        <v>1400</v>
      </c>
    </row>
    <row r="191" spans="1:12" x14ac:dyDescent="0.35">
      <c r="A191" s="9" t="s">
        <v>1401</v>
      </c>
      <c r="B191" s="9" t="s">
        <v>1402</v>
      </c>
      <c r="C191" s="9" t="s">
        <v>1403</v>
      </c>
      <c r="D191" s="9">
        <v>189</v>
      </c>
      <c r="E191" s="9" t="s">
        <v>1404</v>
      </c>
      <c r="F191" s="9" t="s">
        <v>318</v>
      </c>
      <c r="G191" s="9" t="s">
        <v>1405</v>
      </c>
      <c r="H191" s="9" t="s">
        <v>327</v>
      </c>
      <c r="I191" s="9"/>
      <c r="J191" s="9" t="s">
        <v>1406</v>
      </c>
      <c r="K191" s="9" t="s">
        <v>1407</v>
      </c>
      <c r="L191" s="9" t="s">
        <v>1407</v>
      </c>
    </row>
    <row r="192" spans="1:12" x14ac:dyDescent="0.35">
      <c r="A192" s="9" t="s">
        <v>1408</v>
      </c>
      <c r="B192" s="9" t="s">
        <v>1409</v>
      </c>
      <c r="C192" s="9" t="s">
        <v>1410</v>
      </c>
      <c r="D192" s="9">
        <v>190</v>
      </c>
      <c r="E192" s="9" t="s">
        <v>1411</v>
      </c>
      <c r="F192" s="9" t="s">
        <v>1412</v>
      </c>
      <c r="G192" s="9" t="s">
        <v>1413</v>
      </c>
      <c r="H192" s="9" t="s">
        <v>320</v>
      </c>
      <c r="I192" s="9"/>
      <c r="J192" s="9"/>
      <c r="K192" s="9" t="s">
        <v>350</v>
      </c>
      <c r="L192" s="9" t="s">
        <v>350</v>
      </c>
    </row>
    <row r="193" spans="1:12" x14ac:dyDescent="0.35">
      <c r="A193" s="9" t="s">
        <v>1414</v>
      </c>
      <c r="B193" s="9" t="s">
        <v>1415</v>
      </c>
      <c r="C193" s="9" t="s">
        <v>1416</v>
      </c>
      <c r="D193" s="9">
        <v>191</v>
      </c>
      <c r="E193" s="9" t="s">
        <v>1417</v>
      </c>
      <c r="F193" s="9" t="s">
        <v>318</v>
      </c>
      <c r="G193" s="9" t="s">
        <v>1418</v>
      </c>
      <c r="H193" s="9" t="s">
        <v>320</v>
      </c>
      <c r="I193" s="9"/>
      <c r="J193" s="9"/>
      <c r="K193" s="9" t="s">
        <v>1419</v>
      </c>
      <c r="L193" s="9" t="s">
        <v>1419</v>
      </c>
    </row>
    <row r="194" spans="1:12" x14ac:dyDescent="0.35">
      <c r="A194" s="9" t="s">
        <v>1420</v>
      </c>
      <c r="B194" s="9" t="s">
        <v>1421</v>
      </c>
      <c r="C194" s="9" t="s">
        <v>1422</v>
      </c>
      <c r="D194" s="9">
        <v>192</v>
      </c>
      <c r="E194" s="9" t="s">
        <v>1423</v>
      </c>
      <c r="F194" s="9" t="s">
        <v>318</v>
      </c>
      <c r="G194" s="9" t="s">
        <v>1424</v>
      </c>
      <c r="H194" s="9" t="s">
        <v>320</v>
      </c>
      <c r="I194" s="9"/>
      <c r="J194" s="9"/>
      <c r="K194" s="9" t="s">
        <v>1425</v>
      </c>
      <c r="L194" s="9" t="s">
        <v>1425</v>
      </c>
    </row>
    <row r="195" spans="1:12" x14ac:dyDescent="0.35">
      <c r="A195" s="9" t="s">
        <v>1426</v>
      </c>
      <c r="B195" s="9" t="s">
        <v>1427</v>
      </c>
      <c r="C195" s="9" t="s">
        <v>1428</v>
      </c>
      <c r="D195" s="9">
        <v>193</v>
      </c>
      <c r="E195" s="9" t="s">
        <v>1429</v>
      </c>
      <c r="F195" s="9" t="s">
        <v>392</v>
      </c>
      <c r="G195" s="9" t="s">
        <v>1430</v>
      </c>
      <c r="H195" s="9" t="s">
        <v>320</v>
      </c>
      <c r="I195" s="9"/>
      <c r="J195" s="9"/>
      <c r="K195" s="9"/>
      <c r="L195" s="9"/>
    </row>
    <row r="196" spans="1:12" x14ac:dyDescent="0.35">
      <c r="A196" s="9" t="s">
        <v>1431</v>
      </c>
      <c r="B196" s="9" t="s">
        <v>1432</v>
      </c>
      <c r="C196" s="9" t="s">
        <v>1433</v>
      </c>
      <c r="D196" s="9">
        <v>194</v>
      </c>
      <c r="E196" s="9" t="s">
        <v>1434</v>
      </c>
      <c r="F196" s="9" t="s">
        <v>318</v>
      </c>
      <c r="G196" s="9" t="s">
        <v>1435</v>
      </c>
      <c r="H196" s="9" t="s">
        <v>327</v>
      </c>
      <c r="I196" s="9"/>
      <c r="J196" s="9" t="s">
        <v>1436</v>
      </c>
      <c r="K196" s="9" t="s">
        <v>1437</v>
      </c>
      <c r="L196" s="9" t="s">
        <v>1437</v>
      </c>
    </row>
    <row r="197" spans="1:12" x14ac:dyDescent="0.35">
      <c r="A197" s="9" t="s">
        <v>1438</v>
      </c>
      <c r="B197" s="9" t="s">
        <v>1439</v>
      </c>
      <c r="C197" s="9" t="s">
        <v>1440</v>
      </c>
      <c r="D197" s="9">
        <v>195</v>
      </c>
      <c r="E197" s="9" t="s">
        <v>1441</v>
      </c>
      <c r="F197" s="9" t="s">
        <v>318</v>
      </c>
      <c r="G197" s="9" t="s">
        <v>1442</v>
      </c>
      <c r="H197" s="9" t="s">
        <v>327</v>
      </c>
      <c r="I197" s="9"/>
      <c r="J197" s="9"/>
      <c r="K197" s="9" t="s">
        <v>1443</v>
      </c>
      <c r="L197" s="9" t="s">
        <v>1443</v>
      </c>
    </row>
    <row r="198" spans="1:12" x14ac:dyDescent="0.35">
      <c r="A198" s="9" t="s">
        <v>1444</v>
      </c>
      <c r="B198" s="9" t="s">
        <v>1445</v>
      </c>
      <c r="C198" s="9" t="s">
        <v>1446</v>
      </c>
      <c r="D198" s="9">
        <v>196</v>
      </c>
      <c r="E198" s="9" t="s">
        <v>1447</v>
      </c>
      <c r="F198" s="9" t="s">
        <v>318</v>
      </c>
      <c r="G198" s="9" t="s">
        <v>1448</v>
      </c>
      <c r="H198" s="9" t="s">
        <v>320</v>
      </c>
      <c r="I198" s="9"/>
      <c r="J198" s="9" t="s">
        <v>1449</v>
      </c>
      <c r="K198" s="9" t="s">
        <v>350</v>
      </c>
      <c r="L198" s="9" t="s">
        <v>350</v>
      </c>
    </row>
    <row r="199" spans="1:12" x14ac:dyDescent="0.35">
      <c r="A199" s="9" t="s">
        <v>1450</v>
      </c>
      <c r="B199" s="9" t="s">
        <v>1451</v>
      </c>
      <c r="C199" s="9" t="s">
        <v>1452</v>
      </c>
      <c r="D199" s="9">
        <v>197</v>
      </c>
      <c r="E199" s="9" t="s">
        <v>1453</v>
      </c>
      <c r="F199" s="9" t="s">
        <v>318</v>
      </c>
      <c r="G199" s="9" t="s">
        <v>1454</v>
      </c>
      <c r="H199" s="9" t="s">
        <v>327</v>
      </c>
      <c r="I199" s="9"/>
      <c r="J199" s="9" t="s">
        <v>1455</v>
      </c>
      <c r="K199" s="9" t="s">
        <v>1456</v>
      </c>
      <c r="L199" s="9" t="s">
        <v>1456</v>
      </c>
    </row>
    <row r="200" spans="1:12" x14ac:dyDescent="0.35">
      <c r="A200" s="9" t="s">
        <v>1457</v>
      </c>
      <c r="B200" s="9" t="s">
        <v>1458</v>
      </c>
      <c r="C200" s="9" t="s">
        <v>1459</v>
      </c>
      <c r="D200" s="9">
        <v>198</v>
      </c>
      <c r="E200" s="9" t="s">
        <v>1460</v>
      </c>
      <c r="F200" s="9" t="s">
        <v>318</v>
      </c>
      <c r="G200" s="9"/>
      <c r="H200" s="9"/>
      <c r="I200" s="9"/>
      <c r="J200" s="9" t="s">
        <v>1461</v>
      </c>
      <c r="K200" s="9" t="s">
        <v>1462</v>
      </c>
      <c r="L200" s="9"/>
    </row>
    <row r="201" spans="1:12" x14ac:dyDescent="0.35">
      <c r="A201" s="9" t="s">
        <v>1463</v>
      </c>
      <c r="B201" s="9" t="s">
        <v>1464</v>
      </c>
      <c r="C201" s="9" t="s">
        <v>1465</v>
      </c>
      <c r="D201" s="9">
        <v>199</v>
      </c>
      <c r="E201" s="9" t="s">
        <v>1466</v>
      </c>
      <c r="F201" s="9" t="s">
        <v>365</v>
      </c>
      <c r="G201" s="9"/>
      <c r="H201" s="9"/>
      <c r="I201" s="9"/>
      <c r="J201" s="9" t="s">
        <v>1467</v>
      </c>
      <c r="K201" s="9" t="s">
        <v>1468</v>
      </c>
      <c r="L201" s="9" t="s">
        <v>1468</v>
      </c>
    </row>
    <row r="202" spans="1:12" x14ac:dyDescent="0.35">
      <c r="A202" s="9" t="s">
        <v>1469</v>
      </c>
      <c r="B202" s="9" t="s">
        <v>1470</v>
      </c>
      <c r="C202" s="9" t="s">
        <v>1471</v>
      </c>
      <c r="D202" s="9">
        <v>200</v>
      </c>
      <c r="E202" s="9" t="s">
        <v>1472</v>
      </c>
      <c r="F202" s="9" t="s">
        <v>392</v>
      </c>
      <c r="G202" s="9" t="s">
        <v>1473</v>
      </c>
      <c r="H202" s="9" t="s">
        <v>320</v>
      </c>
      <c r="I202" s="9"/>
      <c r="J202" s="9"/>
      <c r="K202" s="9"/>
      <c r="L202" s="9"/>
    </row>
    <row r="203" spans="1:12" x14ac:dyDescent="0.35">
      <c r="A203" s="9" t="s">
        <v>1474</v>
      </c>
      <c r="B203" s="9" t="s">
        <v>1475</v>
      </c>
      <c r="C203" s="9" t="s">
        <v>1476</v>
      </c>
      <c r="D203" s="9">
        <v>201</v>
      </c>
      <c r="E203" s="9" t="s">
        <v>1477</v>
      </c>
      <c r="F203" s="9" t="s">
        <v>412</v>
      </c>
      <c r="G203" s="9"/>
      <c r="H203" s="9"/>
      <c r="I203" s="9"/>
      <c r="J203" s="9"/>
      <c r="K203" s="9"/>
      <c r="L203" s="9"/>
    </row>
    <row r="204" spans="1:12" x14ac:dyDescent="0.35">
      <c r="A204" s="9" t="s">
        <v>1478</v>
      </c>
      <c r="B204" s="9" t="s">
        <v>1479</v>
      </c>
      <c r="C204" s="9" t="s">
        <v>1480</v>
      </c>
      <c r="D204" s="9">
        <v>202</v>
      </c>
      <c r="E204" s="9" t="s">
        <v>1481</v>
      </c>
      <c r="F204" s="9" t="s">
        <v>318</v>
      </c>
      <c r="G204" s="9" t="s">
        <v>1482</v>
      </c>
      <c r="H204" s="9" t="s">
        <v>320</v>
      </c>
      <c r="I204" s="9"/>
      <c r="J204" s="9"/>
      <c r="K204" s="9" t="s">
        <v>350</v>
      </c>
      <c r="L204" s="9" t="s">
        <v>350</v>
      </c>
    </row>
    <row r="205" spans="1:12" x14ac:dyDescent="0.35">
      <c r="A205" s="9" t="s">
        <v>1483</v>
      </c>
      <c r="B205" s="9" t="s">
        <v>1484</v>
      </c>
      <c r="C205" s="9" t="s">
        <v>1485</v>
      </c>
      <c r="D205" s="9">
        <v>203</v>
      </c>
      <c r="E205" s="9" t="s">
        <v>1486</v>
      </c>
      <c r="F205" s="9" t="s">
        <v>318</v>
      </c>
      <c r="G205" s="9" t="s">
        <v>1487</v>
      </c>
      <c r="H205" s="9" t="s">
        <v>327</v>
      </c>
      <c r="I205" s="9"/>
      <c r="J205" s="9" t="s">
        <v>1488</v>
      </c>
      <c r="K205" s="9" t="s">
        <v>1489</v>
      </c>
      <c r="L205" s="9" t="s">
        <v>1489</v>
      </c>
    </row>
    <row r="206" spans="1:12" x14ac:dyDescent="0.35">
      <c r="A206" s="9" t="s">
        <v>1490</v>
      </c>
      <c r="B206" s="9" t="s">
        <v>1491</v>
      </c>
      <c r="C206" s="9" t="s">
        <v>1492</v>
      </c>
      <c r="D206" s="9">
        <v>204</v>
      </c>
      <c r="E206" s="9" t="s">
        <v>1493</v>
      </c>
      <c r="F206" s="9" t="s">
        <v>318</v>
      </c>
      <c r="G206" s="9" t="s">
        <v>1494</v>
      </c>
      <c r="H206" s="9" t="s">
        <v>320</v>
      </c>
      <c r="I206" s="9"/>
      <c r="J206" s="9"/>
      <c r="K206" s="9"/>
      <c r="L206" s="9"/>
    </row>
    <row r="207" spans="1:12" x14ac:dyDescent="0.35">
      <c r="A207" s="9" t="s">
        <v>1495</v>
      </c>
      <c r="B207" s="9" t="s">
        <v>1496</v>
      </c>
      <c r="C207" s="9" t="s">
        <v>1497</v>
      </c>
      <c r="D207" s="9">
        <v>205</v>
      </c>
      <c r="E207" s="9" t="s">
        <v>1498</v>
      </c>
      <c r="F207" s="9" t="s">
        <v>365</v>
      </c>
      <c r="G207" s="9" t="s">
        <v>1499</v>
      </c>
      <c r="H207" s="9" t="s">
        <v>327</v>
      </c>
      <c r="I207" s="9"/>
      <c r="J207" s="9" t="s">
        <v>1500</v>
      </c>
      <c r="K207" s="9" t="s">
        <v>1501</v>
      </c>
      <c r="L207" s="9" t="s">
        <v>1501</v>
      </c>
    </row>
    <row r="208" spans="1:12" x14ac:dyDescent="0.35">
      <c r="A208" s="9" t="s">
        <v>1502</v>
      </c>
      <c r="B208" s="9" t="s">
        <v>1503</v>
      </c>
      <c r="C208" s="9" t="s">
        <v>1504</v>
      </c>
      <c r="D208" s="9">
        <v>206</v>
      </c>
      <c r="E208" s="9" t="s">
        <v>1505</v>
      </c>
      <c r="F208" s="9" t="s">
        <v>392</v>
      </c>
      <c r="G208" s="9" t="s">
        <v>1506</v>
      </c>
      <c r="H208" s="9" t="s">
        <v>327</v>
      </c>
      <c r="I208" s="9"/>
      <c r="J208" s="9" t="s">
        <v>1507</v>
      </c>
      <c r="K208" s="9" t="s">
        <v>1508</v>
      </c>
      <c r="L208" s="9" t="s">
        <v>1508</v>
      </c>
    </row>
    <row r="209" spans="1:12" x14ac:dyDescent="0.35">
      <c r="A209" s="9" t="s">
        <v>1509</v>
      </c>
      <c r="B209" s="9" t="s">
        <v>1510</v>
      </c>
      <c r="C209" s="9" t="s">
        <v>1511</v>
      </c>
      <c r="D209" s="9">
        <v>207</v>
      </c>
      <c r="E209" s="9" t="s">
        <v>1512</v>
      </c>
      <c r="F209" s="9" t="s">
        <v>318</v>
      </c>
      <c r="G209" s="9" t="s">
        <v>1513</v>
      </c>
      <c r="H209" s="9" t="s">
        <v>327</v>
      </c>
      <c r="I209" s="9"/>
      <c r="J209" s="9" t="s">
        <v>1514</v>
      </c>
      <c r="K209" s="9" t="s">
        <v>1515</v>
      </c>
      <c r="L209" s="9" t="s">
        <v>1515</v>
      </c>
    </row>
    <row r="210" spans="1:12" x14ac:dyDescent="0.35">
      <c r="A210" s="9" t="s">
        <v>1516</v>
      </c>
      <c r="B210" s="9" t="s">
        <v>1517</v>
      </c>
      <c r="C210" s="9" t="s">
        <v>1518</v>
      </c>
      <c r="D210" s="9">
        <v>208</v>
      </c>
      <c r="E210" s="9" t="s">
        <v>1519</v>
      </c>
      <c r="F210" s="9" t="s">
        <v>318</v>
      </c>
      <c r="G210" s="9" t="s">
        <v>1520</v>
      </c>
      <c r="H210" s="9" t="s">
        <v>320</v>
      </c>
      <c r="I210" s="9"/>
      <c r="J210" s="9"/>
      <c r="K210" s="9" t="s">
        <v>1521</v>
      </c>
      <c r="L210" s="9" t="s">
        <v>1521</v>
      </c>
    </row>
    <row r="211" spans="1:12" x14ac:dyDescent="0.35">
      <c r="A211" s="9" t="s">
        <v>1522</v>
      </c>
      <c r="B211" s="9" t="s">
        <v>1523</v>
      </c>
      <c r="C211" s="9" t="s">
        <v>1524</v>
      </c>
      <c r="D211" s="9">
        <v>209</v>
      </c>
      <c r="E211" s="9" t="s">
        <v>1525</v>
      </c>
      <c r="F211" s="9" t="s">
        <v>365</v>
      </c>
      <c r="G211" s="9" t="s">
        <v>1526</v>
      </c>
      <c r="H211" s="9" t="s">
        <v>327</v>
      </c>
      <c r="I211" s="9"/>
      <c r="J211" s="9"/>
      <c r="K211" s="9"/>
      <c r="L211" s="9"/>
    </row>
    <row r="212" spans="1:12" x14ac:dyDescent="0.35">
      <c r="A212" s="9" t="s">
        <v>1527</v>
      </c>
      <c r="B212" s="9" t="s">
        <v>1528</v>
      </c>
      <c r="C212" s="9" t="s">
        <v>1529</v>
      </c>
      <c r="D212" s="9">
        <v>210</v>
      </c>
      <c r="E212" s="9" t="s">
        <v>1530</v>
      </c>
      <c r="F212" s="9" t="s">
        <v>318</v>
      </c>
      <c r="G212" s="9" t="s">
        <v>1531</v>
      </c>
      <c r="H212" s="9" t="s">
        <v>327</v>
      </c>
      <c r="I212" s="9"/>
      <c r="J212" s="9" t="s">
        <v>1532</v>
      </c>
      <c r="K212" s="9" t="s">
        <v>1533</v>
      </c>
      <c r="L212" s="9" t="s">
        <v>1533</v>
      </c>
    </row>
    <row r="213" spans="1:12" x14ac:dyDescent="0.35">
      <c r="A213" s="9" t="s">
        <v>1534</v>
      </c>
      <c r="B213" s="9" t="s">
        <v>1535</v>
      </c>
      <c r="C213" s="9" t="s">
        <v>1536</v>
      </c>
      <c r="D213" s="9">
        <v>211</v>
      </c>
      <c r="E213" s="9" t="s">
        <v>1537</v>
      </c>
      <c r="F213" s="9" t="s">
        <v>318</v>
      </c>
      <c r="G213" s="9" t="s">
        <v>1538</v>
      </c>
      <c r="H213" s="9" t="s">
        <v>320</v>
      </c>
      <c r="I213" s="9"/>
      <c r="J213" s="9"/>
      <c r="K213" s="9"/>
      <c r="L213" s="9"/>
    </row>
    <row r="214" spans="1:12" x14ac:dyDescent="0.35">
      <c r="A214" s="9" t="s">
        <v>1539</v>
      </c>
      <c r="B214" s="9" t="s">
        <v>1540</v>
      </c>
      <c r="C214" s="9" t="s">
        <v>1541</v>
      </c>
      <c r="D214" s="9">
        <v>212</v>
      </c>
      <c r="E214" s="9" t="s">
        <v>1542</v>
      </c>
      <c r="F214" s="9" t="s">
        <v>318</v>
      </c>
      <c r="G214" s="9" t="s">
        <v>1543</v>
      </c>
      <c r="H214" s="9" t="s">
        <v>327</v>
      </c>
      <c r="I214" s="9"/>
      <c r="J214" s="9" t="s">
        <v>1544</v>
      </c>
      <c r="K214" s="9" t="s">
        <v>1545</v>
      </c>
      <c r="L214" s="9" t="s">
        <v>1545</v>
      </c>
    </row>
    <row r="215" spans="1:12" x14ac:dyDescent="0.35">
      <c r="A215" s="9" t="s">
        <v>1546</v>
      </c>
      <c r="B215" s="9" t="s">
        <v>1547</v>
      </c>
      <c r="C215" s="9" t="s">
        <v>1548</v>
      </c>
      <c r="D215" s="9">
        <v>213</v>
      </c>
      <c r="E215" s="9" t="s">
        <v>1549</v>
      </c>
      <c r="F215" s="9" t="s">
        <v>318</v>
      </c>
      <c r="G215" s="9" t="s">
        <v>1550</v>
      </c>
      <c r="H215" s="9" t="s">
        <v>320</v>
      </c>
      <c r="I215" s="9"/>
      <c r="J215" s="9"/>
      <c r="K215" s="9"/>
      <c r="L215" s="9"/>
    </row>
    <row r="216" spans="1:12" x14ac:dyDescent="0.35">
      <c r="A216" s="9" t="s">
        <v>1551</v>
      </c>
      <c r="B216" s="9" t="s">
        <v>1552</v>
      </c>
      <c r="C216" s="9" t="s">
        <v>1553</v>
      </c>
      <c r="D216" s="9">
        <v>214</v>
      </c>
      <c r="E216" s="9" t="s">
        <v>1554</v>
      </c>
      <c r="F216" s="9" t="s">
        <v>318</v>
      </c>
      <c r="G216" s="9" t="s">
        <v>1555</v>
      </c>
      <c r="H216" s="9" t="s">
        <v>320</v>
      </c>
      <c r="I216" s="9"/>
      <c r="J216" s="9"/>
      <c r="K216" s="9" t="s">
        <v>350</v>
      </c>
      <c r="L216" s="9" t="s">
        <v>350</v>
      </c>
    </row>
    <row r="217" spans="1:12" x14ac:dyDescent="0.35">
      <c r="A217" s="9" t="s">
        <v>1556</v>
      </c>
      <c r="B217" s="9" t="s">
        <v>1557</v>
      </c>
      <c r="C217" s="9" t="s">
        <v>1558</v>
      </c>
      <c r="D217" s="9">
        <v>215</v>
      </c>
      <c r="E217" s="9" t="s">
        <v>1559</v>
      </c>
      <c r="F217" s="9" t="s">
        <v>318</v>
      </c>
      <c r="G217" s="9" t="s">
        <v>1560</v>
      </c>
      <c r="H217" s="9" t="s">
        <v>327</v>
      </c>
      <c r="I217" s="9"/>
      <c r="J217" s="9" t="s">
        <v>1561</v>
      </c>
      <c r="K217" s="9"/>
      <c r="L217" s="9"/>
    </row>
    <row r="218" spans="1:12" x14ac:dyDescent="0.35">
      <c r="A218" s="9" t="s">
        <v>1562</v>
      </c>
      <c r="B218" s="9" t="s">
        <v>1563</v>
      </c>
      <c r="C218" s="9" t="s">
        <v>1564</v>
      </c>
      <c r="D218" s="9">
        <v>216</v>
      </c>
      <c r="E218" s="9" t="s">
        <v>1565</v>
      </c>
      <c r="F218" s="9" t="s">
        <v>318</v>
      </c>
      <c r="G218" s="9" t="s">
        <v>1566</v>
      </c>
      <c r="H218" s="9" t="s">
        <v>327</v>
      </c>
      <c r="I218" s="9"/>
      <c r="J218" s="9" t="s">
        <v>1567</v>
      </c>
      <c r="K218" s="9" t="s">
        <v>1568</v>
      </c>
      <c r="L218" s="9" t="s">
        <v>1568</v>
      </c>
    </row>
    <row r="219" spans="1:12" x14ac:dyDescent="0.35">
      <c r="A219" s="9" t="s">
        <v>1569</v>
      </c>
      <c r="B219" s="9" t="s">
        <v>1570</v>
      </c>
      <c r="C219" s="9" t="s">
        <v>1571</v>
      </c>
      <c r="D219" s="9">
        <v>217</v>
      </c>
      <c r="E219" s="9" t="s">
        <v>1572</v>
      </c>
      <c r="F219" s="9" t="s">
        <v>318</v>
      </c>
      <c r="G219" s="9" t="s">
        <v>1573</v>
      </c>
      <c r="H219" s="9" t="s">
        <v>320</v>
      </c>
      <c r="I219" s="9"/>
      <c r="J219" s="9"/>
      <c r="K219" s="9"/>
      <c r="L219" s="9"/>
    </row>
    <row r="220" spans="1:12" x14ac:dyDescent="0.35">
      <c r="A220" s="9" t="s">
        <v>1574</v>
      </c>
      <c r="B220" s="9" t="s">
        <v>1575</v>
      </c>
      <c r="C220" s="9" t="s">
        <v>1576</v>
      </c>
      <c r="D220" s="9">
        <v>218</v>
      </c>
      <c r="E220" s="9" t="s">
        <v>1577</v>
      </c>
      <c r="F220" s="9" t="s">
        <v>318</v>
      </c>
      <c r="G220" s="9" t="s">
        <v>1578</v>
      </c>
      <c r="H220" s="9" t="s">
        <v>320</v>
      </c>
      <c r="I220" s="9"/>
      <c r="J220" s="9"/>
      <c r="K220" s="9" t="s">
        <v>1579</v>
      </c>
      <c r="L220" s="9" t="s">
        <v>531</v>
      </c>
    </row>
    <row r="221" spans="1:12" x14ac:dyDescent="0.35">
      <c r="A221" s="9" t="s">
        <v>1580</v>
      </c>
      <c r="B221" s="9" t="s">
        <v>1581</v>
      </c>
      <c r="C221" s="9" t="s">
        <v>1582</v>
      </c>
      <c r="D221" s="9">
        <v>219</v>
      </c>
      <c r="E221" s="9" t="s">
        <v>1583</v>
      </c>
      <c r="F221" s="9" t="s">
        <v>318</v>
      </c>
      <c r="G221" s="9" t="s">
        <v>1584</v>
      </c>
      <c r="H221" s="9" t="s">
        <v>320</v>
      </c>
      <c r="I221" s="9"/>
      <c r="J221" s="9"/>
      <c r="K221" s="9" t="s">
        <v>1585</v>
      </c>
      <c r="L221" s="9"/>
    </row>
    <row r="222" spans="1:12" x14ac:dyDescent="0.35">
      <c r="A222" s="9" t="s">
        <v>1586</v>
      </c>
      <c r="B222" s="9" t="s">
        <v>1587</v>
      </c>
      <c r="C222" s="9" t="s">
        <v>1588</v>
      </c>
      <c r="D222" s="9">
        <v>220</v>
      </c>
      <c r="E222" s="9" t="s">
        <v>1589</v>
      </c>
      <c r="F222" s="9" t="s">
        <v>318</v>
      </c>
      <c r="G222" s="9" t="s">
        <v>1590</v>
      </c>
      <c r="H222" s="9" t="s">
        <v>327</v>
      </c>
      <c r="I222" s="9"/>
      <c r="J222" s="9"/>
      <c r="K222" s="9" t="s">
        <v>1591</v>
      </c>
      <c r="L222" s="9" t="s">
        <v>1592</v>
      </c>
    </row>
    <row r="223" spans="1:12" x14ac:dyDescent="0.35">
      <c r="A223" s="9" t="s">
        <v>1593</v>
      </c>
      <c r="B223" s="9" t="s">
        <v>1594</v>
      </c>
      <c r="C223" s="9" t="s">
        <v>1595</v>
      </c>
      <c r="D223" s="9">
        <v>221</v>
      </c>
      <c r="E223" s="9" t="s">
        <v>1596</v>
      </c>
      <c r="F223" s="9" t="s">
        <v>318</v>
      </c>
      <c r="G223" s="9" t="s">
        <v>1597</v>
      </c>
      <c r="H223" s="9" t="s">
        <v>320</v>
      </c>
      <c r="I223" s="9"/>
      <c r="J223" s="9" t="s">
        <v>1598</v>
      </c>
      <c r="K223" s="9" t="s">
        <v>1599</v>
      </c>
      <c r="L223" s="9" t="s">
        <v>1600</v>
      </c>
    </row>
    <row r="224" spans="1:12" x14ac:dyDescent="0.35">
      <c r="A224" s="9" t="s">
        <v>1601</v>
      </c>
      <c r="B224" s="9" t="s">
        <v>1602</v>
      </c>
      <c r="C224" s="9" t="s">
        <v>1603</v>
      </c>
      <c r="D224" s="9">
        <v>222</v>
      </c>
      <c r="E224" s="9" t="s">
        <v>1604</v>
      </c>
      <c r="F224" s="9" t="s">
        <v>318</v>
      </c>
      <c r="G224" s="9" t="s">
        <v>1605</v>
      </c>
      <c r="H224" s="9" t="s">
        <v>320</v>
      </c>
      <c r="I224" s="9"/>
      <c r="J224" s="9"/>
      <c r="K224" s="9"/>
      <c r="L224" s="9"/>
    </row>
    <row r="225" spans="1:12" x14ac:dyDescent="0.35">
      <c r="A225" s="9" t="s">
        <v>1606</v>
      </c>
      <c r="B225" s="9" t="s">
        <v>1607</v>
      </c>
      <c r="C225" s="9" t="s">
        <v>1608</v>
      </c>
      <c r="D225" s="9">
        <v>223</v>
      </c>
      <c r="E225" s="9" t="s">
        <v>1609</v>
      </c>
      <c r="F225" s="9" t="s">
        <v>318</v>
      </c>
      <c r="G225" s="9" t="s">
        <v>1610</v>
      </c>
      <c r="H225" s="9" t="s">
        <v>327</v>
      </c>
      <c r="I225" s="9"/>
      <c r="J225" s="9" t="s">
        <v>1611</v>
      </c>
      <c r="K225" s="9" t="s">
        <v>1612</v>
      </c>
      <c r="L225" s="9" t="s">
        <v>1612</v>
      </c>
    </row>
    <row r="226" spans="1:12" x14ac:dyDescent="0.35">
      <c r="A226" s="9" t="s">
        <v>1613</v>
      </c>
      <c r="B226" s="9" t="s">
        <v>1614</v>
      </c>
      <c r="C226" s="9" t="s">
        <v>1615</v>
      </c>
      <c r="D226" s="9">
        <v>224</v>
      </c>
      <c r="E226" s="9" t="s">
        <v>1616</v>
      </c>
      <c r="F226" s="9" t="s">
        <v>318</v>
      </c>
      <c r="G226" s="9"/>
      <c r="H226" s="9"/>
      <c r="I226" s="9"/>
      <c r="J226" s="9"/>
      <c r="K226" s="9" t="s">
        <v>350</v>
      </c>
      <c r="L226" s="9" t="s">
        <v>350</v>
      </c>
    </row>
    <row r="227" spans="1:12" x14ac:dyDescent="0.35">
      <c r="A227" s="9" t="s">
        <v>1617</v>
      </c>
      <c r="B227" s="9" t="s">
        <v>1618</v>
      </c>
      <c r="C227" s="9" t="s">
        <v>1619</v>
      </c>
      <c r="D227" s="9">
        <v>225</v>
      </c>
      <c r="E227" s="9" t="s">
        <v>1620</v>
      </c>
      <c r="F227" s="9" t="s">
        <v>318</v>
      </c>
      <c r="G227" s="9" t="s">
        <v>1621</v>
      </c>
      <c r="H227" s="9" t="s">
        <v>327</v>
      </c>
      <c r="I227" s="9"/>
      <c r="J227" s="9" t="s">
        <v>1622</v>
      </c>
      <c r="K227" s="9" t="s">
        <v>1623</v>
      </c>
      <c r="L227" s="9" t="s">
        <v>1623</v>
      </c>
    </row>
    <row r="228" spans="1:12" x14ac:dyDescent="0.35">
      <c r="A228" s="9" t="s">
        <v>1624</v>
      </c>
      <c r="B228" s="9" t="s">
        <v>1625</v>
      </c>
      <c r="C228" s="9" t="s">
        <v>1626</v>
      </c>
      <c r="D228" s="9">
        <v>226</v>
      </c>
      <c r="E228" s="9" t="s">
        <v>1627</v>
      </c>
      <c r="F228" s="9" t="s">
        <v>365</v>
      </c>
      <c r="G228" s="9" t="s">
        <v>1628</v>
      </c>
      <c r="H228" s="9" t="s">
        <v>320</v>
      </c>
      <c r="I228" s="9"/>
      <c r="J228" s="9"/>
      <c r="K228" s="9" t="s">
        <v>1629</v>
      </c>
      <c r="L228" s="9" t="s">
        <v>1630</v>
      </c>
    </row>
    <row r="229" spans="1:12" x14ac:dyDescent="0.35">
      <c r="A229" s="9" t="s">
        <v>1631</v>
      </c>
      <c r="B229" s="9" t="s">
        <v>1632</v>
      </c>
      <c r="C229" s="9" t="s">
        <v>1633</v>
      </c>
      <c r="D229" s="9">
        <v>227</v>
      </c>
      <c r="E229" s="9" t="s">
        <v>1634</v>
      </c>
      <c r="F229" s="9" t="s">
        <v>392</v>
      </c>
      <c r="G229" s="9" t="s">
        <v>1635</v>
      </c>
      <c r="H229" s="9" t="s">
        <v>327</v>
      </c>
      <c r="I229" s="9"/>
      <c r="J229" s="9"/>
      <c r="K229" s="9"/>
      <c r="L229" s="9"/>
    </row>
    <row r="230" spans="1:12" x14ac:dyDescent="0.35">
      <c r="A230" s="9" t="s">
        <v>1636</v>
      </c>
      <c r="B230" s="9" t="s">
        <v>1637</v>
      </c>
      <c r="C230" s="9" t="s">
        <v>1638</v>
      </c>
      <c r="D230" s="9">
        <v>228</v>
      </c>
      <c r="E230" s="9" t="s">
        <v>1639</v>
      </c>
      <c r="F230" s="9" t="s">
        <v>318</v>
      </c>
      <c r="G230" s="9"/>
      <c r="H230" s="9"/>
      <c r="I230" s="9"/>
      <c r="J230" s="9"/>
      <c r="K230" s="9"/>
      <c r="L230" s="9"/>
    </row>
    <row r="231" spans="1:12" x14ac:dyDescent="0.35">
      <c r="A231" s="9" t="s">
        <v>1640</v>
      </c>
      <c r="B231" s="9" t="s">
        <v>1641</v>
      </c>
      <c r="C231" s="9" t="s">
        <v>1642</v>
      </c>
      <c r="D231" s="9">
        <v>229</v>
      </c>
      <c r="E231" s="9" t="s">
        <v>1643</v>
      </c>
      <c r="F231" s="9" t="s">
        <v>365</v>
      </c>
      <c r="G231" s="9" t="s">
        <v>1644</v>
      </c>
      <c r="H231" s="9" t="s">
        <v>327</v>
      </c>
      <c r="I231" s="9"/>
      <c r="J231" s="9" t="s">
        <v>1645</v>
      </c>
      <c r="K231" s="9" t="s">
        <v>1646</v>
      </c>
      <c r="L231" s="9" t="s">
        <v>1646</v>
      </c>
    </row>
    <row r="232" spans="1:12" x14ac:dyDescent="0.35">
      <c r="A232" s="9" t="s">
        <v>1647</v>
      </c>
      <c r="B232" s="9" t="s">
        <v>1648</v>
      </c>
      <c r="C232" s="9" t="s">
        <v>1649</v>
      </c>
      <c r="D232" s="9">
        <v>230</v>
      </c>
      <c r="E232" s="9" t="s">
        <v>1650</v>
      </c>
      <c r="F232" s="9" t="s">
        <v>318</v>
      </c>
      <c r="G232" s="9"/>
      <c r="H232" s="9"/>
      <c r="I232" s="9"/>
      <c r="J232" s="9" t="s">
        <v>1651</v>
      </c>
      <c r="K232" s="9" t="s">
        <v>1652</v>
      </c>
      <c r="L232" s="9" t="s">
        <v>1652</v>
      </c>
    </row>
    <row r="233" spans="1:12" x14ac:dyDescent="0.35">
      <c r="A233" s="9" t="s">
        <v>1653</v>
      </c>
      <c r="B233" s="9" t="s">
        <v>1654</v>
      </c>
      <c r="C233" s="9" t="s">
        <v>1655</v>
      </c>
      <c r="D233" s="9">
        <v>231</v>
      </c>
      <c r="E233" s="9" t="s">
        <v>1656</v>
      </c>
      <c r="F233" s="9" t="s">
        <v>412</v>
      </c>
      <c r="G233" s="9" t="s">
        <v>1657</v>
      </c>
      <c r="H233" s="9" t="s">
        <v>320</v>
      </c>
      <c r="I233" s="9"/>
      <c r="J233" s="9"/>
      <c r="K233" s="9"/>
      <c r="L233" s="9"/>
    </row>
    <row r="234" spans="1:12" x14ac:dyDescent="0.35">
      <c r="A234" s="9" t="s">
        <v>1658</v>
      </c>
      <c r="B234" s="9" t="s">
        <v>1659</v>
      </c>
      <c r="C234" s="9" t="s">
        <v>1660</v>
      </c>
      <c r="D234" s="9">
        <v>232</v>
      </c>
      <c r="E234" s="9" t="s">
        <v>1661</v>
      </c>
      <c r="F234" s="9" t="s">
        <v>318</v>
      </c>
      <c r="G234" s="9" t="s">
        <v>1662</v>
      </c>
      <c r="H234" s="9" t="s">
        <v>320</v>
      </c>
      <c r="I234" s="9"/>
      <c r="J234" s="9"/>
      <c r="K234" s="9" t="s">
        <v>1663</v>
      </c>
      <c r="L234" s="9" t="s">
        <v>350</v>
      </c>
    </row>
    <row r="235" spans="1:12" x14ac:dyDescent="0.35">
      <c r="A235" s="9" t="s">
        <v>1664</v>
      </c>
      <c r="B235" s="9" t="s">
        <v>1665</v>
      </c>
      <c r="C235" s="9" t="s">
        <v>1666</v>
      </c>
      <c r="D235" s="9">
        <v>233</v>
      </c>
      <c r="E235" s="9" t="s">
        <v>1667</v>
      </c>
      <c r="F235" s="9" t="s">
        <v>1412</v>
      </c>
      <c r="G235" s="9" t="s">
        <v>1668</v>
      </c>
      <c r="H235" s="9" t="s">
        <v>320</v>
      </c>
      <c r="I235" s="9"/>
      <c r="J235" s="9"/>
      <c r="K235" s="9" t="s">
        <v>350</v>
      </c>
      <c r="L235" s="9" t="s">
        <v>350</v>
      </c>
    </row>
    <row r="236" spans="1:12" x14ac:dyDescent="0.35">
      <c r="A236" s="9" t="s">
        <v>1669</v>
      </c>
      <c r="B236" s="9" t="s">
        <v>1670</v>
      </c>
      <c r="C236" s="9" t="s">
        <v>1671</v>
      </c>
      <c r="D236" s="9">
        <v>234</v>
      </c>
      <c r="E236" s="9" t="s">
        <v>1672</v>
      </c>
      <c r="F236" s="9" t="s">
        <v>318</v>
      </c>
      <c r="G236" s="9" t="s">
        <v>1673</v>
      </c>
      <c r="H236" s="9" t="s">
        <v>320</v>
      </c>
      <c r="I236" s="9"/>
      <c r="J236" s="9"/>
      <c r="K236" s="9"/>
      <c r="L236" s="9"/>
    </row>
    <row r="237" spans="1:12" x14ac:dyDescent="0.35">
      <c r="A237" s="9" t="s">
        <v>1674</v>
      </c>
      <c r="B237" s="9" t="s">
        <v>1675</v>
      </c>
      <c r="C237" s="9" t="s">
        <v>1676</v>
      </c>
      <c r="D237" s="9">
        <v>235</v>
      </c>
      <c r="E237" s="9" t="s">
        <v>1677</v>
      </c>
      <c r="F237" s="9" t="s">
        <v>365</v>
      </c>
      <c r="G237" s="9" t="s">
        <v>1678</v>
      </c>
      <c r="H237" s="9" t="s">
        <v>327</v>
      </c>
      <c r="I237" s="9"/>
      <c r="J237" s="9" t="s">
        <v>1679</v>
      </c>
      <c r="K237" s="9" t="s">
        <v>1680</v>
      </c>
      <c r="L237" s="9" t="s">
        <v>1680</v>
      </c>
    </row>
    <row r="238" spans="1:12" x14ac:dyDescent="0.35">
      <c r="A238" s="9" t="s">
        <v>1681</v>
      </c>
      <c r="B238" s="9" t="s">
        <v>1682</v>
      </c>
      <c r="C238" s="9" t="s">
        <v>1683</v>
      </c>
      <c r="D238" s="9">
        <v>236</v>
      </c>
      <c r="E238" s="9" t="s">
        <v>1684</v>
      </c>
      <c r="F238" s="9" t="s">
        <v>392</v>
      </c>
      <c r="G238" s="9" t="s">
        <v>1685</v>
      </c>
      <c r="H238" s="9" t="s">
        <v>320</v>
      </c>
      <c r="I238" s="9"/>
      <c r="J238" s="9"/>
      <c r="K238" s="9" t="s">
        <v>1686</v>
      </c>
      <c r="L238" s="9" t="s">
        <v>1687</v>
      </c>
    </row>
    <row r="239" spans="1:12" x14ac:dyDescent="0.35">
      <c r="A239" s="9" t="s">
        <v>1688</v>
      </c>
      <c r="B239" s="9" t="s">
        <v>1689</v>
      </c>
      <c r="C239" s="9" t="s">
        <v>1690</v>
      </c>
      <c r="D239" s="9">
        <v>237</v>
      </c>
      <c r="E239" s="9" t="s">
        <v>1691</v>
      </c>
      <c r="F239" s="9" t="s">
        <v>318</v>
      </c>
      <c r="G239" s="9"/>
      <c r="H239" s="9"/>
      <c r="I239" s="9"/>
      <c r="J239" s="9" t="s">
        <v>1692</v>
      </c>
      <c r="K239" s="9" t="s">
        <v>1693</v>
      </c>
      <c r="L239" s="9" t="s">
        <v>1694</v>
      </c>
    </row>
    <row r="240" spans="1:12" x14ac:dyDescent="0.35">
      <c r="A240" s="9" t="s">
        <v>1695</v>
      </c>
      <c r="B240" s="9" t="s">
        <v>1696</v>
      </c>
      <c r="C240" s="9" t="s">
        <v>1697</v>
      </c>
      <c r="D240" s="9">
        <v>238</v>
      </c>
      <c r="E240" s="9" t="s">
        <v>1698</v>
      </c>
      <c r="F240" s="9" t="s">
        <v>392</v>
      </c>
      <c r="G240" s="9" t="s">
        <v>1699</v>
      </c>
      <c r="H240" s="9" t="s">
        <v>320</v>
      </c>
      <c r="I240" s="9"/>
      <c r="J240" s="9"/>
      <c r="K240" s="9"/>
      <c r="L240" s="9"/>
    </row>
    <row r="241" spans="1:12" x14ac:dyDescent="0.35">
      <c r="A241" s="9" t="s">
        <v>1700</v>
      </c>
      <c r="B241" s="9" t="s">
        <v>1701</v>
      </c>
      <c r="C241" s="9" t="s">
        <v>1702</v>
      </c>
      <c r="D241" s="9">
        <v>239</v>
      </c>
      <c r="E241" s="9" t="s">
        <v>1703</v>
      </c>
      <c r="F241" s="9" t="s">
        <v>498</v>
      </c>
      <c r="G241" s="9"/>
      <c r="H241" s="9"/>
      <c r="I241" s="9"/>
      <c r="J241" s="9"/>
      <c r="K241" s="9"/>
      <c r="L241" s="9"/>
    </row>
    <row r="242" spans="1:12" x14ac:dyDescent="0.35">
      <c r="A242" s="9" t="s">
        <v>1704</v>
      </c>
      <c r="B242" s="9" t="s">
        <v>1705</v>
      </c>
      <c r="C242" s="9" t="s">
        <v>1706</v>
      </c>
      <c r="D242" s="9">
        <v>240</v>
      </c>
      <c r="E242" s="9" t="s">
        <v>1707</v>
      </c>
      <c r="F242" s="9" t="s">
        <v>498</v>
      </c>
      <c r="G242" s="9" t="s">
        <v>1708</v>
      </c>
      <c r="H242" s="9" t="s">
        <v>320</v>
      </c>
      <c r="I242" s="9"/>
      <c r="J242" s="9"/>
      <c r="K242" s="9" t="s">
        <v>1709</v>
      </c>
      <c r="L242" s="9"/>
    </row>
    <row r="243" spans="1:12" x14ac:dyDescent="0.35">
      <c r="A243" s="9" t="s">
        <v>1710</v>
      </c>
      <c r="B243" s="9" t="s">
        <v>1711</v>
      </c>
      <c r="C243" s="9" t="s">
        <v>1712</v>
      </c>
      <c r="D243" s="9">
        <v>241</v>
      </c>
      <c r="E243" s="9" t="s">
        <v>1713</v>
      </c>
      <c r="F243" s="9" t="s">
        <v>498</v>
      </c>
      <c r="G243" s="9" t="s">
        <v>1714</v>
      </c>
      <c r="H243" s="9" t="s">
        <v>320</v>
      </c>
      <c r="I243" s="9"/>
      <c r="J243" s="9"/>
      <c r="K243" s="9"/>
      <c r="L243" s="9"/>
    </row>
    <row r="244" spans="1:12" x14ac:dyDescent="0.35">
      <c r="A244" s="9" t="s">
        <v>1715</v>
      </c>
      <c r="B244" s="9" t="s">
        <v>1716</v>
      </c>
      <c r="C244" s="9" t="s">
        <v>1717</v>
      </c>
      <c r="D244" s="9">
        <v>242</v>
      </c>
      <c r="E244" s="9" t="s">
        <v>1718</v>
      </c>
      <c r="F244" s="9" t="s">
        <v>498</v>
      </c>
      <c r="G244" s="9" t="s">
        <v>1719</v>
      </c>
      <c r="H244" s="9" t="s">
        <v>320</v>
      </c>
      <c r="I244" s="9"/>
      <c r="J244" s="9"/>
      <c r="K244" s="9"/>
      <c r="L244" s="9"/>
    </row>
    <row r="245" spans="1:12" x14ac:dyDescent="0.35">
      <c r="A245" s="9" t="s">
        <v>1720</v>
      </c>
      <c r="B245" s="9" t="s">
        <v>1721</v>
      </c>
      <c r="C245" s="9" t="s">
        <v>1722</v>
      </c>
      <c r="D245" s="9">
        <v>243</v>
      </c>
      <c r="E245" s="9" t="s">
        <v>1723</v>
      </c>
      <c r="F245" s="9" t="s">
        <v>498</v>
      </c>
      <c r="G245" s="9" t="s">
        <v>1724</v>
      </c>
      <c r="H245" s="9" t="s">
        <v>320</v>
      </c>
      <c r="I245" s="9"/>
      <c r="J245" s="9"/>
      <c r="K245" s="9" t="s">
        <v>1725</v>
      </c>
      <c r="L245" s="9" t="s">
        <v>1725</v>
      </c>
    </row>
    <row r="246" spans="1:12" x14ac:dyDescent="0.35">
      <c r="A246" s="9" t="s">
        <v>1726</v>
      </c>
      <c r="B246" s="9" t="s">
        <v>1727</v>
      </c>
      <c r="C246" s="9" t="s">
        <v>1728</v>
      </c>
      <c r="D246" s="9">
        <v>244</v>
      </c>
      <c r="E246" s="9" t="s">
        <v>1729</v>
      </c>
      <c r="F246" s="9" t="s">
        <v>498</v>
      </c>
      <c r="G246" s="9"/>
      <c r="H246" s="9"/>
      <c r="I246" s="9"/>
      <c r="J246" s="9"/>
      <c r="K246" s="9"/>
      <c r="L246" s="9"/>
    </row>
    <row r="247" spans="1:12" x14ac:dyDescent="0.35">
      <c r="A247" s="9" t="s">
        <v>1730</v>
      </c>
      <c r="B247" s="9" t="s">
        <v>1731</v>
      </c>
      <c r="C247" s="9" t="s">
        <v>1732</v>
      </c>
      <c r="D247" s="9">
        <v>245</v>
      </c>
      <c r="E247" s="9" t="s">
        <v>1733</v>
      </c>
      <c r="F247" s="9" t="s">
        <v>498</v>
      </c>
      <c r="G247" s="9" t="s">
        <v>1734</v>
      </c>
      <c r="H247" s="9" t="s">
        <v>320</v>
      </c>
      <c r="I247" s="9"/>
      <c r="J247" s="9"/>
      <c r="K247" s="9" t="s">
        <v>1735</v>
      </c>
      <c r="L247" s="9" t="s">
        <v>1736</v>
      </c>
    </row>
    <row r="248" spans="1:12" x14ac:dyDescent="0.35">
      <c r="A248" s="9" t="s">
        <v>1737</v>
      </c>
      <c r="B248" s="9" t="s">
        <v>1738</v>
      </c>
      <c r="C248" s="9" t="s">
        <v>1739</v>
      </c>
      <c r="D248" s="9">
        <v>246</v>
      </c>
      <c r="E248" s="9" t="s">
        <v>1740</v>
      </c>
      <c r="F248" s="9" t="s">
        <v>498</v>
      </c>
      <c r="G248" s="9" t="s">
        <v>1741</v>
      </c>
      <c r="H248" s="9" t="s">
        <v>320</v>
      </c>
      <c r="I248" s="9"/>
      <c r="J248" s="9"/>
      <c r="K248" s="9"/>
      <c r="L248" s="9"/>
    </row>
    <row r="249" spans="1:12" x14ac:dyDescent="0.35">
      <c r="A249" s="9" t="s">
        <v>1742</v>
      </c>
      <c r="B249" s="9" t="s">
        <v>1743</v>
      </c>
      <c r="C249" s="9" t="s">
        <v>1744</v>
      </c>
      <c r="D249" s="9">
        <v>247</v>
      </c>
      <c r="E249" s="9" t="s">
        <v>1745</v>
      </c>
      <c r="F249" s="9" t="s">
        <v>498</v>
      </c>
      <c r="G249" s="9" t="s">
        <v>1746</v>
      </c>
      <c r="H249" s="9" t="s">
        <v>320</v>
      </c>
      <c r="I249" s="9"/>
      <c r="J249" s="9"/>
      <c r="K249" s="9" t="s">
        <v>1747</v>
      </c>
      <c r="L249" s="9" t="s">
        <v>531</v>
      </c>
    </row>
    <row r="250" spans="1:12" x14ac:dyDescent="0.35">
      <c r="A250" s="9" t="s">
        <v>1748</v>
      </c>
      <c r="B250" s="9" t="s">
        <v>1749</v>
      </c>
      <c r="C250" s="9" t="s">
        <v>1750</v>
      </c>
      <c r="D250" s="9">
        <v>248</v>
      </c>
      <c r="E250" s="9" t="s">
        <v>1751</v>
      </c>
      <c r="F250" s="9" t="s">
        <v>498</v>
      </c>
      <c r="G250" s="9" t="s">
        <v>1752</v>
      </c>
      <c r="H250" s="9" t="s">
        <v>320</v>
      </c>
      <c r="I250" s="9"/>
      <c r="J250" s="9"/>
      <c r="K250" s="9" t="s">
        <v>1753</v>
      </c>
      <c r="L250" s="9" t="s">
        <v>1754</v>
      </c>
    </row>
    <row r="251" spans="1:12" x14ac:dyDescent="0.35">
      <c r="A251" s="9" t="s">
        <v>1755</v>
      </c>
      <c r="B251" s="9" t="s">
        <v>1756</v>
      </c>
      <c r="C251" s="9" t="s">
        <v>1757</v>
      </c>
      <c r="D251" s="9">
        <v>249</v>
      </c>
      <c r="E251" s="9" t="s">
        <v>1758</v>
      </c>
      <c r="F251" s="9" t="s">
        <v>1412</v>
      </c>
      <c r="G251" s="9" t="s">
        <v>1759</v>
      </c>
      <c r="H251" s="9" t="s">
        <v>327</v>
      </c>
      <c r="I251" s="9"/>
      <c r="J251" s="9" t="s">
        <v>1760</v>
      </c>
      <c r="K251" s="9" t="s">
        <v>1761</v>
      </c>
      <c r="L251" s="9" t="s">
        <v>1761</v>
      </c>
    </row>
    <row r="252" spans="1:12" x14ac:dyDescent="0.35">
      <c r="A252" s="9" t="s">
        <v>1762</v>
      </c>
      <c r="B252" s="9" t="s">
        <v>1763</v>
      </c>
      <c r="C252" s="9" t="s">
        <v>1764</v>
      </c>
      <c r="D252" s="9">
        <v>250</v>
      </c>
      <c r="E252" s="9" t="s">
        <v>1765</v>
      </c>
      <c r="F252" s="9" t="s">
        <v>498</v>
      </c>
      <c r="G252" s="9"/>
      <c r="H252" s="9"/>
      <c r="I252" s="9"/>
      <c r="J252" s="9"/>
      <c r="K252" s="9"/>
      <c r="L252" s="9"/>
    </row>
    <row r="253" spans="1:12" x14ac:dyDescent="0.35">
      <c r="A253" s="9" t="s">
        <v>1766</v>
      </c>
      <c r="B253" s="9" t="s">
        <v>1767</v>
      </c>
      <c r="C253" s="9" t="s">
        <v>1768</v>
      </c>
      <c r="D253" s="9">
        <v>251</v>
      </c>
      <c r="E253" s="9" t="s">
        <v>1769</v>
      </c>
      <c r="F253" s="9" t="s">
        <v>498</v>
      </c>
      <c r="G253" s="9" t="s">
        <v>1770</v>
      </c>
      <c r="H253" s="9" t="s">
        <v>320</v>
      </c>
      <c r="I253" s="9"/>
      <c r="J253" s="9"/>
      <c r="K253" s="9" t="s">
        <v>350</v>
      </c>
      <c r="L253" s="9" t="s">
        <v>531</v>
      </c>
    </row>
    <row r="254" spans="1:12" x14ac:dyDescent="0.35">
      <c r="A254" s="9" t="s">
        <v>1771</v>
      </c>
      <c r="B254" s="9" t="s">
        <v>1772</v>
      </c>
      <c r="C254" s="9" t="s">
        <v>1773</v>
      </c>
      <c r="D254" s="9">
        <v>252</v>
      </c>
      <c r="E254" s="9" t="s">
        <v>1774</v>
      </c>
      <c r="F254" s="9" t="s">
        <v>498</v>
      </c>
      <c r="G254" s="9" t="s">
        <v>1775</v>
      </c>
      <c r="H254" s="9" t="s">
        <v>320</v>
      </c>
      <c r="I254" s="9"/>
      <c r="J254" s="9"/>
      <c r="K254" s="9"/>
      <c r="L254" s="9"/>
    </row>
    <row r="255" spans="1:12" x14ac:dyDescent="0.35">
      <c r="A255" s="9" t="s">
        <v>1776</v>
      </c>
      <c r="B255" s="9" t="s">
        <v>1777</v>
      </c>
      <c r="C255" s="9" t="s">
        <v>1778</v>
      </c>
      <c r="D255" s="9">
        <v>253</v>
      </c>
      <c r="E255" s="9" t="s">
        <v>1779</v>
      </c>
      <c r="F255" s="9" t="s">
        <v>498</v>
      </c>
      <c r="G255" s="9" t="s">
        <v>1780</v>
      </c>
      <c r="H255" s="9" t="s">
        <v>320</v>
      </c>
      <c r="I255" s="9"/>
      <c r="J255" s="9"/>
      <c r="K255" s="9"/>
      <c r="L255" s="9"/>
    </row>
    <row r="256" spans="1:12" x14ac:dyDescent="0.35">
      <c r="A256" s="9" t="s">
        <v>1781</v>
      </c>
      <c r="B256" s="9" t="s">
        <v>1782</v>
      </c>
      <c r="C256" s="9" t="s">
        <v>1783</v>
      </c>
      <c r="D256" s="9">
        <v>254</v>
      </c>
      <c r="E256" s="9" t="s">
        <v>1784</v>
      </c>
      <c r="F256" s="9" t="s">
        <v>498</v>
      </c>
      <c r="G256" s="9" t="s">
        <v>1785</v>
      </c>
      <c r="H256" s="9" t="s">
        <v>320</v>
      </c>
      <c r="I256" s="9"/>
      <c r="J256" s="9"/>
      <c r="K256" s="9" t="s">
        <v>531</v>
      </c>
      <c r="L256" s="9" t="s">
        <v>531</v>
      </c>
    </row>
    <row r="257" spans="1:12" x14ac:dyDescent="0.35">
      <c r="A257" s="9" t="s">
        <v>1786</v>
      </c>
      <c r="B257" s="9" t="s">
        <v>1787</v>
      </c>
      <c r="C257" s="9" t="s">
        <v>1788</v>
      </c>
      <c r="D257" s="9">
        <v>255</v>
      </c>
      <c r="E257" s="9" t="s">
        <v>1789</v>
      </c>
      <c r="F257" s="9" t="s">
        <v>498</v>
      </c>
      <c r="G257" s="9" t="s">
        <v>1790</v>
      </c>
      <c r="H257" s="9" t="s">
        <v>320</v>
      </c>
      <c r="I257" s="9"/>
      <c r="J257" s="9"/>
      <c r="K257" s="9" t="s">
        <v>1791</v>
      </c>
      <c r="L257" s="9" t="s">
        <v>1792</v>
      </c>
    </row>
    <row r="258" spans="1:12" x14ac:dyDescent="0.35">
      <c r="A258" s="9" t="s">
        <v>1793</v>
      </c>
      <c r="B258" s="9" t="s">
        <v>1794</v>
      </c>
      <c r="C258" s="9" t="s">
        <v>1795</v>
      </c>
      <c r="D258" s="9">
        <v>256</v>
      </c>
      <c r="E258" s="9" t="s">
        <v>1796</v>
      </c>
      <c r="F258" s="9" t="s">
        <v>498</v>
      </c>
      <c r="G258" s="9" t="s">
        <v>1797</v>
      </c>
      <c r="H258" s="9" t="s">
        <v>320</v>
      </c>
      <c r="I258" s="9"/>
      <c r="J258" s="9"/>
      <c r="K258" s="9"/>
      <c r="L258" s="9"/>
    </row>
    <row r="259" spans="1:12" x14ac:dyDescent="0.35">
      <c r="A259" s="9" t="s">
        <v>1798</v>
      </c>
      <c r="B259" s="9" t="s">
        <v>1799</v>
      </c>
      <c r="C259" s="9" t="s">
        <v>1800</v>
      </c>
      <c r="D259" s="9">
        <v>257</v>
      </c>
      <c r="E259" s="9" t="s">
        <v>1801</v>
      </c>
      <c r="F259" s="9" t="s">
        <v>498</v>
      </c>
      <c r="G259" s="9" t="s">
        <v>1802</v>
      </c>
      <c r="H259" s="9" t="s">
        <v>320</v>
      </c>
      <c r="I259" s="9"/>
      <c r="J259" s="9"/>
      <c r="K259" s="9"/>
      <c r="L259" s="9"/>
    </row>
    <row r="260" spans="1:12" x14ac:dyDescent="0.35">
      <c r="A260" s="9" t="s">
        <v>1803</v>
      </c>
      <c r="B260" s="9" t="s">
        <v>1804</v>
      </c>
      <c r="C260" s="9" t="s">
        <v>1805</v>
      </c>
      <c r="D260" s="9">
        <v>258</v>
      </c>
      <c r="E260" s="9" t="s">
        <v>1806</v>
      </c>
      <c r="F260" s="9" t="s">
        <v>498</v>
      </c>
      <c r="G260" s="9" t="s">
        <v>1807</v>
      </c>
      <c r="H260" s="9" t="s">
        <v>320</v>
      </c>
      <c r="I260" s="9"/>
      <c r="J260" s="9"/>
      <c r="K260" s="9" t="s">
        <v>1808</v>
      </c>
      <c r="L260" s="9" t="s">
        <v>1809</v>
      </c>
    </row>
    <row r="261" spans="1:12" x14ac:dyDescent="0.35">
      <c r="A261" s="9" t="s">
        <v>1810</v>
      </c>
      <c r="B261" s="9" t="s">
        <v>1811</v>
      </c>
      <c r="C261" s="9" t="s">
        <v>1812</v>
      </c>
      <c r="D261" s="9">
        <v>259</v>
      </c>
      <c r="E261" s="9" t="s">
        <v>1813</v>
      </c>
      <c r="F261" s="9" t="s">
        <v>498</v>
      </c>
      <c r="G261" s="9" t="s">
        <v>1814</v>
      </c>
      <c r="H261" s="9" t="s">
        <v>320</v>
      </c>
      <c r="I261" s="9"/>
      <c r="J261" s="9"/>
      <c r="K261" s="9"/>
      <c r="L261" s="9"/>
    </row>
    <row r="262" spans="1:12" x14ac:dyDescent="0.35">
      <c r="A262" s="9" t="s">
        <v>1815</v>
      </c>
      <c r="B262" s="9" t="s">
        <v>1816</v>
      </c>
      <c r="C262" s="9" t="s">
        <v>1817</v>
      </c>
      <c r="D262" s="9">
        <v>260</v>
      </c>
      <c r="E262" s="9" t="s">
        <v>1818</v>
      </c>
      <c r="F262" s="9" t="s">
        <v>498</v>
      </c>
      <c r="G262" s="9" t="s">
        <v>1819</v>
      </c>
      <c r="H262" s="9" t="s">
        <v>320</v>
      </c>
      <c r="I262" s="9"/>
      <c r="J262" s="9"/>
      <c r="K262" s="9" t="s">
        <v>1820</v>
      </c>
      <c r="L262" s="9" t="s">
        <v>1820</v>
      </c>
    </row>
    <row r="263" spans="1:12" x14ac:dyDescent="0.35">
      <c r="A263" s="9" t="s">
        <v>1821</v>
      </c>
      <c r="B263" s="9" t="s">
        <v>1822</v>
      </c>
      <c r="C263" s="9" t="s">
        <v>1823</v>
      </c>
      <c r="D263" s="9">
        <v>261</v>
      </c>
      <c r="E263" s="9" t="s">
        <v>1824</v>
      </c>
      <c r="F263" s="9" t="s">
        <v>498</v>
      </c>
      <c r="G263" s="9" t="s">
        <v>1825</v>
      </c>
      <c r="H263" s="9" t="s">
        <v>320</v>
      </c>
      <c r="I263" s="9"/>
      <c r="J263" s="9"/>
      <c r="K263" s="9" t="s">
        <v>350</v>
      </c>
      <c r="L263" s="9" t="s">
        <v>531</v>
      </c>
    </row>
    <row r="264" spans="1:12" x14ac:dyDescent="0.35">
      <c r="A264" s="9" t="s">
        <v>1826</v>
      </c>
      <c r="B264" s="9" t="s">
        <v>1827</v>
      </c>
      <c r="C264" s="9" t="s">
        <v>1828</v>
      </c>
      <c r="D264" s="9">
        <v>262</v>
      </c>
      <c r="E264" s="9" t="s">
        <v>1829</v>
      </c>
      <c r="F264" s="9" t="s">
        <v>498</v>
      </c>
      <c r="G264" s="9" t="s">
        <v>1830</v>
      </c>
      <c r="H264" s="9" t="s">
        <v>320</v>
      </c>
      <c r="I264" s="9"/>
      <c r="J264" s="9"/>
      <c r="K264" s="9" t="s">
        <v>1831</v>
      </c>
      <c r="L264" s="9" t="s">
        <v>1832</v>
      </c>
    </row>
    <row r="265" spans="1:12" x14ac:dyDescent="0.35">
      <c r="A265" s="9" t="s">
        <v>1833</v>
      </c>
      <c r="B265" s="9" t="s">
        <v>1834</v>
      </c>
      <c r="C265" s="9" t="s">
        <v>1835</v>
      </c>
      <c r="D265" s="9">
        <v>263</v>
      </c>
      <c r="E265" s="9" t="s">
        <v>1836</v>
      </c>
      <c r="F265" s="9" t="s">
        <v>498</v>
      </c>
      <c r="G265" s="9" t="s">
        <v>1837</v>
      </c>
      <c r="H265" s="9" t="s">
        <v>320</v>
      </c>
      <c r="I265" s="9"/>
      <c r="J265" s="9"/>
      <c r="K265" s="9" t="s">
        <v>531</v>
      </c>
      <c r="L265" s="9" t="s">
        <v>531</v>
      </c>
    </row>
    <row r="266" spans="1:12" x14ac:dyDescent="0.35">
      <c r="A266" s="9" t="s">
        <v>1838</v>
      </c>
      <c r="B266" s="9" t="s">
        <v>1839</v>
      </c>
      <c r="C266" s="9" t="s">
        <v>1840</v>
      </c>
      <c r="D266" s="9">
        <v>264</v>
      </c>
      <c r="E266" s="9" t="s">
        <v>1841</v>
      </c>
      <c r="F266" s="9" t="s">
        <v>498</v>
      </c>
      <c r="G266" s="9" t="s">
        <v>1842</v>
      </c>
      <c r="H266" s="9" t="s">
        <v>320</v>
      </c>
      <c r="I266" s="9"/>
      <c r="J266" s="9"/>
      <c r="K266" s="9"/>
      <c r="L266" s="9"/>
    </row>
    <row r="267" spans="1:12" x14ac:dyDescent="0.35">
      <c r="A267" s="9" t="s">
        <v>1843</v>
      </c>
      <c r="B267" s="9" t="s">
        <v>1844</v>
      </c>
      <c r="C267" s="9" t="s">
        <v>1845</v>
      </c>
      <c r="D267" s="9">
        <v>265</v>
      </c>
      <c r="E267" s="9" t="s">
        <v>1846</v>
      </c>
      <c r="F267" s="9" t="s">
        <v>412</v>
      </c>
      <c r="G267" s="9" t="s">
        <v>1847</v>
      </c>
      <c r="H267" s="9" t="s">
        <v>320</v>
      </c>
      <c r="I267" s="9"/>
      <c r="J267" s="9"/>
      <c r="K267" s="9" t="s">
        <v>1848</v>
      </c>
      <c r="L267" s="9" t="s">
        <v>1848</v>
      </c>
    </row>
    <row r="268" spans="1:12" x14ac:dyDescent="0.35">
      <c r="A268" s="9" t="s">
        <v>1849</v>
      </c>
      <c r="B268" s="9" t="s">
        <v>1850</v>
      </c>
      <c r="C268" s="9" t="s">
        <v>1851</v>
      </c>
      <c r="D268" s="9">
        <v>266</v>
      </c>
      <c r="E268" s="9" t="s">
        <v>1852</v>
      </c>
      <c r="F268" s="9" t="s">
        <v>318</v>
      </c>
      <c r="G268" s="9" t="s">
        <v>1853</v>
      </c>
      <c r="H268" s="9" t="s">
        <v>327</v>
      </c>
      <c r="I268" s="9"/>
      <c r="J268" s="9" t="s">
        <v>1854</v>
      </c>
      <c r="K268" s="9" t="s">
        <v>350</v>
      </c>
      <c r="L268" s="9" t="s">
        <v>1855</v>
      </c>
    </row>
    <row r="269" spans="1:12" x14ac:dyDescent="0.35">
      <c r="A269" s="9" t="s">
        <v>1856</v>
      </c>
      <c r="B269" s="9" t="s">
        <v>1857</v>
      </c>
      <c r="C269" s="9" t="s">
        <v>1858</v>
      </c>
      <c r="D269" s="9">
        <v>267</v>
      </c>
      <c r="E269" s="9" t="s">
        <v>1859</v>
      </c>
      <c r="F269" s="9" t="s">
        <v>318</v>
      </c>
      <c r="G269" s="9" t="s">
        <v>1860</v>
      </c>
      <c r="H269" s="9" t="s">
        <v>320</v>
      </c>
      <c r="I269" s="9"/>
      <c r="J269" s="9"/>
      <c r="K269" s="9"/>
      <c r="L269" s="9"/>
    </row>
    <row r="270" spans="1:12" x14ac:dyDescent="0.35">
      <c r="A270" s="9" t="s">
        <v>1861</v>
      </c>
      <c r="B270" s="9" t="s">
        <v>1862</v>
      </c>
      <c r="C270" s="9" t="s">
        <v>1863</v>
      </c>
      <c r="D270" s="9">
        <v>268</v>
      </c>
      <c r="E270" s="9" t="s">
        <v>1864</v>
      </c>
      <c r="F270" s="9" t="s">
        <v>365</v>
      </c>
      <c r="G270" s="9" t="s">
        <v>1865</v>
      </c>
      <c r="H270" s="9" t="s">
        <v>327</v>
      </c>
      <c r="I270" s="9"/>
      <c r="J270" s="9"/>
      <c r="K270" s="9"/>
      <c r="L270" s="9"/>
    </row>
    <row r="271" spans="1:12" x14ac:dyDescent="0.35">
      <c r="A271" s="9" t="s">
        <v>1866</v>
      </c>
      <c r="B271" s="9" t="s">
        <v>1867</v>
      </c>
      <c r="C271" s="9" t="s">
        <v>1868</v>
      </c>
      <c r="D271" s="9">
        <v>269</v>
      </c>
      <c r="E271" s="9" t="s">
        <v>1869</v>
      </c>
      <c r="F271" s="9" t="s">
        <v>318</v>
      </c>
      <c r="G271" s="9" t="s">
        <v>1870</v>
      </c>
      <c r="H271" s="9" t="s">
        <v>327</v>
      </c>
      <c r="I271" s="9"/>
      <c r="J271" s="9"/>
      <c r="K271" s="9" t="s">
        <v>1871</v>
      </c>
      <c r="L271" s="9" t="s">
        <v>1871</v>
      </c>
    </row>
    <row r="272" spans="1:12" x14ac:dyDescent="0.35">
      <c r="A272" s="9" t="s">
        <v>1872</v>
      </c>
      <c r="B272" s="9" t="s">
        <v>1873</v>
      </c>
      <c r="C272" s="9" t="s">
        <v>1874</v>
      </c>
      <c r="D272" s="9">
        <v>270</v>
      </c>
      <c r="E272" s="9" t="s">
        <v>1875</v>
      </c>
      <c r="F272" s="9" t="s">
        <v>318</v>
      </c>
      <c r="G272" s="9" t="s">
        <v>1876</v>
      </c>
      <c r="H272" s="9" t="s">
        <v>320</v>
      </c>
      <c r="I272" s="9"/>
      <c r="J272" s="9"/>
      <c r="K272" s="9"/>
      <c r="L272" s="9"/>
    </row>
    <row r="273" spans="1:12" x14ac:dyDescent="0.35">
      <c r="A273" s="9" t="s">
        <v>1877</v>
      </c>
      <c r="B273" s="9" t="s">
        <v>1878</v>
      </c>
      <c r="C273" s="9" t="s">
        <v>1879</v>
      </c>
      <c r="D273" s="9">
        <v>271</v>
      </c>
      <c r="E273" s="9" t="s">
        <v>1880</v>
      </c>
      <c r="F273" s="9" t="s">
        <v>365</v>
      </c>
      <c r="G273" s="9"/>
      <c r="H273" s="9"/>
      <c r="I273" s="9"/>
      <c r="J273" s="9"/>
      <c r="K273" s="9"/>
      <c r="L273" s="9"/>
    </row>
    <row r="274" spans="1:12" x14ac:dyDescent="0.35">
      <c r="A274" s="9" t="s">
        <v>1881</v>
      </c>
      <c r="B274" s="9" t="s">
        <v>1882</v>
      </c>
      <c r="C274" s="9" t="s">
        <v>1883</v>
      </c>
      <c r="D274" s="9">
        <v>272</v>
      </c>
      <c r="E274" s="9" t="s">
        <v>1884</v>
      </c>
      <c r="F274" s="9" t="s">
        <v>365</v>
      </c>
      <c r="G274" s="9" t="s">
        <v>1885</v>
      </c>
      <c r="H274" s="9" t="s">
        <v>327</v>
      </c>
      <c r="I274" s="9"/>
      <c r="J274" s="9"/>
      <c r="K274" s="9" t="s">
        <v>1886</v>
      </c>
      <c r="L274" s="9" t="s">
        <v>1886</v>
      </c>
    </row>
    <row r="275" spans="1:12" x14ac:dyDescent="0.35">
      <c r="A275" s="9" t="s">
        <v>1887</v>
      </c>
      <c r="B275" s="9" t="s">
        <v>1888</v>
      </c>
      <c r="C275" s="9" t="s">
        <v>1889</v>
      </c>
      <c r="D275" s="9">
        <v>273</v>
      </c>
      <c r="E275" s="9" t="s">
        <v>1890</v>
      </c>
      <c r="F275" s="9" t="s">
        <v>318</v>
      </c>
      <c r="G275" s="9"/>
      <c r="H275" s="9"/>
      <c r="I275" s="9"/>
      <c r="J275" s="9"/>
      <c r="K275" s="9"/>
      <c r="L275" s="9"/>
    </row>
    <row r="276" spans="1:12" x14ac:dyDescent="0.35">
      <c r="A276" s="9" t="s">
        <v>1891</v>
      </c>
      <c r="B276" s="9" t="s">
        <v>1892</v>
      </c>
      <c r="C276" s="9" t="s">
        <v>1893</v>
      </c>
      <c r="D276" s="9">
        <v>274</v>
      </c>
      <c r="E276" s="9" t="s">
        <v>1894</v>
      </c>
      <c r="F276" s="9" t="s">
        <v>365</v>
      </c>
      <c r="G276" s="9" t="s">
        <v>1895</v>
      </c>
      <c r="H276" s="9" t="s">
        <v>327</v>
      </c>
      <c r="I276" s="9"/>
      <c r="J276" s="9"/>
      <c r="K276" s="9" t="s">
        <v>1896</v>
      </c>
      <c r="L276" s="9" t="s">
        <v>1896</v>
      </c>
    </row>
    <row r="277" spans="1:12" x14ac:dyDescent="0.35">
      <c r="A277" s="9" t="s">
        <v>1897</v>
      </c>
      <c r="B277" s="9" t="s">
        <v>1898</v>
      </c>
      <c r="C277" s="9" t="s">
        <v>1899</v>
      </c>
      <c r="D277" s="9">
        <v>275</v>
      </c>
      <c r="E277" s="9" t="s">
        <v>1900</v>
      </c>
      <c r="F277" s="9" t="s">
        <v>392</v>
      </c>
      <c r="G277" s="9"/>
      <c r="H277" s="9"/>
      <c r="I277" s="9"/>
      <c r="J277" s="9"/>
      <c r="K277" s="9"/>
      <c r="L277" s="9"/>
    </row>
    <row r="278" spans="1:12" x14ac:dyDescent="0.35">
      <c r="A278" s="9" t="s">
        <v>1901</v>
      </c>
      <c r="B278" s="9" t="s">
        <v>1902</v>
      </c>
      <c r="C278" s="9" t="s">
        <v>1903</v>
      </c>
      <c r="D278" s="9">
        <v>276</v>
      </c>
      <c r="E278" s="9" t="s">
        <v>1904</v>
      </c>
      <c r="F278" s="9" t="s">
        <v>412</v>
      </c>
      <c r="G278" s="9" t="s">
        <v>1905</v>
      </c>
      <c r="H278" s="9" t="s">
        <v>320</v>
      </c>
      <c r="I278" s="9"/>
      <c r="J278" s="9"/>
      <c r="K278" s="9"/>
      <c r="L278" s="9"/>
    </row>
    <row r="279" spans="1:12" x14ac:dyDescent="0.35">
      <c r="A279" s="9" t="s">
        <v>1906</v>
      </c>
      <c r="B279" s="9" t="s">
        <v>1907</v>
      </c>
      <c r="C279" s="9" t="s">
        <v>1908</v>
      </c>
      <c r="D279" s="9">
        <v>277</v>
      </c>
      <c r="E279" s="9" t="s">
        <v>1909</v>
      </c>
      <c r="F279" s="9" t="s">
        <v>412</v>
      </c>
      <c r="G279" s="9"/>
      <c r="H279" s="9"/>
      <c r="I279" s="9"/>
      <c r="J279" s="9"/>
      <c r="K279" s="9"/>
      <c r="L279" s="9"/>
    </row>
    <row r="280" spans="1:12" x14ac:dyDescent="0.35">
      <c r="A280" s="9" t="s">
        <v>1910</v>
      </c>
      <c r="B280" s="9" t="s">
        <v>1911</v>
      </c>
      <c r="C280" s="9" t="s">
        <v>1912</v>
      </c>
      <c r="D280" s="9">
        <v>278</v>
      </c>
      <c r="E280" s="9" t="s">
        <v>1913</v>
      </c>
      <c r="F280" s="9" t="s">
        <v>412</v>
      </c>
      <c r="G280" s="9" t="s">
        <v>1914</v>
      </c>
      <c r="H280" s="9" t="s">
        <v>320</v>
      </c>
      <c r="I280" s="9"/>
      <c r="J280" s="9"/>
      <c r="K280" s="9"/>
      <c r="L280" s="9"/>
    </row>
    <row r="281" spans="1:12" x14ac:dyDescent="0.35">
      <c r="A281" s="9" t="s">
        <v>1915</v>
      </c>
      <c r="B281" s="9" t="s">
        <v>1916</v>
      </c>
      <c r="C281" s="9" t="s">
        <v>1917</v>
      </c>
      <c r="D281" s="9">
        <v>279</v>
      </c>
      <c r="E281" s="9" t="s">
        <v>1918</v>
      </c>
      <c r="F281" s="9" t="s">
        <v>318</v>
      </c>
      <c r="G281" s="9" t="s">
        <v>1919</v>
      </c>
      <c r="H281" s="9" t="s">
        <v>327</v>
      </c>
      <c r="I281" s="9"/>
      <c r="J281" s="9"/>
      <c r="K281" s="9"/>
      <c r="L281" s="9"/>
    </row>
    <row r="282" spans="1:12" x14ac:dyDescent="0.35">
      <c r="A282" s="9" t="s">
        <v>1920</v>
      </c>
      <c r="B282" s="9" t="s">
        <v>1921</v>
      </c>
      <c r="C282" s="9" t="s">
        <v>1922</v>
      </c>
      <c r="D282" s="9">
        <v>280</v>
      </c>
      <c r="E282" s="9" t="s">
        <v>1923</v>
      </c>
      <c r="F282" s="9" t="s">
        <v>412</v>
      </c>
      <c r="G282" s="9" t="s">
        <v>1924</v>
      </c>
      <c r="H282" s="9" t="s">
        <v>327</v>
      </c>
      <c r="I282" s="9"/>
      <c r="J282" s="9"/>
      <c r="K282" s="9" t="s">
        <v>1925</v>
      </c>
      <c r="L282" s="9" t="s">
        <v>1926</v>
      </c>
    </row>
    <row r="283" spans="1:12" x14ac:dyDescent="0.35">
      <c r="A283" s="9" t="s">
        <v>1927</v>
      </c>
      <c r="B283" s="9" t="s">
        <v>1928</v>
      </c>
      <c r="C283" s="9" t="s">
        <v>1929</v>
      </c>
      <c r="D283" s="9">
        <v>281</v>
      </c>
      <c r="E283" s="9" t="s">
        <v>1930</v>
      </c>
      <c r="F283" s="9" t="s">
        <v>412</v>
      </c>
      <c r="G283" s="9" t="s">
        <v>1931</v>
      </c>
      <c r="H283" s="9" t="s">
        <v>320</v>
      </c>
      <c r="I283" s="9"/>
      <c r="J283" s="9"/>
      <c r="K283" s="9"/>
      <c r="L283" s="9"/>
    </row>
    <row r="284" spans="1:12" x14ac:dyDescent="0.35">
      <c r="A284" s="9" t="s">
        <v>1932</v>
      </c>
      <c r="B284" s="9" t="s">
        <v>1933</v>
      </c>
      <c r="C284" s="9" t="s">
        <v>1934</v>
      </c>
      <c r="D284" s="9">
        <v>282</v>
      </c>
      <c r="E284" s="9" t="s">
        <v>1935</v>
      </c>
      <c r="F284" s="9" t="s">
        <v>412</v>
      </c>
      <c r="G284" s="9"/>
      <c r="H284" s="9"/>
      <c r="I284" s="9"/>
      <c r="J284" s="9"/>
      <c r="K284" s="9"/>
      <c r="L284" s="9"/>
    </row>
    <row r="285" spans="1:12" x14ac:dyDescent="0.35">
      <c r="A285" s="9" t="s">
        <v>1936</v>
      </c>
      <c r="B285" s="9" t="s">
        <v>1937</v>
      </c>
      <c r="C285" s="9" t="s">
        <v>1938</v>
      </c>
      <c r="D285" s="9">
        <v>283</v>
      </c>
      <c r="E285" s="9" t="s">
        <v>1939</v>
      </c>
      <c r="F285" s="9" t="s">
        <v>498</v>
      </c>
      <c r="G285" s="9" t="s">
        <v>1940</v>
      </c>
      <c r="H285" s="9" t="s">
        <v>327</v>
      </c>
      <c r="I285" s="9"/>
      <c r="J285" s="9" t="s">
        <v>1941</v>
      </c>
      <c r="K285" s="9" t="s">
        <v>1942</v>
      </c>
      <c r="L285" s="9" t="s">
        <v>1943</v>
      </c>
    </row>
    <row r="286" spans="1:12" x14ac:dyDescent="0.35">
      <c r="A286" s="9" t="s">
        <v>1944</v>
      </c>
      <c r="B286" s="9" t="s">
        <v>1945</v>
      </c>
      <c r="C286" s="9" t="s">
        <v>1946</v>
      </c>
      <c r="D286" s="9">
        <v>284</v>
      </c>
      <c r="E286" s="9" t="s">
        <v>1947</v>
      </c>
      <c r="F286" s="9" t="s">
        <v>412</v>
      </c>
      <c r="G286" s="9"/>
      <c r="H286" s="9"/>
      <c r="I286" s="9"/>
      <c r="J286" s="9"/>
      <c r="K286" s="9"/>
      <c r="L286" s="9"/>
    </row>
    <row r="287" spans="1:12" x14ac:dyDescent="0.35">
      <c r="A287" s="9" t="s">
        <v>1948</v>
      </c>
      <c r="B287" s="9" t="s">
        <v>1949</v>
      </c>
      <c r="C287" s="9" t="s">
        <v>1950</v>
      </c>
      <c r="D287" s="9">
        <v>285</v>
      </c>
      <c r="E287" s="9" t="s">
        <v>1951</v>
      </c>
      <c r="F287" s="9" t="s">
        <v>412</v>
      </c>
      <c r="G287" s="9"/>
      <c r="H287" s="9"/>
      <c r="I287" s="9"/>
      <c r="J287" s="9"/>
      <c r="K287" s="9"/>
      <c r="L287" s="9"/>
    </row>
    <row r="288" spans="1:12" x14ac:dyDescent="0.35">
      <c r="A288" s="9" t="s">
        <v>1952</v>
      </c>
      <c r="B288" s="9" t="s">
        <v>1953</v>
      </c>
      <c r="C288" s="9" t="s">
        <v>1954</v>
      </c>
      <c r="D288" s="9">
        <v>286</v>
      </c>
      <c r="E288" s="9" t="s">
        <v>1955</v>
      </c>
      <c r="F288" s="9" t="s">
        <v>412</v>
      </c>
      <c r="G288" s="9" t="s">
        <v>1956</v>
      </c>
      <c r="H288" s="9" t="s">
        <v>320</v>
      </c>
      <c r="I288" s="9"/>
      <c r="J288" s="9"/>
      <c r="K288" s="9"/>
      <c r="L288" s="9"/>
    </row>
    <row r="289" spans="1:12" x14ac:dyDescent="0.35">
      <c r="A289" s="9" t="s">
        <v>1957</v>
      </c>
      <c r="B289" s="9" t="s">
        <v>1958</v>
      </c>
      <c r="C289" s="9" t="s">
        <v>1959</v>
      </c>
      <c r="D289" s="9">
        <v>287</v>
      </c>
      <c r="E289" s="9" t="s">
        <v>1960</v>
      </c>
      <c r="F289" s="9" t="s">
        <v>412</v>
      </c>
      <c r="G289" s="9" t="s">
        <v>1961</v>
      </c>
      <c r="H289" s="9" t="s">
        <v>320</v>
      </c>
      <c r="I289" s="9"/>
      <c r="J289" s="9"/>
      <c r="K289" s="9"/>
      <c r="L289" s="9"/>
    </row>
    <row r="290" spans="1:12" x14ac:dyDescent="0.35">
      <c r="A290" s="9" t="s">
        <v>1962</v>
      </c>
      <c r="B290" s="9" t="s">
        <v>1963</v>
      </c>
      <c r="C290" s="9" t="s">
        <v>1964</v>
      </c>
      <c r="D290" s="9">
        <v>288</v>
      </c>
      <c r="E290" s="9" t="s">
        <v>1965</v>
      </c>
      <c r="F290" s="9" t="s">
        <v>412</v>
      </c>
      <c r="G290" s="9" t="s">
        <v>1966</v>
      </c>
      <c r="H290" s="9" t="s">
        <v>320</v>
      </c>
      <c r="I290" s="9"/>
      <c r="J290" s="9"/>
      <c r="K290" s="9"/>
      <c r="L290" s="9"/>
    </row>
    <row r="291" spans="1:12" x14ac:dyDescent="0.35">
      <c r="A291" s="9" t="s">
        <v>1967</v>
      </c>
      <c r="B291" s="9" t="s">
        <v>1968</v>
      </c>
      <c r="C291" s="9" t="s">
        <v>1969</v>
      </c>
      <c r="D291" s="9">
        <v>289</v>
      </c>
      <c r="E291" s="9" t="s">
        <v>1970</v>
      </c>
      <c r="F291" s="9" t="s">
        <v>412</v>
      </c>
      <c r="G291" s="9" t="s">
        <v>1971</v>
      </c>
      <c r="H291" s="9" t="s">
        <v>327</v>
      </c>
      <c r="I291" s="9"/>
      <c r="J291" s="9" t="s">
        <v>1972</v>
      </c>
      <c r="K291" s="9" t="s">
        <v>1973</v>
      </c>
      <c r="L291" s="9" t="s">
        <v>1973</v>
      </c>
    </row>
    <row r="292" spans="1:12" x14ac:dyDescent="0.35">
      <c r="A292" s="9" t="s">
        <v>1974</v>
      </c>
      <c r="B292" s="9" t="s">
        <v>1975</v>
      </c>
      <c r="C292" s="9" t="s">
        <v>1976</v>
      </c>
      <c r="D292" s="9">
        <v>290</v>
      </c>
      <c r="E292" s="9" t="s">
        <v>1977</v>
      </c>
      <c r="F292" s="9" t="s">
        <v>318</v>
      </c>
      <c r="G292" s="9" t="s">
        <v>1978</v>
      </c>
      <c r="H292" s="9" t="s">
        <v>320</v>
      </c>
      <c r="I292" s="9"/>
      <c r="J292" s="9"/>
      <c r="K292" s="9"/>
      <c r="L292" s="9"/>
    </row>
    <row r="293" spans="1:12" x14ac:dyDescent="0.35">
      <c r="A293" s="9" t="s">
        <v>1979</v>
      </c>
      <c r="B293" s="9" t="s">
        <v>1980</v>
      </c>
      <c r="C293" s="9" t="s">
        <v>1981</v>
      </c>
      <c r="D293" s="9">
        <v>291</v>
      </c>
      <c r="E293" s="9" t="s">
        <v>1982</v>
      </c>
      <c r="F293" s="9" t="s">
        <v>318</v>
      </c>
      <c r="G293" s="9" t="s">
        <v>1983</v>
      </c>
      <c r="H293" s="9" t="s">
        <v>327</v>
      </c>
      <c r="I293" s="9"/>
      <c r="J293" s="9" t="s">
        <v>1984</v>
      </c>
      <c r="K293" s="9" t="s">
        <v>1985</v>
      </c>
      <c r="L293" s="9" t="s">
        <v>1985</v>
      </c>
    </row>
    <row r="294" spans="1:12" x14ac:dyDescent="0.35">
      <c r="A294" s="9" t="s">
        <v>1986</v>
      </c>
      <c r="B294" s="9" t="s">
        <v>1987</v>
      </c>
      <c r="C294" s="9" t="s">
        <v>1988</v>
      </c>
      <c r="D294" s="9">
        <v>292</v>
      </c>
      <c r="E294" s="9" t="s">
        <v>1989</v>
      </c>
      <c r="F294" s="9" t="s">
        <v>318</v>
      </c>
      <c r="G294" s="9" t="s">
        <v>1990</v>
      </c>
      <c r="H294" s="9" t="s">
        <v>320</v>
      </c>
      <c r="I294" s="9"/>
      <c r="J294" s="9"/>
      <c r="K294" s="9" t="s">
        <v>1991</v>
      </c>
      <c r="L294" s="9" t="s">
        <v>1991</v>
      </c>
    </row>
    <row r="295" spans="1:12" x14ac:dyDescent="0.35">
      <c r="A295" s="9" t="s">
        <v>1992</v>
      </c>
      <c r="B295" s="9" t="s">
        <v>1993</v>
      </c>
      <c r="C295" s="9" t="s">
        <v>1994</v>
      </c>
      <c r="D295" s="9">
        <v>293</v>
      </c>
      <c r="E295" s="9" t="s">
        <v>1995</v>
      </c>
      <c r="F295" s="9" t="s">
        <v>318</v>
      </c>
      <c r="G295" s="9"/>
      <c r="H295" s="9"/>
      <c r="I295" s="9"/>
      <c r="J295" s="9"/>
      <c r="K295" s="9"/>
      <c r="L295" s="9"/>
    </row>
    <row r="296" spans="1:12" x14ac:dyDescent="0.35">
      <c r="A296" s="9" t="s">
        <v>1996</v>
      </c>
      <c r="B296" s="9" t="s">
        <v>1997</v>
      </c>
      <c r="C296" s="9" t="s">
        <v>1998</v>
      </c>
      <c r="D296" s="9">
        <v>294</v>
      </c>
      <c r="E296" s="9" t="s">
        <v>1999</v>
      </c>
      <c r="F296" s="9" t="s">
        <v>318</v>
      </c>
      <c r="G296" s="9" t="s">
        <v>2000</v>
      </c>
      <c r="H296" s="9" t="s">
        <v>320</v>
      </c>
      <c r="I296" s="9"/>
      <c r="J296" s="9"/>
      <c r="K296" s="9" t="s">
        <v>2001</v>
      </c>
      <c r="L296" s="9"/>
    </row>
    <row r="297" spans="1:12" x14ac:dyDescent="0.35">
      <c r="A297" s="9" t="s">
        <v>2002</v>
      </c>
      <c r="B297" s="9" t="s">
        <v>2003</v>
      </c>
      <c r="C297" s="9" t="s">
        <v>2004</v>
      </c>
      <c r="D297" s="9">
        <v>295</v>
      </c>
      <c r="E297" s="9" t="s">
        <v>2005</v>
      </c>
      <c r="F297" s="9" t="s">
        <v>318</v>
      </c>
      <c r="G297" s="9" t="s">
        <v>2000</v>
      </c>
      <c r="H297" s="9" t="s">
        <v>320</v>
      </c>
      <c r="I297" s="9"/>
      <c r="J297" s="9"/>
      <c r="K297" s="9" t="s">
        <v>2001</v>
      </c>
      <c r="L297" s="9" t="s">
        <v>2001</v>
      </c>
    </row>
    <row r="298" spans="1:12" x14ac:dyDescent="0.35">
      <c r="A298" s="9" t="s">
        <v>2006</v>
      </c>
      <c r="B298" s="9" t="s">
        <v>2007</v>
      </c>
      <c r="C298" s="9" t="s">
        <v>2008</v>
      </c>
      <c r="D298" s="9">
        <v>296</v>
      </c>
      <c r="E298" s="9" t="s">
        <v>2009</v>
      </c>
      <c r="F298" s="9" t="s">
        <v>318</v>
      </c>
      <c r="G298" s="9" t="s">
        <v>2010</v>
      </c>
      <c r="H298" s="9" t="s">
        <v>320</v>
      </c>
      <c r="I298" s="9"/>
      <c r="J298" s="9"/>
      <c r="K298" s="9"/>
      <c r="L298" s="9"/>
    </row>
    <row r="299" spans="1:12" x14ac:dyDescent="0.35">
      <c r="A299" s="9" t="s">
        <v>2011</v>
      </c>
      <c r="B299" s="9" t="s">
        <v>2012</v>
      </c>
      <c r="C299" s="9" t="s">
        <v>2013</v>
      </c>
      <c r="D299" s="9">
        <v>297</v>
      </c>
      <c r="E299" s="9" t="s">
        <v>2014</v>
      </c>
      <c r="F299" s="9" t="s">
        <v>318</v>
      </c>
      <c r="G299" s="9" t="s">
        <v>2015</v>
      </c>
      <c r="H299" s="9" t="s">
        <v>327</v>
      </c>
      <c r="I299" s="9"/>
      <c r="J299" s="9" t="s">
        <v>2016</v>
      </c>
      <c r="K299" s="9" t="s">
        <v>2017</v>
      </c>
      <c r="L299" s="9" t="s">
        <v>2017</v>
      </c>
    </row>
    <row r="300" spans="1:12" x14ac:dyDescent="0.35">
      <c r="A300" s="9" t="s">
        <v>2018</v>
      </c>
      <c r="B300" s="9" t="s">
        <v>2019</v>
      </c>
      <c r="C300" s="9" t="s">
        <v>2020</v>
      </c>
      <c r="D300" s="9">
        <v>298</v>
      </c>
      <c r="E300" s="9" t="s">
        <v>2021</v>
      </c>
      <c r="F300" s="9" t="s">
        <v>1005</v>
      </c>
      <c r="G300" s="9" t="s">
        <v>2022</v>
      </c>
      <c r="H300" s="9" t="s">
        <v>327</v>
      </c>
      <c r="I300" s="9"/>
      <c r="J300" s="9" t="s">
        <v>2023</v>
      </c>
      <c r="K300" s="9" t="s">
        <v>2024</v>
      </c>
      <c r="L300" s="9" t="s">
        <v>2024</v>
      </c>
    </row>
    <row r="301" spans="1:12" x14ac:dyDescent="0.35">
      <c r="A301" s="9" t="s">
        <v>2025</v>
      </c>
      <c r="B301" s="9" t="s">
        <v>2026</v>
      </c>
      <c r="C301" s="9" t="s">
        <v>2027</v>
      </c>
      <c r="D301" s="9">
        <v>299</v>
      </c>
      <c r="E301" s="9" t="s">
        <v>2028</v>
      </c>
      <c r="F301" s="9" t="s">
        <v>412</v>
      </c>
      <c r="G301" s="9" t="s">
        <v>2029</v>
      </c>
      <c r="H301" s="9" t="s">
        <v>320</v>
      </c>
      <c r="I301" s="9"/>
      <c r="J301" s="9"/>
      <c r="K301" s="9"/>
      <c r="L301" s="9"/>
    </row>
    <row r="302" spans="1:12" x14ac:dyDescent="0.35">
      <c r="A302" s="9" t="s">
        <v>2030</v>
      </c>
      <c r="B302" s="9" t="s">
        <v>2031</v>
      </c>
      <c r="C302" s="9" t="s">
        <v>2032</v>
      </c>
      <c r="D302" s="9">
        <v>300</v>
      </c>
      <c r="E302" s="9" t="s">
        <v>2033</v>
      </c>
      <c r="F302" s="9" t="s">
        <v>392</v>
      </c>
      <c r="G302" s="9" t="s">
        <v>2034</v>
      </c>
      <c r="H302" s="9" t="s">
        <v>320</v>
      </c>
      <c r="I302" s="9"/>
      <c r="J302" s="9"/>
      <c r="K302" s="9"/>
      <c r="L302" s="9"/>
    </row>
    <row r="303" spans="1:12" x14ac:dyDescent="0.35">
      <c r="A303" s="9" t="s">
        <v>2035</v>
      </c>
      <c r="B303" s="9" t="s">
        <v>2036</v>
      </c>
      <c r="C303" s="9" t="s">
        <v>2037</v>
      </c>
      <c r="D303" s="9">
        <v>301</v>
      </c>
      <c r="E303" s="9" t="s">
        <v>2038</v>
      </c>
      <c r="F303" s="9" t="s">
        <v>412</v>
      </c>
      <c r="G303" s="9" t="s">
        <v>530</v>
      </c>
      <c r="H303" s="9" t="s">
        <v>320</v>
      </c>
      <c r="I303" s="9"/>
      <c r="J303" s="9"/>
      <c r="K303" s="9"/>
      <c r="L303" s="9"/>
    </row>
    <row r="304" spans="1:12" x14ac:dyDescent="0.35">
      <c r="A304" s="9" t="s">
        <v>2039</v>
      </c>
      <c r="B304" s="9" t="s">
        <v>2040</v>
      </c>
      <c r="C304" s="9" t="s">
        <v>2041</v>
      </c>
      <c r="D304" s="9">
        <v>302</v>
      </c>
      <c r="E304" s="9" t="s">
        <v>2042</v>
      </c>
      <c r="F304" s="9" t="s">
        <v>318</v>
      </c>
      <c r="G304" s="9" t="s">
        <v>2043</v>
      </c>
      <c r="H304" s="9" t="s">
        <v>320</v>
      </c>
      <c r="I304" s="9"/>
      <c r="J304" s="9"/>
      <c r="K304" s="9"/>
      <c r="L304" s="9"/>
    </row>
    <row r="305" spans="1:12" x14ac:dyDescent="0.35">
      <c r="A305" s="9" t="s">
        <v>2044</v>
      </c>
      <c r="B305" s="9" t="s">
        <v>2045</v>
      </c>
      <c r="C305" s="9" t="s">
        <v>2046</v>
      </c>
      <c r="D305" s="9">
        <v>303</v>
      </c>
      <c r="E305" s="9" t="s">
        <v>2047</v>
      </c>
      <c r="F305" s="9" t="s">
        <v>865</v>
      </c>
      <c r="G305" s="9" t="s">
        <v>2048</v>
      </c>
      <c r="H305" s="9" t="s">
        <v>320</v>
      </c>
      <c r="I305" s="9"/>
      <c r="J305" s="9"/>
      <c r="K305" s="9" t="s">
        <v>2049</v>
      </c>
      <c r="L305" s="9" t="s">
        <v>2049</v>
      </c>
    </row>
    <row r="306" spans="1:12" x14ac:dyDescent="0.35">
      <c r="A306" s="9" t="s">
        <v>2050</v>
      </c>
      <c r="B306" s="9" t="s">
        <v>2051</v>
      </c>
      <c r="C306" s="9" t="s">
        <v>2052</v>
      </c>
      <c r="D306" s="9">
        <v>304</v>
      </c>
      <c r="E306" s="9" t="s">
        <v>2053</v>
      </c>
      <c r="F306" s="9" t="s">
        <v>318</v>
      </c>
      <c r="G306" s="9" t="s">
        <v>2054</v>
      </c>
      <c r="H306" s="9" t="s">
        <v>320</v>
      </c>
      <c r="I306" s="9"/>
      <c r="J306" s="9"/>
      <c r="K306" s="9" t="s">
        <v>2055</v>
      </c>
      <c r="L306" s="9" t="s">
        <v>2056</v>
      </c>
    </row>
    <row r="307" spans="1:12" x14ac:dyDescent="0.35">
      <c r="A307" s="9" t="s">
        <v>2057</v>
      </c>
      <c r="B307" s="9" t="s">
        <v>2058</v>
      </c>
      <c r="C307" s="9" t="s">
        <v>2059</v>
      </c>
      <c r="D307" s="9">
        <v>305</v>
      </c>
      <c r="E307" s="9" t="s">
        <v>2060</v>
      </c>
      <c r="F307" s="9" t="s">
        <v>412</v>
      </c>
      <c r="G307" s="9" t="s">
        <v>2061</v>
      </c>
      <c r="H307" s="9" t="s">
        <v>327</v>
      </c>
      <c r="I307" s="9"/>
      <c r="J307" s="9" t="s">
        <v>2062</v>
      </c>
      <c r="K307" s="9" t="s">
        <v>2063</v>
      </c>
      <c r="L307" s="9" t="s">
        <v>2063</v>
      </c>
    </row>
    <row r="308" spans="1:12" x14ac:dyDescent="0.35">
      <c r="A308" s="9" t="s">
        <v>2064</v>
      </c>
      <c r="B308" s="9" t="s">
        <v>2065</v>
      </c>
      <c r="C308" s="9" t="s">
        <v>2066</v>
      </c>
      <c r="D308" s="9">
        <v>306</v>
      </c>
      <c r="E308" s="9" t="s">
        <v>2067</v>
      </c>
      <c r="F308" s="9" t="s">
        <v>865</v>
      </c>
      <c r="G308" s="9" t="s">
        <v>2068</v>
      </c>
      <c r="H308" s="9" t="s">
        <v>320</v>
      </c>
      <c r="I308" s="9"/>
      <c r="J308" s="9"/>
      <c r="K308" s="9" t="s">
        <v>2069</v>
      </c>
      <c r="L308" s="9" t="s">
        <v>2070</v>
      </c>
    </row>
    <row r="309" spans="1:12" x14ac:dyDescent="0.35">
      <c r="A309" s="9" t="s">
        <v>2071</v>
      </c>
      <c r="B309" s="9" t="s">
        <v>2072</v>
      </c>
      <c r="C309" s="9" t="s">
        <v>2073</v>
      </c>
      <c r="D309" s="9">
        <v>307</v>
      </c>
      <c r="E309" s="9" t="s">
        <v>2074</v>
      </c>
      <c r="F309" s="9" t="s">
        <v>412</v>
      </c>
      <c r="G309" s="9" t="s">
        <v>2075</v>
      </c>
      <c r="H309" s="9" t="s">
        <v>327</v>
      </c>
      <c r="I309" s="9"/>
      <c r="J309" s="9" t="s">
        <v>2076</v>
      </c>
      <c r="K309" s="9" t="s">
        <v>2077</v>
      </c>
      <c r="L309" s="9" t="s">
        <v>2077</v>
      </c>
    </row>
    <row r="310" spans="1:12" x14ac:dyDescent="0.35">
      <c r="A310" s="9" t="s">
        <v>2078</v>
      </c>
      <c r="B310" s="9" t="s">
        <v>2079</v>
      </c>
      <c r="C310" s="9" t="s">
        <v>2080</v>
      </c>
      <c r="D310" s="9">
        <v>308</v>
      </c>
      <c r="E310" s="9" t="s">
        <v>2081</v>
      </c>
      <c r="F310" s="9" t="s">
        <v>318</v>
      </c>
      <c r="G310" s="9" t="s">
        <v>2082</v>
      </c>
      <c r="H310" s="9" t="s">
        <v>320</v>
      </c>
      <c r="I310" s="9"/>
      <c r="J310" s="9"/>
      <c r="K310" s="9"/>
      <c r="L310" s="9"/>
    </row>
    <row r="311" spans="1:12" x14ac:dyDescent="0.35">
      <c r="A311" s="9" t="s">
        <v>2083</v>
      </c>
      <c r="B311" s="9" t="s">
        <v>2084</v>
      </c>
      <c r="C311" s="9" t="s">
        <v>2085</v>
      </c>
      <c r="D311" s="9">
        <v>309</v>
      </c>
      <c r="E311" s="9" t="s">
        <v>2086</v>
      </c>
      <c r="F311" s="9" t="s">
        <v>412</v>
      </c>
      <c r="G311" s="9"/>
      <c r="H311" s="9"/>
      <c r="I311" s="9"/>
      <c r="J311" s="9"/>
      <c r="K311" s="9"/>
      <c r="L311" s="9"/>
    </row>
    <row r="312" spans="1:12" x14ac:dyDescent="0.35">
      <c r="A312" s="9" t="s">
        <v>2087</v>
      </c>
      <c r="B312" s="9" t="s">
        <v>2088</v>
      </c>
      <c r="C312" s="9" t="s">
        <v>2089</v>
      </c>
      <c r="D312" s="9">
        <v>310</v>
      </c>
      <c r="E312" s="9" t="s">
        <v>2090</v>
      </c>
      <c r="F312" s="9" t="s">
        <v>412</v>
      </c>
      <c r="G312" s="9" t="s">
        <v>2091</v>
      </c>
      <c r="H312" s="9" t="s">
        <v>327</v>
      </c>
      <c r="I312" s="9"/>
      <c r="J312" s="9" t="s">
        <v>2092</v>
      </c>
      <c r="K312" s="9" t="s">
        <v>2093</v>
      </c>
      <c r="L312" s="9" t="s">
        <v>2093</v>
      </c>
    </row>
    <row r="313" spans="1:12" x14ac:dyDescent="0.35">
      <c r="A313" s="9" t="s">
        <v>2094</v>
      </c>
      <c r="B313" s="9" t="s">
        <v>2095</v>
      </c>
      <c r="C313" s="9" t="s">
        <v>2096</v>
      </c>
      <c r="D313" s="9">
        <v>311</v>
      </c>
      <c r="E313" s="9" t="s">
        <v>2097</v>
      </c>
      <c r="F313" s="9" t="s">
        <v>392</v>
      </c>
      <c r="G313" s="9" t="s">
        <v>2098</v>
      </c>
      <c r="H313" s="9" t="s">
        <v>320</v>
      </c>
      <c r="I313" s="9"/>
      <c r="J313" s="9"/>
      <c r="K313" s="9"/>
      <c r="L313" s="9"/>
    </row>
    <row r="314" spans="1:12" x14ac:dyDescent="0.35">
      <c r="A314" s="9" t="s">
        <v>2099</v>
      </c>
      <c r="B314" s="9" t="s">
        <v>2100</v>
      </c>
      <c r="C314" s="9" t="s">
        <v>2101</v>
      </c>
      <c r="D314" s="9">
        <v>312</v>
      </c>
      <c r="E314" s="9" t="s">
        <v>2102</v>
      </c>
      <c r="F314" s="9" t="s">
        <v>412</v>
      </c>
      <c r="G314" s="9" t="s">
        <v>2103</v>
      </c>
      <c r="H314" s="9" t="s">
        <v>320</v>
      </c>
      <c r="I314" s="9"/>
      <c r="J314" s="9"/>
      <c r="K314" s="9" t="s">
        <v>2104</v>
      </c>
      <c r="L314" s="9" t="s">
        <v>2105</v>
      </c>
    </row>
    <row r="315" spans="1:12" x14ac:dyDescent="0.35">
      <c r="A315" s="9" t="s">
        <v>2106</v>
      </c>
      <c r="B315" s="9" t="s">
        <v>2107</v>
      </c>
      <c r="C315" s="9" t="s">
        <v>2108</v>
      </c>
      <c r="D315" s="9">
        <v>313</v>
      </c>
      <c r="E315" s="9" t="s">
        <v>2109</v>
      </c>
      <c r="F315" s="9" t="s">
        <v>412</v>
      </c>
      <c r="G315" s="9"/>
      <c r="H315" s="9"/>
      <c r="I315" s="9"/>
      <c r="J315" s="9"/>
      <c r="K315" s="9" t="s">
        <v>2110</v>
      </c>
      <c r="L315" s="9"/>
    </row>
    <row r="316" spans="1:12" x14ac:dyDescent="0.35">
      <c r="A316" s="9" t="s">
        <v>2111</v>
      </c>
      <c r="B316" s="9" t="s">
        <v>2112</v>
      </c>
      <c r="C316" s="9" t="s">
        <v>2113</v>
      </c>
      <c r="D316" s="9">
        <v>314</v>
      </c>
      <c r="E316" s="9" t="s">
        <v>2114</v>
      </c>
      <c r="F316" s="9" t="s">
        <v>865</v>
      </c>
      <c r="G316" s="9" t="s">
        <v>2115</v>
      </c>
      <c r="H316" s="9" t="s">
        <v>320</v>
      </c>
      <c r="I316" s="9"/>
      <c r="J316" s="9"/>
      <c r="K316" s="9"/>
      <c r="L316" s="9"/>
    </row>
    <row r="317" spans="1:12" x14ac:dyDescent="0.35">
      <c r="A317" s="9" t="s">
        <v>2116</v>
      </c>
      <c r="B317" s="9" t="s">
        <v>2117</v>
      </c>
      <c r="C317" s="9" t="s">
        <v>2118</v>
      </c>
      <c r="D317" s="9">
        <v>315</v>
      </c>
      <c r="E317" s="9" t="s">
        <v>2119</v>
      </c>
      <c r="F317" s="9" t="s">
        <v>392</v>
      </c>
      <c r="G317" s="9" t="s">
        <v>2120</v>
      </c>
      <c r="H317" s="9" t="s">
        <v>320</v>
      </c>
      <c r="I317" s="9"/>
      <c r="J317" s="9"/>
      <c r="K317" s="9"/>
      <c r="L317" s="9"/>
    </row>
    <row r="318" spans="1:12" x14ac:dyDescent="0.35">
      <c r="A318" s="9" t="s">
        <v>2121</v>
      </c>
      <c r="B318" s="9" t="s">
        <v>2122</v>
      </c>
      <c r="C318" s="9" t="s">
        <v>2123</v>
      </c>
      <c r="D318" s="9">
        <v>316</v>
      </c>
      <c r="E318" s="9" t="s">
        <v>2124</v>
      </c>
      <c r="F318" s="9" t="s">
        <v>318</v>
      </c>
      <c r="G318" s="9" t="s">
        <v>2125</v>
      </c>
      <c r="H318" s="9" t="s">
        <v>320</v>
      </c>
      <c r="I318" s="9"/>
      <c r="J318" s="9"/>
      <c r="K318" s="9" t="s">
        <v>2126</v>
      </c>
      <c r="L318" s="9"/>
    </row>
    <row r="319" spans="1:12" x14ac:dyDescent="0.35">
      <c r="A319" s="9" t="s">
        <v>2127</v>
      </c>
      <c r="B319" s="9" t="s">
        <v>2128</v>
      </c>
      <c r="C319" s="9" t="s">
        <v>2129</v>
      </c>
      <c r="D319" s="9">
        <v>317</v>
      </c>
      <c r="E319" s="9" t="s">
        <v>2130</v>
      </c>
      <c r="F319" s="9" t="s">
        <v>318</v>
      </c>
      <c r="G319" s="9" t="s">
        <v>2131</v>
      </c>
      <c r="H319" s="9" t="s">
        <v>327</v>
      </c>
      <c r="I319" s="9"/>
      <c r="J319" s="9"/>
      <c r="K319" s="9"/>
      <c r="L319" s="9"/>
    </row>
    <row r="320" spans="1:12" x14ac:dyDescent="0.35">
      <c r="A320" s="9" t="s">
        <v>2132</v>
      </c>
      <c r="B320" s="9" t="s">
        <v>2133</v>
      </c>
      <c r="C320" s="9" t="s">
        <v>2134</v>
      </c>
      <c r="D320" s="9">
        <v>318</v>
      </c>
      <c r="E320" s="9" t="s">
        <v>2135</v>
      </c>
      <c r="F320" s="9" t="s">
        <v>318</v>
      </c>
      <c r="G320" s="9" t="s">
        <v>2136</v>
      </c>
      <c r="H320" s="9" t="s">
        <v>327</v>
      </c>
      <c r="I320" s="9"/>
      <c r="J320" s="9" t="s">
        <v>2137</v>
      </c>
      <c r="K320" s="9" t="s">
        <v>2138</v>
      </c>
      <c r="L320" s="9" t="s">
        <v>2138</v>
      </c>
    </row>
    <row r="321" spans="1:12" x14ac:dyDescent="0.35">
      <c r="A321" s="9" t="s">
        <v>2139</v>
      </c>
      <c r="B321" s="9" t="s">
        <v>2140</v>
      </c>
      <c r="C321" s="9" t="s">
        <v>2141</v>
      </c>
      <c r="D321" s="9">
        <v>319</v>
      </c>
      <c r="E321" s="9" t="s">
        <v>2142</v>
      </c>
      <c r="F321" s="9" t="s">
        <v>318</v>
      </c>
      <c r="G321" s="9" t="s">
        <v>2143</v>
      </c>
      <c r="H321" s="9" t="s">
        <v>327</v>
      </c>
      <c r="I321" s="9"/>
      <c r="J321" s="9" t="s">
        <v>2144</v>
      </c>
      <c r="K321" s="9" t="s">
        <v>350</v>
      </c>
      <c r="L321" s="9" t="s">
        <v>350</v>
      </c>
    </row>
    <row r="322" spans="1:12" x14ac:dyDescent="0.35">
      <c r="A322" s="9" t="s">
        <v>2145</v>
      </c>
      <c r="B322" s="9" t="s">
        <v>2146</v>
      </c>
      <c r="C322" s="9" t="s">
        <v>2147</v>
      </c>
      <c r="D322" s="9">
        <v>320</v>
      </c>
      <c r="E322" s="9" t="s">
        <v>2148</v>
      </c>
      <c r="F322" s="9" t="s">
        <v>318</v>
      </c>
      <c r="G322" s="9" t="s">
        <v>2149</v>
      </c>
      <c r="H322" s="9" t="s">
        <v>320</v>
      </c>
      <c r="I322" s="9"/>
      <c r="J322" s="9"/>
      <c r="K322" s="9"/>
      <c r="L322" s="9"/>
    </row>
    <row r="323" spans="1:12" x14ac:dyDescent="0.35">
      <c r="A323" s="9" t="s">
        <v>2150</v>
      </c>
      <c r="B323" s="9" t="s">
        <v>2151</v>
      </c>
      <c r="C323" s="9" t="s">
        <v>2152</v>
      </c>
      <c r="D323" s="9">
        <v>321</v>
      </c>
      <c r="E323" s="9" t="s">
        <v>2153</v>
      </c>
      <c r="F323" s="9" t="s">
        <v>318</v>
      </c>
      <c r="G323" s="9" t="s">
        <v>2154</v>
      </c>
      <c r="H323" s="9" t="s">
        <v>327</v>
      </c>
      <c r="I323" s="9"/>
      <c r="J323" s="9" t="s">
        <v>2155</v>
      </c>
      <c r="K323" s="9" t="s">
        <v>2156</v>
      </c>
      <c r="L323" s="9" t="s">
        <v>2156</v>
      </c>
    </row>
    <row r="324" spans="1:12" x14ac:dyDescent="0.35">
      <c r="A324" s="9" t="s">
        <v>2157</v>
      </c>
      <c r="B324" s="9" t="s">
        <v>2158</v>
      </c>
      <c r="C324" s="9" t="s">
        <v>2159</v>
      </c>
      <c r="D324" s="9">
        <v>322</v>
      </c>
      <c r="E324" s="9" t="s">
        <v>2160</v>
      </c>
      <c r="F324" s="9" t="s">
        <v>365</v>
      </c>
      <c r="G324" s="9" t="s">
        <v>2161</v>
      </c>
      <c r="H324" s="9" t="s">
        <v>327</v>
      </c>
      <c r="I324" s="9"/>
      <c r="J324" s="9"/>
      <c r="K324" s="9" t="s">
        <v>2162</v>
      </c>
      <c r="L324" s="9" t="s">
        <v>2162</v>
      </c>
    </row>
    <row r="325" spans="1:12" x14ac:dyDescent="0.35">
      <c r="A325" s="9" t="s">
        <v>2163</v>
      </c>
      <c r="B325" s="9" t="s">
        <v>2164</v>
      </c>
      <c r="C325" s="9" t="s">
        <v>2165</v>
      </c>
      <c r="D325" s="9">
        <v>323</v>
      </c>
      <c r="E325" s="9" t="s">
        <v>2166</v>
      </c>
      <c r="F325" s="9" t="s">
        <v>392</v>
      </c>
      <c r="G325" s="9" t="s">
        <v>2167</v>
      </c>
      <c r="H325" s="9" t="s">
        <v>320</v>
      </c>
      <c r="I325" s="9"/>
      <c r="J325" s="9"/>
      <c r="K325" s="9" t="s">
        <v>2168</v>
      </c>
      <c r="L325" s="9" t="s">
        <v>2169</v>
      </c>
    </row>
    <row r="326" spans="1:12" x14ac:dyDescent="0.35">
      <c r="A326" s="9" t="s">
        <v>2170</v>
      </c>
      <c r="B326" s="9" t="s">
        <v>2171</v>
      </c>
      <c r="C326" s="9" t="s">
        <v>2172</v>
      </c>
      <c r="D326" s="9">
        <v>324</v>
      </c>
      <c r="E326" s="9" t="s">
        <v>2173</v>
      </c>
      <c r="F326" s="9" t="s">
        <v>318</v>
      </c>
      <c r="G326" s="9" t="s">
        <v>2174</v>
      </c>
      <c r="H326" s="9" t="s">
        <v>320</v>
      </c>
      <c r="I326" s="9"/>
      <c r="J326" s="9"/>
      <c r="K326" s="9" t="s">
        <v>2175</v>
      </c>
      <c r="L326" s="9" t="s">
        <v>2175</v>
      </c>
    </row>
    <row r="327" spans="1:12" x14ac:dyDescent="0.35">
      <c r="A327" s="9" t="s">
        <v>2176</v>
      </c>
      <c r="B327" s="9" t="s">
        <v>2177</v>
      </c>
      <c r="C327" s="9" t="s">
        <v>2178</v>
      </c>
      <c r="D327" s="9">
        <v>325</v>
      </c>
      <c r="E327" s="9" t="s">
        <v>2179</v>
      </c>
      <c r="F327" s="9" t="s">
        <v>318</v>
      </c>
      <c r="G327" s="9" t="s">
        <v>2180</v>
      </c>
      <c r="H327" s="9" t="s">
        <v>327</v>
      </c>
      <c r="I327" s="9"/>
      <c r="J327" s="9" t="s">
        <v>2181</v>
      </c>
      <c r="K327" s="9" t="s">
        <v>2182</v>
      </c>
      <c r="L327" s="9" t="s">
        <v>2182</v>
      </c>
    </row>
    <row r="328" spans="1:12" x14ac:dyDescent="0.35">
      <c r="A328" s="9" t="s">
        <v>2183</v>
      </c>
      <c r="B328" s="9" t="s">
        <v>2184</v>
      </c>
      <c r="C328" s="9" t="s">
        <v>2185</v>
      </c>
      <c r="D328" s="9">
        <v>326</v>
      </c>
      <c r="E328" s="9" t="s">
        <v>2186</v>
      </c>
      <c r="F328" s="9" t="s">
        <v>392</v>
      </c>
      <c r="G328" s="9" t="s">
        <v>2187</v>
      </c>
      <c r="H328" s="9" t="s">
        <v>327</v>
      </c>
      <c r="I328" s="9"/>
      <c r="J328" s="9" t="s">
        <v>2188</v>
      </c>
      <c r="K328" s="9" t="s">
        <v>2189</v>
      </c>
      <c r="L328" s="9" t="s">
        <v>2189</v>
      </c>
    </row>
    <row r="329" spans="1:12" x14ac:dyDescent="0.35">
      <c r="A329" s="9" t="s">
        <v>2190</v>
      </c>
      <c r="B329" s="9" t="s">
        <v>2191</v>
      </c>
      <c r="C329" s="9" t="s">
        <v>2192</v>
      </c>
      <c r="D329" s="9">
        <v>327</v>
      </c>
      <c r="E329" s="9" t="s">
        <v>2193</v>
      </c>
      <c r="F329" s="9" t="s">
        <v>392</v>
      </c>
      <c r="G329" s="9" t="s">
        <v>2194</v>
      </c>
      <c r="H329" s="9" t="s">
        <v>320</v>
      </c>
      <c r="I329" s="9"/>
      <c r="J329" s="9"/>
      <c r="K329" s="9" t="s">
        <v>350</v>
      </c>
      <c r="L329" s="9" t="s">
        <v>350</v>
      </c>
    </row>
    <row r="330" spans="1:12" x14ac:dyDescent="0.35">
      <c r="A330" s="9" t="s">
        <v>2195</v>
      </c>
      <c r="B330" s="9" t="s">
        <v>2196</v>
      </c>
      <c r="C330" s="9" t="s">
        <v>2197</v>
      </c>
      <c r="D330" s="9">
        <v>328</v>
      </c>
      <c r="E330" s="9" t="s">
        <v>2198</v>
      </c>
      <c r="F330" s="9" t="s">
        <v>318</v>
      </c>
      <c r="G330" s="9" t="s">
        <v>2199</v>
      </c>
      <c r="H330" s="9" t="s">
        <v>327</v>
      </c>
      <c r="I330" s="9"/>
      <c r="J330" s="9" t="s">
        <v>2200</v>
      </c>
      <c r="K330" s="9" t="s">
        <v>2201</v>
      </c>
      <c r="L330" s="9" t="s">
        <v>2201</v>
      </c>
    </row>
    <row r="331" spans="1:12" x14ac:dyDescent="0.35">
      <c r="A331" s="9" t="s">
        <v>2202</v>
      </c>
      <c r="B331" s="9" t="s">
        <v>2203</v>
      </c>
      <c r="C331" s="9" t="s">
        <v>2204</v>
      </c>
      <c r="D331" s="9">
        <v>329</v>
      </c>
      <c r="E331" s="9" t="s">
        <v>2205</v>
      </c>
      <c r="F331" s="9" t="s">
        <v>318</v>
      </c>
      <c r="G331" s="9" t="s">
        <v>2206</v>
      </c>
      <c r="H331" s="9" t="s">
        <v>320</v>
      </c>
      <c r="I331" s="9"/>
      <c r="J331" s="9"/>
      <c r="K331" s="9"/>
      <c r="L331" s="9"/>
    </row>
    <row r="332" spans="1:12" x14ac:dyDescent="0.35">
      <c r="A332" s="9" t="s">
        <v>2207</v>
      </c>
      <c r="B332" s="9" t="s">
        <v>2208</v>
      </c>
      <c r="C332" s="9" t="s">
        <v>2209</v>
      </c>
      <c r="D332" s="9">
        <v>330</v>
      </c>
      <c r="E332" s="9" t="s">
        <v>2210</v>
      </c>
      <c r="F332" s="9" t="s">
        <v>318</v>
      </c>
      <c r="G332" s="9" t="s">
        <v>2211</v>
      </c>
      <c r="H332" s="9" t="s">
        <v>320</v>
      </c>
      <c r="I332" s="9"/>
      <c r="J332" s="9"/>
      <c r="K332" s="9"/>
      <c r="L332" s="9"/>
    </row>
    <row r="333" spans="1:12" x14ac:dyDescent="0.35">
      <c r="A333" s="9" t="s">
        <v>2212</v>
      </c>
      <c r="B333" s="9" t="s">
        <v>2213</v>
      </c>
      <c r="C333" s="9" t="s">
        <v>2214</v>
      </c>
      <c r="D333" s="9">
        <v>331</v>
      </c>
      <c r="E333" s="9" t="s">
        <v>2215</v>
      </c>
      <c r="F333" s="9" t="s">
        <v>365</v>
      </c>
      <c r="G333" s="9" t="s">
        <v>2216</v>
      </c>
      <c r="H333" s="9" t="s">
        <v>327</v>
      </c>
      <c r="I333" s="9"/>
      <c r="J333" s="9" t="s">
        <v>2217</v>
      </c>
      <c r="K333" s="9" t="s">
        <v>2218</v>
      </c>
      <c r="L333" s="9" t="s">
        <v>2218</v>
      </c>
    </row>
    <row r="334" spans="1:12" x14ac:dyDescent="0.35">
      <c r="A334" s="9" t="s">
        <v>2219</v>
      </c>
      <c r="B334" s="9" t="s">
        <v>2220</v>
      </c>
      <c r="C334" s="9" t="s">
        <v>2221</v>
      </c>
      <c r="D334" s="9">
        <v>332</v>
      </c>
      <c r="E334" s="9" t="s">
        <v>2222</v>
      </c>
      <c r="F334" s="9" t="s">
        <v>392</v>
      </c>
      <c r="G334" s="9"/>
      <c r="H334" s="9"/>
      <c r="I334" s="9"/>
      <c r="J334" s="9"/>
      <c r="K334" s="9"/>
      <c r="L334" s="9"/>
    </row>
    <row r="335" spans="1:12" x14ac:dyDescent="0.35">
      <c r="A335" s="9" t="s">
        <v>2223</v>
      </c>
      <c r="B335" s="9" t="s">
        <v>2224</v>
      </c>
      <c r="C335" s="9" t="s">
        <v>2225</v>
      </c>
      <c r="D335" s="9">
        <v>333</v>
      </c>
      <c r="E335" s="9" t="s">
        <v>2226</v>
      </c>
      <c r="F335" s="9" t="s">
        <v>392</v>
      </c>
      <c r="G335" s="9" t="s">
        <v>2227</v>
      </c>
      <c r="H335" s="9" t="s">
        <v>320</v>
      </c>
      <c r="I335" s="9"/>
      <c r="J335" s="9"/>
      <c r="K335" s="9"/>
      <c r="L335" s="9"/>
    </row>
    <row r="336" spans="1:12" x14ac:dyDescent="0.35">
      <c r="A336" s="9" t="s">
        <v>2228</v>
      </c>
      <c r="B336" s="9" t="s">
        <v>2229</v>
      </c>
      <c r="C336" s="9" t="s">
        <v>2230</v>
      </c>
      <c r="D336" s="9">
        <v>334</v>
      </c>
      <c r="E336" s="9" t="s">
        <v>2231</v>
      </c>
      <c r="F336" s="9" t="s">
        <v>365</v>
      </c>
      <c r="G336" s="9" t="s">
        <v>2232</v>
      </c>
      <c r="H336" s="9" t="s">
        <v>327</v>
      </c>
      <c r="I336" s="9"/>
      <c r="J336" s="9"/>
      <c r="K336" s="9" t="s">
        <v>2233</v>
      </c>
      <c r="L336" s="9" t="s">
        <v>2233</v>
      </c>
    </row>
    <row r="337" spans="1:12" x14ac:dyDescent="0.35">
      <c r="A337" s="9" t="s">
        <v>2234</v>
      </c>
      <c r="B337" s="9" t="s">
        <v>2235</v>
      </c>
      <c r="C337" s="9" t="s">
        <v>2236</v>
      </c>
      <c r="D337" s="9">
        <v>335</v>
      </c>
      <c r="E337" s="9" t="s">
        <v>2237</v>
      </c>
      <c r="F337" s="9" t="s">
        <v>365</v>
      </c>
      <c r="G337" s="9" t="s">
        <v>2238</v>
      </c>
      <c r="H337" s="9" t="s">
        <v>320</v>
      </c>
      <c r="I337" s="9"/>
      <c r="J337" s="9"/>
      <c r="K337" s="9"/>
      <c r="L337" s="9"/>
    </row>
    <row r="338" spans="1:12" x14ac:dyDescent="0.35">
      <c r="A338" s="9" t="s">
        <v>2239</v>
      </c>
      <c r="B338" s="9" t="s">
        <v>2240</v>
      </c>
      <c r="C338" s="9" t="s">
        <v>2241</v>
      </c>
      <c r="D338" s="9">
        <v>336</v>
      </c>
      <c r="E338" s="9" t="s">
        <v>2242</v>
      </c>
      <c r="F338" s="9" t="s">
        <v>365</v>
      </c>
      <c r="G338" s="9" t="s">
        <v>2243</v>
      </c>
      <c r="H338" s="9" t="s">
        <v>327</v>
      </c>
      <c r="I338" s="9"/>
      <c r="J338" s="9"/>
      <c r="K338" s="9"/>
      <c r="L338" s="9"/>
    </row>
    <row r="339" spans="1:12" x14ac:dyDescent="0.35">
      <c r="A339" s="9" t="s">
        <v>2244</v>
      </c>
      <c r="B339" s="9" t="s">
        <v>2245</v>
      </c>
      <c r="C339" s="9" t="s">
        <v>2246</v>
      </c>
      <c r="D339" s="9">
        <v>337</v>
      </c>
      <c r="E339" s="9" t="s">
        <v>2247</v>
      </c>
      <c r="F339" s="9" t="s">
        <v>412</v>
      </c>
      <c r="G339" s="9" t="s">
        <v>2248</v>
      </c>
      <c r="H339" s="9" t="s">
        <v>320</v>
      </c>
      <c r="I339" s="9"/>
      <c r="J339" s="9"/>
      <c r="K339" s="9"/>
      <c r="L339" s="9"/>
    </row>
    <row r="340" spans="1:12" x14ac:dyDescent="0.35">
      <c r="A340" s="9" t="s">
        <v>2249</v>
      </c>
      <c r="B340" s="9" t="s">
        <v>2250</v>
      </c>
      <c r="C340" s="9" t="s">
        <v>2251</v>
      </c>
      <c r="D340" s="9">
        <v>338</v>
      </c>
      <c r="E340" s="9" t="s">
        <v>2252</v>
      </c>
      <c r="F340" s="9" t="s">
        <v>318</v>
      </c>
      <c r="G340" s="9" t="s">
        <v>2253</v>
      </c>
      <c r="H340" s="9" t="s">
        <v>320</v>
      </c>
      <c r="I340" s="9"/>
      <c r="J340" s="9"/>
      <c r="K340" s="9"/>
      <c r="L340" s="9"/>
    </row>
    <row r="341" spans="1:12" x14ac:dyDescent="0.35">
      <c r="A341" s="9" t="s">
        <v>2254</v>
      </c>
      <c r="B341" s="9" t="s">
        <v>2255</v>
      </c>
      <c r="C341" s="9" t="s">
        <v>2256</v>
      </c>
      <c r="D341" s="9">
        <v>339</v>
      </c>
      <c r="E341" s="9" t="s">
        <v>2257</v>
      </c>
      <c r="F341" s="9" t="s">
        <v>318</v>
      </c>
      <c r="G341" s="9" t="s">
        <v>2258</v>
      </c>
      <c r="H341" s="9" t="s">
        <v>327</v>
      </c>
      <c r="I341" s="9"/>
      <c r="J341" s="9" t="s">
        <v>2259</v>
      </c>
      <c r="K341" s="9" t="s">
        <v>2260</v>
      </c>
      <c r="L341" s="9" t="s">
        <v>2260</v>
      </c>
    </row>
    <row r="342" spans="1:12" x14ac:dyDescent="0.35">
      <c r="A342" s="9" t="s">
        <v>2261</v>
      </c>
      <c r="B342" s="9" t="s">
        <v>2262</v>
      </c>
      <c r="C342" s="9" t="s">
        <v>2263</v>
      </c>
      <c r="D342" s="9">
        <v>340</v>
      </c>
      <c r="E342" s="9" t="s">
        <v>2264</v>
      </c>
      <c r="F342" s="9" t="s">
        <v>318</v>
      </c>
      <c r="G342" s="9" t="s">
        <v>2265</v>
      </c>
      <c r="H342" s="9" t="s">
        <v>320</v>
      </c>
      <c r="I342" s="9"/>
      <c r="J342" s="9"/>
      <c r="K342" s="9"/>
      <c r="L342" s="9"/>
    </row>
    <row r="343" spans="1:12" x14ac:dyDescent="0.35">
      <c r="A343" s="9" t="s">
        <v>2266</v>
      </c>
      <c r="B343" s="9" t="s">
        <v>2267</v>
      </c>
      <c r="C343" s="9" t="s">
        <v>2268</v>
      </c>
      <c r="D343" s="9">
        <v>341</v>
      </c>
      <c r="E343" s="9" t="s">
        <v>2269</v>
      </c>
      <c r="F343" s="9" t="s">
        <v>318</v>
      </c>
      <c r="G343" s="9" t="s">
        <v>2270</v>
      </c>
      <c r="H343" s="9" t="s">
        <v>327</v>
      </c>
      <c r="I343" s="9"/>
      <c r="J343" s="9" t="s">
        <v>2271</v>
      </c>
      <c r="K343" s="9" t="s">
        <v>2272</v>
      </c>
      <c r="L343" s="9" t="s">
        <v>2272</v>
      </c>
    </row>
    <row r="344" spans="1:12" x14ac:dyDescent="0.35">
      <c r="A344" s="9" t="s">
        <v>2273</v>
      </c>
      <c r="B344" s="9" t="s">
        <v>2274</v>
      </c>
      <c r="C344" s="9" t="s">
        <v>2275</v>
      </c>
      <c r="D344" s="9">
        <v>342</v>
      </c>
      <c r="E344" s="9" t="s">
        <v>2276</v>
      </c>
      <c r="F344" s="9" t="s">
        <v>318</v>
      </c>
      <c r="G344" s="9" t="s">
        <v>2277</v>
      </c>
      <c r="H344" s="9" t="s">
        <v>320</v>
      </c>
      <c r="I344" s="9"/>
      <c r="J344" s="9"/>
      <c r="K344" s="9" t="s">
        <v>2278</v>
      </c>
      <c r="L344" s="9" t="s">
        <v>2278</v>
      </c>
    </row>
    <row r="345" spans="1:12" x14ac:dyDescent="0.35">
      <c r="A345" s="9" t="s">
        <v>2279</v>
      </c>
      <c r="B345" s="9" t="s">
        <v>2280</v>
      </c>
      <c r="C345" s="9" t="s">
        <v>2281</v>
      </c>
      <c r="D345" s="9">
        <v>343</v>
      </c>
      <c r="E345" s="9" t="s">
        <v>2282</v>
      </c>
      <c r="F345" s="9" t="s">
        <v>318</v>
      </c>
      <c r="G345" s="9" t="s">
        <v>2283</v>
      </c>
      <c r="H345" s="9" t="s">
        <v>327</v>
      </c>
      <c r="I345" s="9"/>
      <c r="J345" s="9"/>
      <c r="K345" s="9" t="s">
        <v>2284</v>
      </c>
      <c r="L345" s="9" t="s">
        <v>2284</v>
      </c>
    </row>
    <row r="346" spans="1:12" x14ac:dyDescent="0.35">
      <c r="A346" s="9" t="s">
        <v>2285</v>
      </c>
      <c r="B346" s="9" t="s">
        <v>2286</v>
      </c>
      <c r="C346" s="9" t="s">
        <v>2287</v>
      </c>
      <c r="D346" s="9">
        <v>344</v>
      </c>
      <c r="E346" s="9" t="s">
        <v>2288</v>
      </c>
      <c r="F346" s="9" t="s">
        <v>318</v>
      </c>
      <c r="G346" s="9" t="s">
        <v>2289</v>
      </c>
      <c r="H346" s="9" t="s">
        <v>320</v>
      </c>
      <c r="I346" s="9"/>
      <c r="J346" s="9"/>
      <c r="K346" s="9" t="s">
        <v>350</v>
      </c>
      <c r="L346" s="9" t="s">
        <v>350</v>
      </c>
    </row>
    <row r="347" spans="1:12" x14ac:dyDescent="0.35">
      <c r="A347" s="9" t="s">
        <v>2290</v>
      </c>
      <c r="B347" s="9" t="s">
        <v>2291</v>
      </c>
      <c r="C347" s="9" t="s">
        <v>2292</v>
      </c>
      <c r="D347" s="9">
        <v>345</v>
      </c>
      <c r="E347" s="9" t="s">
        <v>2293</v>
      </c>
      <c r="F347" s="9" t="s">
        <v>392</v>
      </c>
      <c r="G347" s="9" t="s">
        <v>2294</v>
      </c>
      <c r="H347" s="9" t="s">
        <v>320</v>
      </c>
      <c r="I347" s="9"/>
      <c r="J347" s="9"/>
      <c r="K347" s="9"/>
      <c r="L347" s="9"/>
    </row>
    <row r="348" spans="1:12" x14ac:dyDescent="0.35">
      <c r="A348" s="9" t="s">
        <v>2295</v>
      </c>
      <c r="B348" s="9" t="s">
        <v>2296</v>
      </c>
      <c r="C348" s="9" t="s">
        <v>2297</v>
      </c>
      <c r="D348" s="9">
        <v>346</v>
      </c>
      <c r="E348" s="9" t="s">
        <v>2298</v>
      </c>
      <c r="F348" s="9" t="s">
        <v>318</v>
      </c>
      <c r="G348" s="9" t="s">
        <v>2299</v>
      </c>
      <c r="H348" s="9" t="s">
        <v>327</v>
      </c>
      <c r="I348" s="9"/>
      <c r="J348" s="9"/>
      <c r="K348" s="9" t="s">
        <v>2300</v>
      </c>
      <c r="L348" s="9" t="s">
        <v>2300</v>
      </c>
    </row>
    <row r="349" spans="1:12" x14ac:dyDescent="0.35">
      <c r="A349" s="9" t="s">
        <v>2301</v>
      </c>
      <c r="B349" s="9" t="s">
        <v>2302</v>
      </c>
      <c r="C349" s="9" t="s">
        <v>2303</v>
      </c>
      <c r="D349" s="9">
        <v>347</v>
      </c>
      <c r="E349" s="9" t="s">
        <v>2304</v>
      </c>
      <c r="F349" s="9" t="s">
        <v>318</v>
      </c>
      <c r="G349" s="9" t="s">
        <v>2305</v>
      </c>
      <c r="H349" s="9" t="s">
        <v>320</v>
      </c>
      <c r="I349" s="9"/>
      <c r="J349" s="9"/>
      <c r="K349" s="9"/>
      <c r="L349" s="9"/>
    </row>
    <row r="350" spans="1:12" x14ac:dyDescent="0.35">
      <c r="A350" s="9" t="s">
        <v>2306</v>
      </c>
      <c r="B350" s="9" t="s">
        <v>2307</v>
      </c>
      <c r="C350" s="9" t="s">
        <v>2308</v>
      </c>
      <c r="D350" s="9">
        <v>348</v>
      </c>
      <c r="E350" s="9" t="s">
        <v>2309</v>
      </c>
      <c r="F350" s="9" t="s">
        <v>318</v>
      </c>
      <c r="G350" s="9" t="s">
        <v>2310</v>
      </c>
      <c r="H350" s="9" t="s">
        <v>327</v>
      </c>
      <c r="I350" s="9"/>
      <c r="J350" s="9" t="s">
        <v>2311</v>
      </c>
      <c r="K350" s="9" t="s">
        <v>2312</v>
      </c>
      <c r="L350" s="9" t="s">
        <v>2313</v>
      </c>
    </row>
    <row r="351" spans="1:12" x14ac:dyDescent="0.35">
      <c r="A351" s="9" t="s">
        <v>2314</v>
      </c>
      <c r="B351" s="9" t="s">
        <v>2315</v>
      </c>
      <c r="C351" s="9" t="s">
        <v>2316</v>
      </c>
      <c r="D351" s="9">
        <v>349</v>
      </c>
      <c r="E351" s="9" t="s">
        <v>2317</v>
      </c>
      <c r="F351" s="9" t="s">
        <v>318</v>
      </c>
      <c r="G351" s="9" t="s">
        <v>2318</v>
      </c>
      <c r="H351" s="9" t="s">
        <v>320</v>
      </c>
      <c r="I351" s="9"/>
      <c r="J351" s="9"/>
      <c r="K351" s="9" t="s">
        <v>2319</v>
      </c>
      <c r="L351" s="9" t="s">
        <v>350</v>
      </c>
    </row>
    <row r="352" spans="1:12" x14ac:dyDescent="0.35">
      <c r="A352" s="9" t="s">
        <v>2320</v>
      </c>
      <c r="B352" s="9" t="s">
        <v>2321</v>
      </c>
      <c r="C352" s="9" t="s">
        <v>2322</v>
      </c>
      <c r="D352" s="9">
        <v>350</v>
      </c>
      <c r="E352" s="9" t="s">
        <v>2323</v>
      </c>
      <c r="F352" s="9" t="s">
        <v>318</v>
      </c>
      <c r="G352" s="9" t="s">
        <v>2324</v>
      </c>
      <c r="H352" s="9" t="s">
        <v>320</v>
      </c>
      <c r="I352" s="9"/>
      <c r="J352" s="9"/>
      <c r="K352" s="9"/>
      <c r="L352" s="9"/>
    </row>
    <row r="353" spans="1:12" x14ac:dyDescent="0.35">
      <c r="A353" s="9" t="s">
        <v>2325</v>
      </c>
      <c r="B353" s="9" t="s">
        <v>2326</v>
      </c>
      <c r="C353" s="9" t="s">
        <v>2327</v>
      </c>
      <c r="D353" s="9">
        <v>351</v>
      </c>
      <c r="E353" s="9" t="s">
        <v>2328</v>
      </c>
      <c r="F353" s="9" t="s">
        <v>318</v>
      </c>
      <c r="G353" s="9" t="s">
        <v>2329</v>
      </c>
      <c r="H353" s="9" t="s">
        <v>320</v>
      </c>
      <c r="I353" s="9"/>
      <c r="J353" s="9"/>
      <c r="K353" s="9"/>
      <c r="L353" s="9"/>
    </row>
    <row r="354" spans="1:12" x14ac:dyDescent="0.35">
      <c r="A354" s="9" t="s">
        <v>2330</v>
      </c>
      <c r="B354" s="9" t="s">
        <v>2331</v>
      </c>
      <c r="C354" s="9" t="s">
        <v>2332</v>
      </c>
      <c r="D354" s="9">
        <v>352</v>
      </c>
      <c r="E354" s="9" t="s">
        <v>2333</v>
      </c>
      <c r="F354" s="9" t="s">
        <v>365</v>
      </c>
      <c r="G354" s="9" t="s">
        <v>2334</v>
      </c>
      <c r="H354" s="9" t="s">
        <v>327</v>
      </c>
      <c r="I354" s="9"/>
      <c r="J354" s="9" t="s">
        <v>2335</v>
      </c>
      <c r="K354" s="9" t="s">
        <v>2336</v>
      </c>
      <c r="L354" s="9" t="s">
        <v>2336</v>
      </c>
    </row>
    <row r="355" spans="1:12" x14ac:dyDescent="0.35">
      <c r="A355" s="9" t="s">
        <v>2337</v>
      </c>
      <c r="B355" s="9" t="s">
        <v>2338</v>
      </c>
      <c r="C355" s="9" t="s">
        <v>2339</v>
      </c>
      <c r="D355" s="9">
        <v>353</v>
      </c>
      <c r="E355" s="9" t="s">
        <v>2340</v>
      </c>
      <c r="F355" s="9" t="s">
        <v>318</v>
      </c>
      <c r="G355" s="9" t="s">
        <v>2341</v>
      </c>
      <c r="H355" s="9" t="s">
        <v>320</v>
      </c>
      <c r="I355" s="9"/>
      <c r="J355" s="9"/>
      <c r="K355" s="9" t="s">
        <v>350</v>
      </c>
      <c r="L355" s="9" t="s">
        <v>350</v>
      </c>
    </row>
    <row r="356" spans="1:12" x14ac:dyDescent="0.35">
      <c r="A356" s="9" t="s">
        <v>2342</v>
      </c>
      <c r="B356" s="9" t="s">
        <v>2343</v>
      </c>
      <c r="C356" s="9" t="s">
        <v>2344</v>
      </c>
      <c r="D356" s="9">
        <v>354</v>
      </c>
      <c r="E356" s="9" t="s">
        <v>2345</v>
      </c>
      <c r="F356" s="9" t="s">
        <v>318</v>
      </c>
      <c r="G356" s="9" t="s">
        <v>2346</v>
      </c>
      <c r="H356" s="9" t="s">
        <v>320</v>
      </c>
      <c r="I356" s="9"/>
      <c r="J356" s="9"/>
      <c r="K356" s="9" t="s">
        <v>2347</v>
      </c>
      <c r="L356" s="9"/>
    </row>
    <row r="357" spans="1:12" x14ac:dyDescent="0.35">
      <c r="A357" s="9" t="s">
        <v>2348</v>
      </c>
      <c r="B357" s="9" t="s">
        <v>2349</v>
      </c>
      <c r="C357" s="9" t="s">
        <v>2350</v>
      </c>
      <c r="D357" s="9">
        <v>355</v>
      </c>
      <c r="E357" s="9" t="s">
        <v>2351</v>
      </c>
      <c r="F357" s="9" t="s">
        <v>392</v>
      </c>
      <c r="G357" s="9" t="s">
        <v>2352</v>
      </c>
      <c r="H357" s="9" t="s">
        <v>320</v>
      </c>
      <c r="I357" s="9"/>
      <c r="J357" s="9"/>
      <c r="K357" s="9"/>
      <c r="L357" s="9"/>
    </row>
    <row r="358" spans="1:12" x14ac:dyDescent="0.35">
      <c r="A358" s="9" t="s">
        <v>2353</v>
      </c>
      <c r="B358" s="9" t="s">
        <v>2354</v>
      </c>
      <c r="C358" s="9" t="s">
        <v>2355</v>
      </c>
      <c r="D358" s="9">
        <v>356</v>
      </c>
      <c r="E358" s="9" t="s">
        <v>2356</v>
      </c>
      <c r="F358" s="9" t="s">
        <v>318</v>
      </c>
      <c r="G358" s="9" t="s">
        <v>2357</v>
      </c>
      <c r="H358" s="9" t="s">
        <v>327</v>
      </c>
      <c r="I358" s="9"/>
      <c r="J358" s="9" t="s">
        <v>2358</v>
      </c>
      <c r="K358" s="9" t="s">
        <v>2359</v>
      </c>
      <c r="L358" s="9" t="s">
        <v>2359</v>
      </c>
    </row>
    <row r="359" spans="1:12" x14ac:dyDescent="0.35">
      <c r="A359" s="9" t="s">
        <v>2360</v>
      </c>
      <c r="B359" s="9" t="s">
        <v>2361</v>
      </c>
      <c r="C359" s="9" t="s">
        <v>2362</v>
      </c>
      <c r="D359" s="9">
        <v>357</v>
      </c>
      <c r="E359" s="9" t="s">
        <v>2363</v>
      </c>
      <c r="F359" s="9" t="s">
        <v>365</v>
      </c>
      <c r="G359" s="9" t="s">
        <v>2364</v>
      </c>
      <c r="H359" s="9" t="s">
        <v>327</v>
      </c>
      <c r="I359" s="9"/>
      <c r="J359" s="9"/>
      <c r="K359" s="9"/>
      <c r="L359" s="9"/>
    </row>
    <row r="360" spans="1:12" x14ac:dyDescent="0.35">
      <c r="A360" s="9" t="s">
        <v>2365</v>
      </c>
      <c r="B360" s="9" t="s">
        <v>2366</v>
      </c>
      <c r="C360" s="9" t="s">
        <v>2367</v>
      </c>
      <c r="D360" s="9">
        <v>358</v>
      </c>
      <c r="E360" s="9" t="s">
        <v>2368</v>
      </c>
      <c r="F360" s="9" t="s">
        <v>318</v>
      </c>
      <c r="G360" s="9" t="s">
        <v>2369</v>
      </c>
      <c r="H360" s="9" t="s">
        <v>320</v>
      </c>
      <c r="I360" s="9"/>
      <c r="J360" s="9"/>
      <c r="K360" s="9" t="s">
        <v>2370</v>
      </c>
      <c r="L360" s="9" t="s">
        <v>2370</v>
      </c>
    </row>
    <row r="361" spans="1:12" x14ac:dyDescent="0.35">
      <c r="A361" s="9" t="s">
        <v>2371</v>
      </c>
      <c r="B361" s="9" t="s">
        <v>2372</v>
      </c>
      <c r="C361" s="9" t="s">
        <v>2373</v>
      </c>
      <c r="D361" s="9">
        <v>359</v>
      </c>
      <c r="E361" s="9" t="s">
        <v>2374</v>
      </c>
      <c r="F361" s="9" t="s">
        <v>318</v>
      </c>
      <c r="G361" s="9" t="s">
        <v>2375</v>
      </c>
      <c r="H361" s="9" t="s">
        <v>327</v>
      </c>
      <c r="I361" s="9"/>
      <c r="J361" s="9" t="s">
        <v>2376</v>
      </c>
      <c r="K361" s="9" t="s">
        <v>2377</v>
      </c>
      <c r="L361" s="9" t="s">
        <v>2377</v>
      </c>
    </row>
    <row r="362" spans="1:12" x14ac:dyDescent="0.35">
      <c r="A362" s="9" t="s">
        <v>2378</v>
      </c>
      <c r="B362" s="9" t="s">
        <v>2379</v>
      </c>
      <c r="C362" s="9" t="s">
        <v>2380</v>
      </c>
      <c r="D362" s="9">
        <v>360</v>
      </c>
      <c r="E362" s="9" t="s">
        <v>2381</v>
      </c>
      <c r="F362" s="9" t="s">
        <v>392</v>
      </c>
      <c r="G362" s="9"/>
      <c r="H362" s="9"/>
      <c r="I362" s="9"/>
      <c r="J362" s="9"/>
      <c r="K362" s="9"/>
      <c r="L362" s="9"/>
    </row>
    <row r="363" spans="1:12" x14ac:dyDescent="0.35">
      <c r="A363" s="9" t="s">
        <v>2382</v>
      </c>
      <c r="B363" s="9" t="s">
        <v>2383</v>
      </c>
      <c r="C363" s="9" t="s">
        <v>2384</v>
      </c>
      <c r="D363" s="9">
        <v>361</v>
      </c>
      <c r="E363" s="9" t="s">
        <v>2385</v>
      </c>
      <c r="F363" s="9" t="s">
        <v>865</v>
      </c>
      <c r="G363" s="9"/>
      <c r="H363" s="9"/>
      <c r="I363" s="9"/>
      <c r="J363" s="9"/>
      <c r="K363" s="9"/>
      <c r="L363" s="9"/>
    </row>
    <row r="364" spans="1:12" x14ac:dyDescent="0.35">
      <c r="A364" s="9" t="s">
        <v>2386</v>
      </c>
      <c r="B364" s="9" t="s">
        <v>2387</v>
      </c>
      <c r="C364" s="9" t="s">
        <v>2388</v>
      </c>
      <c r="D364" s="9">
        <v>362</v>
      </c>
      <c r="E364" s="9" t="s">
        <v>2389</v>
      </c>
      <c r="F364" s="9" t="s">
        <v>1005</v>
      </c>
      <c r="G364" s="9" t="s">
        <v>2390</v>
      </c>
      <c r="H364" s="9" t="s">
        <v>327</v>
      </c>
      <c r="I364" s="9"/>
      <c r="J364" s="9" t="s">
        <v>2391</v>
      </c>
      <c r="K364" s="9" t="s">
        <v>2392</v>
      </c>
      <c r="L364" s="9" t="s">
        <v>2392</v>
      </c>
    </row>
    <row r="365" spans="1:12" x14ac:dyDescent="0.35">
      <c r="A365" s="9" t="s">
        <v>2393</v>
      </c>
      <c r="B365" s="9" t="s">
        <v>2394</v>
      </c>
      <c r="C365" s="9" t="s">
        <v>2395</v>
      </c>
      <c r="D365" s="9">
        <v>363</v>
      </c>
      <c r="E365" s="9" t="s">
        <v>2396</v>
      </c>
      <c r="F365" s="9" t="s">
        <v>365</v>
      </c>
      <c r="G365" s="9" t="s">
        <v>2397</v>
      </c>
      <c r="H365" s="9" t="s">
        <v>327</v>
      </c>
      <c r="I365" s="9"/>
      <c r="J365" s="9" t="s">
        <v>2398</v>
      </c>
      <c r="K365" s="9" t="s">
        <v>2399</v>
      </c>
      <c r="L365" s="9" t="s">
        <v>350</v>
      </c>
    </row>
    <row r="366" spans="1:12" x14ac:dyDescent="0.35">
      <c r="A366" s="9" t="s">
        <v>2400</v>
      </c>
      <c r="B366" s="9" t="s">
        <v>2401</v>
      </c>
      <c r="C366" s="9" t="s">
        <v>2402</v>
      </c>
      <c r="D366" s="9">
        <v>364</v>
      </c>
      <c r="E366" s="9" t="s">
        <v>2403</v>
      </c>
      <c r="F366" s="9" t="s">
        <v>318</v>
      </c>
      <c r="G366" s="9" t="s">
        <v>2404</v>
      </c>
      <c r="H366" s="9" t="s">
        <v>320</v>
      </c>
      <c r="I366" s="9"/>
      <c r="J366" s="9"/>
      <c r="K366" s="9" t="s">
        <v>2405</v>
      </c>
      <c r="L366" s="9" t="s">
        <v>2406</v>
      </c>
    </row>
    <row r="367" spans="1:12" x14ac:dyDescent="0.35">
      <c r="A367" s="9" t="s">
        <v>2407</v>
      </c>
      <c r="B367" s="9" t="s">
        <v>2408</v>
      </c>
      <c r="C367" s="9" t="s">
        <v>2409</v>
      </c>
      <c r="D367" s="9">
        <v>365</v>
      </c>
      <c r="E367" s="9" t="s">
        <v>2410</v>
      </c>
      <c r="F367" s="9" t="s">
        <v>318</v>
      </c>
      <c r="G367" s="9" t="s">
        <v>2411</v>
      </c>
      <c r="H367" s="9" t="s">
        <v>320</v>
      </c>
      <c r="I367" s="9"/>
      <c r="J367" s="9"/>
      <c r="K367" s="9" t="s">
        <v>2412</v>
      </c>
      <c r="L367" s="9"/>
    </row>
    <row r="368" spans="1:12" x14ac:dyDescent="0.35">
      <c r="A368" s="9" t="s">
        <v>2413</v>
      </c>
      <c r="B368" s="9" t="s">
        <v>2414</v>
      </c>
      <c r="C368" s="9" t="s">
        <v>2415</v>
      </c>
      <c r="D368" s="9">
        <v>366</v>
      </c>
      <c r="E368" s="9" t="s">
        <v>2416</v>
      </c>
      <c r="F368" s="9" t="s">
        <v>318</v>
      </c>
      <c r="G368" s="9" t="s">
        <v>2417</v>
      </c>
      <c r="H368" s="9" t="s">
        <v>327</v>
      </c>
      <c r="I368" s="9"/>
      <c r="J368" s="9" t="s">
        <v>2418</v>
      </c>
      <c r="K368" s="9" t="s">
        <v>2419</v>
      </c>
      <c r="L368" s="9" t="s">
        <v>2419</v>
      </c>
    </row>
    <row r="369" spans="1:12" x14ac:dyDescent="0.35">
      <c r="A369" s="9" t="s">
        <v>2420</v>
      </c>
      <c r="B369" s="9" t="s">
        <v>2421</v>
      </c>
      <c r="C369" s="9" t="s">
        <v>2422</v>
      </c>
      <c r="D369" s="9">
        <v>367</v>
      </c>
      <c r="E369" s="9" t="s">
        <v>2423</v>
      </c>
      <c r="F369" s="9" t="s">
        <v>318</v>
      </c>
      <c r="G369" s="9" t="s">
        <v>2424</v>
      </c>
      <c r="H369" s="9" t="s">
        <v>320</v>
      </c>
      <c r="I369" s="9"/>
      <c r="J369" s="9"/>
      <c r="K369" s="9" t="s">
        <v>2425</v>
      </c>
      <c r="L369" s="9" t="s">
        <v>2425</v>
      </c>
    </row>
    <row r="370" spans="1:12" x14ac:dyDescent="0.35">
      <c r="A370" s="9" t="s">
        <v>2426</v>
      </c>
      <c r="B370" s="9" t="s">
        <v>2427</v>
      </c>
      <c r="C370" s="9" t="s">
        <v>2428</v>
      </c>
      <c r="D370" s="9">
        <v>368</v>
      </c>
      <c r="E370" s="9" t="s">
        <v>2429</v>
      </c>
      <c r="F370" s="9" t="s">
        <v>412</v>
      </c>
      <c r="G370" s="9" t="s">
        <v>1719</v>
      </c>
      <c r="H370" s="9" t="s">
        <v>320</v>
      </c>
      <c r="I370" s="9"/>
      <c r="J370" s="9"/>
      <c r="K370" s="9" t="s">
        <v>2430</v>
      </c>
      <c r="L370" s="9" t="s">
        <v>350</v>
      </c>
    </row>
    <row r="371" spans="1:12" x14ac:dyDescent="0.35">
      <c r="A371" s="9" t="s">
        <v>2431</v>
      </c>
      <c r="B371" s="9" t="s">
        <v>2432</v>
      </c>
      <c r="C371" s="9" t="s">
        <v>2433</v>
      </c>
      <c r="D371" s="9">
        <v>369</v>
      </c>
      <c r="E371" s="9" t="s">
        <v>2434</v>
      </c>
      <c r="F371" s="9" t="s">
        <v>1005</v>
      </c>
      <c r="G371" s="9" t="s">
        <v>2435</v>
      </c>
      <c r="H371" s="9" t="s">
        <v>327</v>
      </c>
      <c r="I371" s="9"/>
      <c r="J371" s="9" t="s">
        <v>2436</v>
      </c>
      <c r="K371" s="9" t="s">
        <v>2437</v>
      </c>
      <c r="L371" s="9" t="s">
        <v>2437</v>
      </c>
    </row>
    <row r="372" spans="1:12" x14ac:dyDescent="0.35">
      <c r="A372" s="9" t="s">
        <v>2438</v>
      </c>
      <c r="B372" s="9" t="s">
        <v>2439</v>
      </c>
      <c r="C372" s="9" t="s">
        <v>2440</v>
      </c>
      <c r="D372" s="9">
        <v>370</v>
      </c>
      <c r="E372" s="9" t="s">
        <v>2441</v>
      </c>
      <c r="F372" s="9" t="s">
        <v>412</v>
      </c>
      <c r="G372" s="9" t="s">
        <v>2442</v>
      </c>
      <c r="H372" s="9" t="s">
        <v>320</v>
      </c>
      <c r="I372" s="9"/>
      <c r="J372" s="9"/>
      <c r="K372" s="9"/>
      <c r="L372" s="9"/>
    </row>
    <row r="373" spans="1:12" x14ac:dyDescent="0.35">
      <c r="A373" s="9" t="s">
        <v>2443</v>
      </c>
      <c r="B373" s="9" t="s">
        <v>2444</v>
      </c>
      <c r="C373" s="9" t="s">
        <v>2445</v>
      </c>
      <c r="D373" s="9">
        <v>371</v>
      </c>
      <c r="E373" s="9" t="s">
        <v>2446</v>
      </c>
      <c r="F373" s="9" t="s">
        <v>365</v>
      </c>
      <c r="G373" s="9" t="s">
        <v>2447</v>
      </c>
      <c r="H373" s="9" t="s">
        <v>320</v>
      </c>
      <c r="I373" s="9"/>
      <c r="J373" s="9"/>
      <c r="K373" s="9"/>
      <c r="L373" s="9"/>
    </row>
    <row r="374" spans="1:12" x14ac:dyDescent="0.35">
      <c r="A374" s="9" t="s">
        <v>2448</v>
      </c>
      <c r="B374" s="9" t="s">
        <v>2449</v>
      </c>
      <c r="C374" s="9" t="s">
        <v>2450</v>
      </c>
      <c r="D374" s="9">
        <v>372</v>
      </c>
      <c r="E374" s="9" t="s">
        <v>2451</v>
      </c>
      <c r="F374" s="9" t="s">
        <v>365</v>
      </c>
      <c r="G374" s="9" t="s">
        <v>2452</v>
      </c>
      <c r="H374" s="9" t="s">
        <v>327</v>
      </c>
      <c r="I374" s="9"/>
      <c r="J374" s="9"/>
      <c r="K374" s="9"/>
      <c r="L374" s="9"/>
    </row>
    <row r="375" spans="1:12" x14ac:dyDescent="0.35">
      <c r="A375" s="9" t="s">
        <v>2453</v>
      </c>
      <c r="B375" s="9" t="s">
        <v>2454</v>
      </c>
      <c r="C375" s="9" t="s">
        <v>2455</v>
      </c>
      <c r="D375" s="9">
        <v>373</v>
      </c>
      <c r="E375" s="9" t="s">
        <v>2456</v>
      </c>
      <c r="F375" s="9" t="s">
        <v>392</v>
      </c>
      <c r="G375" s="9" t="s">
        <v>2457</v>
      </c>
      <c r="H375" s="9" t="s">
        <v>320</v>
      </c>
      <c r="I375" s="9"/>
      <c r="J375" s="9"/>
      <c r="K375" s="9" t="s">
        <v>2458</v>
      </c>
      <c r="L375" s="9" t="s">
        <v>2458</v>
      </c>
    </row>
    <row r="376" spans="1:12" x14ac:dyDescent="0.35">
      <c r="A376" s="9" t="s">
        <v>2459</v>
      </c>
      <c r="B376" s="9" t="s">
        <v>2460</v>
      </c>
      <c r="C376" s="9" t="s">
        <v>2461</v>
      </c>
      <c r="D376" s="9">
        <v>374</v>
      </c>
      <c r="E376" s="9" t="s">
        <v>2462</v>
      </c>
      <c r="F376" s="9" t="s">
        <v>392</v>
      </c>
      <c r="G376" s="9" t="s">
        <v>2463</v>
      </c>
      <c r="H376" s="9" t="s">
        <v>327</v>
      </c>
      <c r="I376" s="9"/>
      <c r="J376" s="9" t="s">
        <v>2464</v>
      </c>
      <c r="K376" s="9" t="s">
        <v>2465</v>
      </c>
      <c r="L376" s="9" t="s">
        <v>2466</v>
      </c>
    </row>
    <row r="377" spans="1:12" x14ac:dyDescent="0.35">
      <c r="A377" s="9" t="s">
        <v>2467</v>
      </c>
      <c r="B377" s="9" t="s">
        <v>2468</v>
      </c>
      <c r="C377" s="9" t="s">
        <v>2469</v>
      </c>
      <c r="D377" s="9">
        <v>375</v>
      </c>
      <c r="E377" s="9" t="s">
        <v>2470</v>
      </c>
      <c r="F377" s="9" t="s">
        <v>365</v>
      </c>
      <c r="G377" s="9" t="s">
        <v>2471</v>
      </c>
      <c r="H377" s="9" t="s">
        <v>327</v>
      </c>
      <c r="I377" s="9"/>
      <c r="J377" s="9"/>
      <c r="K377" s="9"/>
      <c r="L377" s="9"/>
    </row>
    <row r="378" spans="1:12" x14ac:dyDescent="0.35">
      <c r="A378" s="9" t="s">
        <v>2472</v>
      </c>
      <c r="B378" s="9" t="s">
        <v>2473</v>
      </c>
      <c r="C378" s="9" t="s">
        <v>2474</v>
      </c>
      <c r="D378" s="9">
        <v>376</v>
      </c>
      <c r="E378" s="9" t="s">
        <v>2475</v>
      </c>
      <c r="F378" s="9" t="s">
        <v>318</v>
      </c>
      <c r="G378" s="9" t="s">
        <v>2476</v>
      </c>
      <c r="H378" s="9" t="s">
        <v>327</v>
      </c>
      <c r="I378" s="9"/>
      <c r="J378" s="9" t="s">
        <v>2477</v>
      </c>
      <c r="K378" s="9" t="s">
        <v>2478</v>
      </c>
      <c r="L378" s="9" t="s">
        <v>2478</v>
      </c>
    </row>
    <row r="379" spans="1:12" x14ac:dyDescent="0.35">
      <c r="A379" s="9" t="s">
        <v>2479</v>
      </c>
      <c r="B379" s="9" t="s">
        <v>2480</v>
      </c>
      <c r="C379" s="9" t="s">
        <v>2481</v>
      </c>
      <c r="D379" s="9">
        <v>377</v>
      </c>
      <c r="E379" s="9" t="s">
        <v>2482</v>
      </c>
      <c r="F379" s="9" t="s">
        <v>392</v>
      </c>
      <c r="G379" s="9" t="s">
        <v>2483</v>
      </c>
      <c r="H379" s="9" t="s">
        <v>327</v>
      </c>
      <c r="I379" s="9"/>
      <c r="J379" s="9" t="s">
        <v>2484</v>
      </c>
      <c r="K379" s="9" t="s">
        <v>2485</v>
      </c>
      <c r="L379" s="9" t="s">
        <v>2485</v>
      </c>
    </row>
    <row r="380" spans="1:12" x14ac:dyDescent="0.35">
      <c r="A380" s="9" t="s">
        <v>2486</v>
      </c>
      <c r="B380" s="9" t="s">
        <v>2487</v>
      </c>
      <c r="C380" s="9" t="s">
        <v>2488</v>
      </c>
      <c r="D380" s="9">
        <v>378</v>
      </c>
      <c r="E380" s="9" t="s">
        <v>2489</v>
      </c>
      <c r="F380" s="9" t="s">
        <v>318</v>
      </c>
      <c r="G380" s="9" t="s">
        <v>2490</v>
      </c>
      <c r="H380" s="9" t="s">
        <v>327</v>
      </c>
      <c r="I380" s="9"/>
      <c r="J380" s="9" t="s">
        <v>2491</v>
      </c>
      <c r="K380" s="9" t="s">
        <v>2492</v>
      </c>
      <c r="L380" s="9" t="s">
        <v>2492</v>
      </c>
    </row>
    <row r="381" spans="1:12" x14ac:dyDescent="0.35">
      <c r="A381" s="9" t="s">
        <v>2493</v>
      </c>
      <c r="B381" s="9" t="s">
        <v>2494</v>
      </c>
      <c r="C381" s="9" t="s">
        <v>2495</v>
      </c>
      <c r="D381" s="9">
        <v>379</v>
      </c>
      <c r="E381" s="9" t="s">
        <v>2496</v>
      </c>
      <c r="F381" s="9" t="s">
        <v>318</v>
      </c>
      <c r="G381" s="9" t="s">
        <v>2497</v>
      </c>
      <c r="H381" s="9" t="s">
        <v>320</v>
      </c>
      <c r="I381" s="9"/>
      <c r="J381" s="9"/>
      <c r="K381" s="9"/>
      <c r="L381" s="9"/>
    </row>
    <row r="382" spans="1:12" x14ac:dyDescent="0.35">
      <c r="A382" s="9" t="s">
        <v>2498</v>
      </c>
      <c r="B382" s="9" t="s">
        <v>2499</v>
      </c>
      <c r="C382" s="9" t="s">
        <v>2500</v>
      </c>
      <c r="D382" s="9">
        <v>380</v>
      </c>
      <c r="E382" s="9" t="s">
        <v>2501</v>
      </c>
      <c r="F382" s="9" t="s">
        <v>318</v>
      </c>
      <c r="G382" s="9"/>
      <c r="H382" s="9"/>
      <c r="I382" s="9"/>
      <c r="J382" s="9"/>
      <c r="K382" s="9"/>
      <c r="L382" s="9"/>
    </row>
    <row r="383" spans="1:12" x14ac:dyDescent="0.35">
      <c r="A383" s="9" t="s">
        <v>2502</v>
      </c>
      <c r="B383" s="9" t="s">
        <v>2503</v>
      </c>
      <c r="C383" s="9" t="s">
        <v>2504</v>
      </c>
      <c r="D383" s="9">
        <v>381</v>
      </c>
      <c r="E383" s="9" t="s">
        <v>2505</v>
      </c>
      <c r="F383" s="9" t="s">
        <v>318</v>
      </c>
      <c r="G383" s="9" t="s">
        <v>2506</v>
      </c>
      <c r="H383" s="9" t="s">
        <v>320</v>
      </c>
      <c r="I383" s="9"/>
      <c r="J383" s="9"/>
      <c r="K383" s="9" t="s">
        <v>2507</v>
      </c>
      <c r="L383" s="9" t="s">
        <v>2508</v>
      </c>
    </row>
    <row r="384" spans="1:12" x14ac:dyDescent="0.35">
      <c r="A384" s="9" t="s">
        <v>2509</v>
      </c>
      <c r="B384" s="9" t="s">
        <v>2510</v>
      </c>
      <c r="C384" s="9" t="s">
        <v>2511</v>
      </c>
      <c r="D384" s="9">
        <v>382</v>
      </c>
      <c r="E384" s="9" t="s">
        <v>2512</v>
      </c>
      <c r="F384" s="9" t="s">
        <v>318</v>
      </c>
      <c r="G384" s="9" t="s">
        <v>2513</v>
      </c>
      <c r="H384" s="9" t="s">
        <v>327</v>
      </c>
      <c r="I384" s="9"/>
      <c r="J384" s="9"/>
      <c r="K384" s="9"/>
      <c r="L384" s="9"/>
    </row>
    <row r="385" spans="1:12" x14ac:dyDescent="0.35">
      <c r="A385" s="9" t="s">
        <v>2514</v>
      </c>
      <c r="B385" s="9" t="s">
        <v>2515</v>
      </c>
      <c r="C385" s="9" t="s">
        <v>2516</v>
      </c>
      <c r="D385" s="9">
        <v>383</v>
      </c>
      <c r="E385" s="9" t="s">
        <v>2517</v>
      </c>
      <c r="F385" s="9" t="s">
        <v>318</v>
      </c>
      <c r="G385" s="9" t="s">
        <v>2518</v>
      </c>
      <c r="H385" s="9" t="s">
        <v>327</v>
      </c>
      <c r="I385" s="9"/>
      <c r="J385" s="9"/>
      <c r="K385" s="9" t="s">
        <v>2519</v>
      </c>
      <c r="L385" s="9" t="s">
        <v>2519</v>
      </c>
    </row>
    <row r="386" spans="1:12" x14ac:dyDescent="0.35">
      <c r="A386" s="9" t="s">
        <v>2520</v>
      </c>
      <c r="B386" s="9" t="s">
        <v>2521</v>
      </c>
      <c r="C386" s="9" t="s">
        <v>2522</v>
      </c>
      <c r="D386" s="9">
        <v>384</v>
      </c>
      <c r="E386" s="9" t="s">
        <v>2523</v>
      </c>
      <c r="F386" s="9" t="s">
        <v>318</v>
      </c>
      <c r="G386" s="9" t="s">
        <v>2524</v>
      </c>
      <c r="H386" s="9" t="s">
        <v>327</v>
      </c>
      <c r="I386" s="9"/>
      <c r="J386" s="9" t="s">
        <v>2525</v>
      </c>
      <c r="K386" s="9" t="s">
        <v>2526</v>
      </c>
      <c r="L386" s="9" t="s">
        <v>2526</v>
      </c>
    </row>
    <row r="387" spans="1:12" x14ac:dyDescent="0.35">
      <c r="A387" s="9" t="s">
        <v>2527</v>
      </c>
      <c r="B387" s="9" t="s">
        <v>2528</v>
      </c>
      <c r="C387" s="9" t="s">
        <v>2529</v>
      </c>
      <c r="D387" s="9">
        <v>385</v>
      </c>
      <c r="E387" s="9" t="s">
        <v>2530</v>
      </c>
      <c r="F387" s="9" t="s">
        <v>318</v>
      </c>
      <c r="G387" s="9" t="s">
        <v>2531</v>
      </c>
      <c r="H387" s="9" t="s">
        <v>327</v>
      </c>
      <c r="I387" s="9"/>
      <c r="J387" s="9" t="s">
        <v>2532</v>
      </c>
      <c r="K387" s="9" t="s">
        <v>2533</v>
      </c>
      <c r="L387" s="9" t="s">
        <v>2533</v>
      </c>
    </row>
    <row r="388" spans="1:12" x14ac:dyDescent="0.35">
      <c r="A388" s="9" t="s">
        <v>2534</v>
      </c>
      <c r="B388" s="9" t="s">
        <v>2535</v>
      </c>
      <c r="C388" s="9" t="s">
        <v>2536</v>
      </c>
      <c r="D388" s="9">
        <v>386</v>
      </c>
      <c r="E388" s="9" t="s">
        <v>2537</v>
      </c>
      <c r="F388" s="9" t="s">
        <v>318</v>
      </c>
      <c r="G388" s="9" t="s">
        <v>2538</v>
      </c>
      <c r="H388" s="9" t="s">
        <v>320</v>
      </c>
      <c r="I388" s="9"/>
      <c r="J388" s="9"/>
      <c r="K388" s="9" t="s">
        <v>2539</v>
      </c>
      <c r="L388" s="9" t="s">
        <v>2539</v>
      </c>
    </row>
    <row r="389" spans="1:12" x14ac:dyDescent="0.35">
      <c r="A389" s="9" t="s">
        <v>2540</v>
      </c>
      <c r="B389" s="9" t="s">
        <v>2541</v>
      </c>
      <c r="C389" s="9" t="s">
        <v>2542</v>
      </c>
      <c r="D389" s="9">
        <v>387</v>
      </c>
      <c r="E389" s="9" t="s">
        <v>2543</v>
      </c>
      <c r="F389" s="9" t="s">
        <v>365</v>
      </c>
      <c r="G389" s="9" t="s">
        <v>2544</v>
      </c>
      <c r="H389" s="9" t="s">
        <v>327</v>
      </c>
      <c r="I389" s="9"/>
      <c r="J389" s="9"/>
      <c r="K389" s="9" t="s">
        <v>2545</v>
      </c>
      <c r="L389" s="9" t="s">
        <v>2545</v>
      </c>
    </row>
    <row r="390" spans="1:12" x14ac:dyDescent="0.35">
      <c r="A390" s="9" t="s">
        <v>2546</v>
      </c>
      <c r="B390" s="9" t="s">
        <v>2547</v>
      </c>
      <c r="C390" s="9" t="s">
        <v>2548</v>
      </c>
      <c r="D390" s="9">
        <v>388</v>
      </c>
      <c r="E390" s="9" t="s">
        <v>2549</v>
      </c>
      <c r="F390" s="9" t="s">
        <v>318</v>
      </c>
      <c r="G390" s="9" t="s">
        <v>2550</v>
      </c>
      <c r="H390" s="9" t="s">
        <v>327</v>
      </c>
      <c r="I390" s="9"/>
      <c r="J390" s="9" t="s">
        <v>2551</v>
      </c>
      <c r="K390" s="9" t="s">
        <v>2552</v>
      </c>
      <c r="L390" s="9" t="s">
        <v>2552</v>
      </c>
    </row>
    <row r="391" spans="1:12" x14ac:dyDescent="0.35">
      <c r="A391" s="9" t="s">
        <v>2553</v>
      </c>
      <c r="B391" s="9" t="s">
        <v>2554</v>
      </c>
      <c r="C391" s="9" t="s">
        <v>2555</v>
      </c>
      <c r="D391" s="9">
        <v>389</v>
      </c>
      <c r="E391" s="9" t="s">
        <v>2556</v>
      </c>
      <c r="F391" s="9" t="s">
        <v>392</v>
      </c>
      <c r="G391" s="9" t="s">
        <v>2557</v>
      </c>
      <c r="H391" s="9" t="s">
        <v>327</v>
      </c>
      <c r="I391" s="9"/>
      <c r="J391" s="9"/>
      <c r="K391" s="9"/>
      <c r="L391" s="9"/>
    </row>
    <row r="392" spans="1:12" x14ac:dyDescent="0.35">
      <c r="A392" s="9" t="s">
        <v>2558</v>
      </c>
      <c r="B392" s="9" t="s">
        <v>2559</v>
      </c>
      <c r="C392" s="9" t="s">
        <v>2560</v>
      </c>
      <c r="D392" s="9">
        <v>390</v>
      </c>
      <c r="E392" s="9" t="s">
        <v>2561</v>
      </c>
      <c r="F392" s="9" t="s">
        <v>318</v>
      </c>
      <c r="G392" s="9" t="s">
        <v>2562</v>
      </c>
      <c r="H392" s="9" t="s">
        <v>320</v>
      </c>
      <c r="I392" s="9"/>
      <c r="J392" s="9"/>
      <c r="K392" s="9"/>
      <c r="L392" s="9"/>
    </row>
    <row r="393" spans="1:12" x14ac:dyDescent="0.35">
      <c r="A393" s="9" t="s">
        <v>2563</v>
      </c>
      <c r="B393" s="9" t="s">
        <v>2564</v>
      </c>
      <c r="C393" s="9" t="s">
        <v>2565</v>
      </c>
      <c r="D393" s="9">
        <v>391</v>
      </c>
      <c r="E393" s="9" t="s">
        <v>2566</v>
      </c>
      <c r="F393" s="9" t="s">
        <v>392</v>
      </c>
      <c r="G393" s="9" t="s">
        <v>2567</v>
      </c>
      <c r="H393" s="9" t="s">
        <v>320</v>
      </c>
      <c r="I393" s="9"/>
      <c r="J393" s="9"/>
      <c r="K393" s="9"/>
      <c r="L393" s="9"/>
    </row>
    <row r="394" spans="1:12" x14ac:dyDescent="0.35">
      <c r="A394" s="9" t="s">
        <v>2568</v>
      </c>
      <c r="B394" s="9" t="s">
        <v>2569</v>
      </c>
      <c r="C394" s="9" t="s">
        <v>2570</v>
      </c>
      <c r="D394" s="9">
        <v>392</v>
      </c>
      <c r="E394" s="9" t="s">
        <v>2571</v>
      </c>
      <c r="F394" s="9" t="s">
        <v>392</v>
      </c>
      <c r="G394" s="9" t="s">
        <v>2572</v>
      </c>
      <c r="H394" s="9" t="s">
        <v>320</v>
      </c>
      <c r="I394" s="9"/>
      <c r="J394" s="9"/>
      <c r="K394" s="9"/>
      <c r="L394" s="9"/>
    </row>
    <row r="395" spans="1:12" x14ac:dyDescent="0.35">
      <c r="A395" s="9" t="s">
        <v>2573</v>
      </c>
      <c r="B395" s="9" t="s">
        <v>2574</v>
      </c>
      <c r="C395" s="9" t="s">
        <v>2575</v>
      </c>
      <c r="D395" s="9">
        <v>393</v>
      </c>
      <c r="E395" s="9" t="s">
        <v>2576</v>
      </c>
      <c r="F395" s="9" t="s">
        <v>392</v>
      </c>
      <c r="G395" s="9" t="s">
        <v>2577</v>
      </c>
      <c r="H395" s="9" t="s">
        <v>320</v>
      </c>
      <c r="I395" s="9"/>
      <c r="J395" s="9"/>
      <c r="K395" s="9"/>
      <c r="L395" s="9"/>
    </row>
    <row r="396" spans="1:12" x14ac:dyDescent="0.35">
      <c r="A396" s="9" t="s">
        <v>2578</v>
      </c>
      <c r="B396" s="9" t="s">
        <v>2579</v>
      </c>
      <c r="C396" s="9" t="s">
        <v>2580</v>
      </c>
      <c r="D396" s="9">
        <v>394</v>
      </c>
      <c r="E396" s="9" t="s">
        <v>2581</v>
      </c>
      <c r="F396" s="9" t="s">
        <v>318</v>
      </c>
      <c r="G396" s="9" t="s">
        <v>2582</v>
      </c>
      <c r="H396" s="9" t="s">
        <v>320</v>
      </c>
      <c r="I396" s="9"/>
      <c r="J396" s="9"/>
      <c r="K396" s="9"/>
      <c r="L396" s="9"/>
    </row>
    <row r="397" spans="1:12" x14ac:dyDescent="0.35">
      <c r="A397" s="9" t="s">
        <v>2583</v>
      </c>
      <c r="B397" s="9" t="s">
        <v>2584</v>
      </c>
      <c r="C397" s="9" t="s">
        <v>2585</v>
      </c>
      <c r="D397" s="9">
        <v>395</v>
      </c>
      <c r="E397" s="9" t="s">
        <v>2586</v>
      </c>
      <c r="F397" s="9" t="s">
        <v>412</v>
      </c>
      <c r="G397" s="9" t="s">
        <v>2587</v>
      </c>
      <c r="H397" s="9" t="s">
        <v>327</v>
      </c>
      <c r="I397" s="9"/>
      <c r="J397" s="9"/>
      <c r="K397" s="9"/>
      <c r="L397" s="9"/>
    </row>
    <row r="398" spans="1:12" x14ac:dyDescent="0.35">
      <c r="A398" s="9" t="s">
        <v>2588</v>
      </c>
      <c r="B398" s="9" t="s">
        <v>2589</v>
      </c>
      <c r="C398" s="9" t="s">
        <v>2590</v>
      </c>
      <c r="D398" s="9">
        <v>396</v>
      </c>
      <c r="E398" s="9" t="s">
        <v>2591</v>
      </c>
      <c r="F398" s="9" t="s">
        <v>365</v>
      </c>
      <c r="G398" s="9" t="s">
        <v>2592</v>
      </c>
      <c r="H398" s="9" t="s">
        <v>320</v>
      </c>
      <c r="I398" s="9"/>
      <c r="J398" s="9"/>
      <c r="K398" s="9"/>
      <c r="L398" s="9"/>
    </row>
    <row r="399" spans="1:12" x14ac:dyDescent="0.35">
      <c r="A399" s="9" t="s">
        <v>2593</v>
      </c>
      <c r="B399" s="9" t="s">
        <v>2594</v>
      </c>
      <c r="C399" s="9" t="s">
        <v>2595</v>
      </c>
      <c r="D399" s="9">
        <v>397</v>
      </c>
      <c r="E399" s="9" t="s">
        <v>2596</v>
      </c>
      <c r="F399" s="9" t="s">
        <v>318</v>
      </c>
      <c r="G399" s="9" t="s">
        <v>2597</v>
      </c>
      <c r="H399" s="9" t="s">
        <v>320</v>
      </c>
      <c r="I399" s="9"/>
      <c r="J399" s="9"/>
      <c r="K399" s="9" t="s">
        <v>2598</v>
      </c>
      <c r="L399" s="9" t="s">
        <v>2598</v>
      </c>
    </row>
    <row r="400" spans="1:12" x14ac:dyDescent="0.35">
      <c r="A400" s="9" t="s">
        <v>2599</v>
      </c>
      <c r="B400" s="9" t="s">
        <v>2600</v>
      </c>
      <c r="C400" s="9" t="s">
        <v>2601</v>
      </c>
      <c r="D400" s="9">
        <v>398</v>
      </c>
      <c r="E400" s="9" t="s">
        <v>2602</v>
      </c>
      <c r="F400" s="9" t="s">
        <v>318</v>
      </c>
      <c r="G400" s="9"/>
      <c r="H400" s="9"/>
      <c r="I400" s="9"/>
      <c r="J400" s="9" t="s">
        <v>2603</v>
      </c>
      <c r="K400" s="9" t="s">
        <v>2604</v>
      </c>
      <c r="L400" s="9" t="s">
        <v>2604</v>
      </c>
    </row>
    <row r="401" spans="1:12" x14ac:dyDescent="0.35">
      <c r="A401" s="9" t="s">
        <v>2605</v>
      </c>
      <c r="B401" s="9" t="s">
        <v>2606</v>
      </c>
      <c r="C401" s="9" t="s">
        <v>2607</v>
      </c>
      <c r="D401" s="9">
        <v>399</v>
      </c>
      <c r="E401" s="9" t="s">
        <v>2608</v>
      </c>
      <c r="F401" s="9" t="s">
        <v>392</v>
      </c>
      <c r="G401" s="9" t="s">
        <v>2609</v>
      </c>
      <c r="H401" s="9" t="s">
        <v>320</v>
      </c>
      <c r="I401" s="9"/>
      <c r="J401" s="9"/>
      <c r="K401" s="9" t="s">
        <v>2610</v>
      </c>
      <c r="L401" s="9" t="s">
        <v>2610</v>
      </c>
    </row>
    <row r="402" spans="1:12" x14ac:dyDescent="0.35">
      <c r="A402" s="9" t="s">
        <v>2611</v>
      </c>
      <c r="B402" s="9" t="s">
        <v>2612</v>
      </c>
      <c r="C402" s="9" t="s">
        <v>2613</v>
      </c>
      <c r="D402" s="9">
        <v>400</v>
      </c>
      <c r="E402" s="9" t="s">
        <v>2614</v>
      </c>
      <c r="F402" s="9" t="s">
        <v>392</v>
      </c>
      <c r="G402" s="9" t="s">
        <v>2615</v>
      </c>
      <c r="H402" s="9" t="s">
        <v>327</v>
      </c>
      <c r="I402" s="9"/>
      <c r="J402" s="9" t="s">
        <v>2616</v>
      </c>
      <c r="K402" s="9" t="s">
        <v>2617</v>
      </c>
      <c r="L402" s="9" t="s">
        <v>2617</v>
      </c>
    </row>
    <row r="403" spans="1:12" x14ac:dyDescent="0.35">
      <c r="A403" s="9" t="s">
        <v>2618</v>
      </c>
      <c r="B403" s="9" t="s">
        <v>2619</v>
      </c>
      <c r="C403" s="9" t="s">
        <v>2620</v>
      </c>
      <c r="D403" s="9">
        <v>401</v>
      </c>
      <c r="E403" s="9" t="s">
        <v>2621</v>
      </c>
      <c r="F403" s="9" t="s">
        <v>392</v>
      </c>
      <c r="G403" s="9" t="s">
        <v>2622</v>
      </c>
      <c r="H403" s="9" t="s">
        <v>320</v>
      </c>
      <c r="I403" s="9"/>
      <c r="J403" s="9"/>
      <c r="K403" s="9"/>
      <c r="L403" s="9"/>
    </row>
    <row r="404" spans="1:12" x14ac:dyDescent="0.35">
      <c r="A404" s="9" t="s">
        <v>2623</v>
      </c>
      <c r="B404" s="9" t="s">
        <v>2624</v>
      </c>
      <c r="C404" s="9" t="s">
        <v>2625</v>
      </c>
      <c r="D404" s="9">
        <v>402</v>
      </c>
      <c r="E404" s="9" t="s">
        <v>2626</v>
      </c>
      <c r="F404" s="9" t="s">
        <v>318</v>
      </c>
      <c r="G404" s="9" t="s">
        <v>2627</v>
      </c>
      <c r="H404" s="9" t="s">
        <v>320</v>
      </c>
      <c r="I404" s="9"/>
      <c r="J404" s="9"/>
      <c r="K404" s="9"/>
      <c r="L404" s="9"/>
    </row>
    <row r="405" spans="1:12" x14ac:dyDescent="0.35">
      <c r="A405" s="9" t="s">
        <v>2628</v>
      </c>
      <c r="B405" s="9" t="s">
        <v>2629</v>
      </c>
      <c r="C405" s="9" t="s">
        <v>2630</v>
      </c>
      <c r="D405" s="9">
        <v>403</v>
      </c>
      <c r="E405" s="9" t="s">
        <v>2631</v>
      </c>
      <c r="F405" s="9" t="s">
        <v>392</v>
      </c>
      <c r="G405" s="9" t="s">
        <v>2632</v>
      </c>
      <c r="H405" s="9" t="s">
        <v>320</v>
      </c>
      <c r="I405" s="9"/>
      <c r="J405" s="9"/>
      <c r="K405" s="9"/>
      <c r="L405" s="9"/>
    </row>
    <row r="406" spans="1:12" x14ac:dyDescent="0.35">
      <c r="A406" s="9" t="s">
        <v>2633</v>
      </c>
      <c r="B406" s="9" t="s">
        <v>2634</v>
      </c>
      <c r="C406" s="9" t="s">
        <v>2635</v>
      </c>
      <c r="D406" s="9">
        <v>404</v>
      </c>
      <c r="E406" s="9" t="s">
        <v>2636</v>
      </c>
      <c r="F406" s="9" t="s">
        <v>318</v>
      </c>
      <c r="G406" s="9" t="s">
        <v>2637</v>
      </c>
      <c r="H406" s="9" t="s">
        <v>327</v>
      </c>
      <c r="I406" s="9"/>
      <c r="J406" s="9" t="s">
        <v>2638</v>
      </c>
      <c r="K406" s="9" t="s">
        <v>2639</v>
      </c>
      <c r="L406" s="9" t="s">
        <v>2639</v>
      </c>
    </row>
    <row r="407" spans="1:12" x14ac:dyDescent="0.35">
      <c r="A407" s="9" t="s">
        <v>2640</v>
      </c>
      <c r="B407" s="9" t="s">
        <v>2641</v>
      </c>
      <c r="C407" s="9" t="s">
        <v>2642</v>
      </c>
      <c r="D407" s="9">
        <v>405</v>
      </c>
      <c r="E407" s="9" t="s">
        <v>2643</v>
      </c>
      <c r="F407" s="9" t="s">
        <v>392</v>
      </c>
      <c r="G407" s="9" t="s">
        <v>2644</v>
      </c>
      <c r="H407" s="9" t="s">
        <v>320</v>
      </c>
      <c r="I407" s="9"/>
      <c r="J407" s="9"/>
      <c r="K407" s="9"/>
      <c r="L407" s="9"/>
    </row>
    <row r="408" spans="1:12" x14ac:dyDescent="0.35">
      <c r="A408" s="9" t="s">
        <v>2645</v>
      </c>
      <c r="B408" s="9" t="s">
        <v>2646</v>
      </c>
      <c r="C408" s="9" t="s">
        <v>2647</v>
      </c>
      <c r="D408" s="9">
        <v>406</v>
      </c>
      <c r="E408" s="9" t="s">
        <v>2648</v>
      </c>
      <c r="F408" s="9" t="s">
        <v>318</v>
      </c>
      <c r="G408" s="9" t="s">
        <v>2649</v>
      </c>
      <c r="H408" s="9" t="s">
        <v>327</v>
      </c>
      <c r="I408" s="9"/>
      <c r="J408" s="9"/>
      <c r="K408" s="9"/>
      <c r="L408" s="9"/>
    </row>
    <row r="409" spans="1:12" x14ac:dyDescent="0.35">
      <c r="A409" s="9" t="s">
        <v>2650</v>
      </c>
      <c r="B409" s="9" t="s">
        <v>2651</v>
      </c>
      <c r="C409" s="9" t="s">
        <v>2652</v>
      </c>
      <c r="D409" s="9">
        <v>407</v>
      </c>
      <c r="E409" s="9" t="s">
        <v>2653</v>
      </c>
      <c r="F409" s="9" t="s">
        <v>318</v>
      </c>
      <c r="G409" s="9" t="s">
        <v>2654</v>
      </c>
      <c r="H409" s="9" t="s">
        <v>327</v>
      </c>
      <c r="I409" s="9"/>
      <c r="J409" s="9"/>
      <c r="K409" s="9" t="s">
        <v>2655</v>
      </c>
      <c r="L409" s="9" t="s">
        <v>2655</v>
      </c>
    </row>
    <row r="410" spans="1:12" x14ac:dyDescent="0.35">
      <c r="A410" s="9" t="s">
        <v>2656</v>
      </c>
      <c r="B410" s="9" t="s">
        <v>2657</v>
      </c>
      <c r="C410" s="9" t="s">
        <v>2658</v>
      </c>
      <c r="D410" s="9">
        <v>408</v>
      </c>
      <c r="E410" s="9" t="s">
        <v>2659</v>
      </c>
      <c r="F410" s="9" t="s">
        <v>412</v>
      </c>
      <c r="G410" s="9" t="s">
        <v>2660</v>
      </c>
      <c r="H410" s="9" t="s">
        <v>320</v>
      </c>
      <c r="I410" s="9"/>
      <c r="J410" s="9"/>
      <c r="K410" s="9" t="s">
        <v>2661</v>
      </c>
      <c r="L410" s="9" t="s">
        <v>350</v>
      </c>
    </row>
    <row r="411" spans="1:12" x14ac:dyDescent="0.35">
      <c r="A411" s="9" t="s">
        <v>2662</v>
      </c>
      <c r="B411" s="9" t="s">
        <v>2663</v>
      </c>
      <c r="C411" s="9" t="s">
        <v>2664</v>
      </c>
      <c r="D411" s="9">
        <v>409</v>
      </c>
      <c r="E411" s="9" t="s">
        <v>2665</v>
      </c>
      <c r="F411" s="9" t="s">
        <v>365</v>
      </c>
      <c r="G411" s="9"/>
      <c r="H411" s="9"/>
      <c r="I411" s="9"/>
      <c r="J411" s="9"/>
      <c r="K411" s="9"/>
      <c r="L411" s="9"/>
    </row>
    <row r="412" spans="1:12" x14ac:dyDescent="0.35">
      <c r="A412" s="9" t="s">
        <v>2666</v>
      </c>
      <c r="B412" s="9" t="s">
        <v>2667</v>
      </c>
      <c r="C412" s="9" t="s">
        <v>2668</v>
      </c>
      <c r="D412" s="9">
        <v>410</v>
      </c>
      <c r="E412" s="9" t="s">
        <v>2669</v>
      </c>
      <c r="F412" s="9" t="s">
        <v>365</v>
      </c>
      <c r="G412" s="9" t="s">
        <v>2670</v>
      </c>
      <c r="H412" s="9" t="s">
        <v>327</v>
      </c>
      <c r="I412" s="9"/>
      <c r="J412" s="9"/>
      <c r="K412" s="9"/>
      <c r="L412" s="9"/>
    </row>
    <row r="413" spans="1:12" x14ac:dyDescent="0.35">
      <c r="A413" s="9" t="s">
        <v>2671</v>
      </c>
      <c r="B413" s="9" t="s">
        <v>2672</v>
      </c>
      <c r="C413" s="9" t="s">
        <v>2673</v>
      </c>
      <c r="D413" s="9">
        <v>411</v>
      </c>
      <c r="E413" s="9" t="s">
        <v>2674</v>
      </c>
      <c r="F413" s="9" t="s">
        <v>318</v>
      </c>
      <c r="G413" s="9" t="s">
        <v>2675</v>
      </c>
      <c r="H413" s="9" t="s">
        <v>327</v>
      </c>
      <c r="I413" s="9"/>
      <c r="J413" s="9"/>
      <c r="K413" s="9" t="s">
        <v>2676</v>
      </c>
      <c r="L413" s="9" t="s">
        <v>2676</v>
      </c>
    </row>
    <row r="414" spans="1:12" x14ac:dyDescent="0.35">
      <c r="A414" s="9" t="s">
        <v>2677</v>
      </c>
      <c r="B414" s="9" t="s">
        <v>2678</v>
      </c>
      <c r="C414" s="9" t="s">
        <v>2679</v>
      </c>
      <c r="D414" s="9">
        <v>412</v>
      </c>
      <c r="E414" s="9" t="s">
        <v>2680</v>
      </c>
      <c r="F414" s="9" t="s">
        <v>392</v>
      </c>
      <c r="G414" s="9" t="s">
        <v>2681</v>
      </c>
      <c r="H414" s="9" t="s">
        <v>320</v>
      </c>
      <c r="I414" s="9"/>
      <c r="J414" s="9"/>
      <c r="K414" s="9" t="s">
        <v>2682</v>
      </c>
      <c r="L414" s="9" t="s">
        <v>2683</v>
      </c>
    </row>
    <row r="415" spans="1:12" x14ac:dyDescent="0.35">
      <c r="A415" s="9" t="s">
        <v>2684</v>
      </c>
      <c r="B415" s="9" t="s">
        <v>2685</v>
      </c>
      <c r="C415" s="9" t="s">
        <v>2686</v>
      </c>
      <c r="D415" s="9">
        <v>413</v>
      </c>
      <c r="E415" s="9" t="s">
        <v>2687</v>
      </c>
      <c r="F415" s="9" t="s">
        <v>318</v>
      </c>
      <c r="G415" s="9" t="s">
        <v>2688</v>
      </c>
      <c r="H415" s="9" t="s">
        <v>327</v>
      </c>
      <c r="I415" s="9"/>
      <c r="J415" s="9" t="s">
        <v>2689</v>
      </c>
      <c r="K415" s="9" t="s">
        <v>2690</v>
      </c>
      <c r="L415" s="9" t="s">
        <v>350</v>
      </c>
    </row>
    <row r="416" spans="1:12" x14ac:dyDescent="0.35">
      <c r="A416" s="9" t="s">
        <v>2691</v>
      </c>
      <c r="B416" s="9" t="s">
        <v>2692</v>
      </c>
      <c r="C416" s="9" t="s">
        <v>2693</v>
      </c>
      <c r="D416" s="9">
        <v>414</v>
      </c>
      <c r="E416" s="9" t="s">
        <v>2694</v>
      </c>
      <c r="F416" s="9" t="s">
        <v>365</v>
      </c>
      <c r="G416" s="9"/>
      <c r="H416" s="9"/>
      <c r="I416" s="9"/>
      <c r="J416" s="9"/>
      <c r="K416" s="9"/>
      <c r="L416" s="9"/>
    </row>
    <row r="417" spans="1:12" x14ac:dyDescent="0.35">
      <c r="A417" s="9" t="s">
        <v>2695</v>
      </c>
      <c r="B417" s="9" t="s">
        <v>2696</v>
      </c>
      <c r="C417" s="9" t="s">
        <v>2697</v>
      </c>
      <c r="D417" s="9">
        <v>415</v>
      </c>
      <c r="E417" s="9" t="s">
        <v>2698</v>
      </c>
      <c r="F417" s="9" t="s">
        <v>318</v>
      </c>
      <c r="G417" s="9"/>
      <c r="H417" s="9"/>
      <c r="I417" s="9"/>
      <c r="J417" s="9"/>
      <c r="K417" s="9"/>
      <c r="L417" s="9"/>
    </row>
    <row r="418" spans="1:12" x14ac:dyDescent="0.35">
      <c r="A418" s="9" t="s">
        <v>2699</v>
      </c>
      <c r="B418" s="9" t="s">
        <v>2700</v>
      </c>
      <c r="C418" s="9" t="s">
        <v>2701</v>
      </c>
      <c r="D418" s="9">
        <v>416</v>
      </c>
      <c r="E418" s="9" t="s">
        <v>2702</v>
      </c>
      <c r="F418" s="9" t="s">
        <v>318</v>
      </c>
      <c r="G418" s="9" t="s">
        <v>2703</v>
      </c>
      <c r="H418" s="9" t="s">
        <v>327</v>
      </c>
      <c r="I418" s="9"/>
      <c r="J418" s="9" t="s">
        <v>2704</v>
      </c>
      <c r="K418" s="9" t="s">
        <v>2705</v>
      </c>
      <c r="L418" s="9" t="s">
        <v>2705</v>
      </c>
    </row>
    <row r="419" spans="1:12" x14ac:dyDescent="0.35">
      <c r="A419" s="9" t="s">
        <v>2706</v>
      </c>
      <c r="B419" s="9" t="s">
        <v>2707</v>
      </c>
      <c r="C419" s="9" t="s">
        <v>2708</v>
      </c>
      <c r="D419" s="9">
        <v>417</v>
      </c>
      <c r="E419" s="9" t="s">
        <v>2709</v>
      </c>
      <c r="F419" s="9" t="s">
        <v>365</v>
      </c>
      <c r="G419" s="9" t="s">
        <v>2710</v>
      </c>
      <c r="H419" s="9" t="s">
        <v>327</v>
      </c>
      <c r="I419" s="9"/>
      <c r="J419" s="9"/>
      <c r="K419" s="9" t="s">
        <v>2711</v>
      </c>
      <c r="L419" s="9" t="s">
        <v>2711</v>
      </c>
    </row>
    <row r="420" spans="1:12" x14ac:dyDescent="0.35">
      <c r="A420" s="9" t="s">
        <v>2712</v>
      </c>
      <c r="B420" s="9" t="s">
        <v>2713</v>
      </c>
      <c r="C420" s="9" t="s">
        <v>2714</v>
      </c>
      <c r="D420" s="9">
        <v>418</v>
      </c>
      <c r="E420" s="9" t="s">
        <v>2715</v>
      </c>
      <c r="F420" s="9" t="s">
        <v>1412</v>
      </c>
      <c r="G420" s="9" t="s">
        <v>2716</v>
      </c>
      <c r="H420" s="9" t="s">
        <v>327</v>
      </c>
      <c r="I420" s="9"/>
      <c r="J420" s="9" t="s">
        <v>2717</v>
      </c>
      <c r="K420" s="9" t="s">
        <v>2718</v>
      </c>
      <c r="L420" s="9" t="s">
        <v>2718</v>
      </c>
    </row>
    <row r="421" spans="1:12" x14ac:dyDescent="0.35">
      <c r="A421" s="9" t="s">
        <v>2719</v>
      </c>
      <c r="B421" s="9" t="s">
        <v>2720</v>
      </c>
      <c r="C421" s="9" t="s">
        <v>2721</v>
      </c>
      <c r="D421" s="9">
        <v>419</v>
      </c>
      <c r="E421" s="9" t="s">
        <v>2722</v>
      </c>
      <c r="F421" s="9" t="s">
        <v>318</v>
      </c>
      <c r="G421" s="9"/>
      <c r="H421" s="9"/>
      <c r="I421" s="9"/>
      <c r="J421" s="9"/>
      <c r="K421" s="9"/>
      <c r="L421" s="9"/>
    </row>
    <row r="422" spans="1:12" x14ac:dyDescent="0.35">
      <c r="A422" s="9" t="s">
        <v>2723</v>
      </c>
      <c r="B422" s="9" t="s">
        <v>2724</v>
      </c>
      <c r="C422" s="9" t="s">
        <v>2725</v>
      </c>
      <c r="D422" s="9">
        <v>420</v>
      </c>
      <c r="E422" s="9" t="s">
        <v>2726</v>
      </c>
      <c r="F422" s="9" t="s">
        <v>318</v>
      </c>
      <c r="G422" s="9" t="s">
        <v>2727</v>
      </c>
      <c r="H422" s="9" t="s">
        <v>320</v>
      </c>
      <c r="I422" s="9"/>
      <c r="J422" s="9"/>
      <c r="K422" s="9"/>
      <c r="L422" s="9"/>
    </row>
    <row r="423" spans="1:12" x14ac:dyDescent="0.35">
      <c r="A423" s="9" t="s">
        <v>2728</v>
      </c>
      <c r="B423" s="9" t="s">
        <v>2729</v>
      </c>
      <c r="C423" s="9" t="s">
        <v>2730</v>
      </c>
      <c r="D423" s="9">
        <v>421</v>
      </c>
      <c r="E423" s="9" t="s">
        <v>2731</v>
      </c>
      <c r="F423" s="9" t="s">
        <v>318</v>
      </c>
      <c r="G423" s="9" t="s">
        <v>2732</v>
      </c>
      <c r="H423" s="9" t="s">
        <v>320</v>
      </c>
      <c r="I423" s="9"/>
      <c r="J423" s="9"/>
      <c r="K423" s="9"/>
      <c r="L423" s="9"/>
    </row>
    <row r="424" spans="1:12" x14ac:dyDescent="0.35">
      <c r="A424" s="9" t="s">
        <v>2733</v>
      </c>
      <c r="B424" s="9" t="s">
        <v>2734</v>
      </c>
      <c r="C424" s="9" t="s">
        <v>2735</v>
      </c>
      <c r="D424" s="9">
        <v>422</v>
      </c>
      <c r="E424" s="9" t="s">
        <v>2736</v>
      </c>
      <c r="F424" s="9" t="s">
        <v>365</v>
      </c>
      <c r="G424" s="9" t="s">
        <v>2737</v>
      </c>
      <c r="H424" s="9" t="s">
        <v>327</v>
      </c>
      <c r="I424" s="9"/>
      <c r="J424" s="9"/>
      <c r="K424" s="9"/>
      <c r="L424" s="9"/>
    </row>
    <row r="425" spans="1:12" x14ac:dyDescent="0.35">
      <c r="A425" s="9" t="s">
        <v>2738</v>
      </c>
      <c r="B425" s="9" t="s">
        <v>2739</v>
      </c>
      <c r="C425" s="9" t="s">
        <v>2740</v>
      </c>
      <c r="D425" s="9">
        <v>423</v>
      </c>
      <c r="E425" s="9" t="s">
        <v>2741</v>
      </c>
      <c r="F425" s="9" t="s">
        <v>318</v>
      </c>
      <c r="G425" s="9" t="s">
        <v>2742</v>
      </c>
      <c r="H425" s="9" t="s">
        <v>320</v>
      </c>
      <c r="I425" s="9"/>
      <c r="J425" s="9"/>
      <c r="K425" s="9"/>
      <c r="L425" s="9"/>
    </row>
    <row r="426" spans="1:12" x14ac:dyDescent="0.35">
      <c r="A426" s="9" t="s">
        <v>2743</v>
      </c>
      <c r="B426" s="9" t="s">
        <v>2744</v>
      </c>
      <c r="C426" s="9" t="s">
        <v>2745</v>
      </c>
      <c r="D426" s="9">
        <v>424</v>
      </c>
      <c r="E426" s="9" t="s">
        <v>2746</v>
      </c>
      <c r="F426" s="9" t="s">
        <v>365</v>
      </c>
      <c r="G426" s="9" t="s">
        <v>2747</v>
      </c>
      <c r="H426" s="9" t="s">
        <v>327</v>
      </c>
      <c r="I426" s="9"/>
      <c r="J426" s="9"/>
      <c r="K426" s="9"/>
      <c r="L426" s="9"/>
    </row>
    <row r="427" spans="1:12" x14ac:dyDescent="0.35">
      <c r="A427" s="9" t="s">
        <v>2748</v>
      </c>
      <c r="B427" s="9" t="s">
        <v>2749</v>
      </c>
      <c r="C427" s="9" t="s">
        <v>2750</v>
      </c>
      <c r="D427" s="9">
        <v>425</v>
      </c>
      <c r="E427" s="9" t="s">
        <v>2751</v>
      </c>
      <c r="F427" s="9" t="s">
        <v>318</v>
      </c>
      <c r="G427" s="9" t="s">
        <v>2752</v>
      </c>
      <c r="H427" s="9" t="s">
        <v>327</v>
      </c>
      <c r="I427" s="9"/>
      <c r="J427" s="9" t="s">
        <v>2753</v>
      </c>
      <c r="K427" s="9" t="s">
        <v>2754</v>
      </c>
      <c r="L427" s="9" t="s">
        <v>2754</v>
      </c>
    </row>
    <row r="428" spans="1:12" x14ac:dyDescent="0.35">
      <c r="A428" s="9" t="s">
        <v>2755</v>
      </c>
      <c r="B428" s="9" t="s">
        <v>2756</v>
      </c>
      <c r="C428" s="9" t="s">
        <v>2757</v>
      </c>
      <c r="D428" s="9">
        <v>426</v>
      </c>
      <c r="E428" s="9" t="s">
        <v>2758</v>
      </c>
      <c r="F428" s="9" t="s">
        <v>318</v>
      </c>
      <c r="G428" s="9" t="s">
        <v>2759</v>
      </c>
      <c r="H428" s="9" t="s">
        <v>327</v>
      </c>
      <c r="I428" s="9"/>
      <c r="J428" s="9" t="s">
        <v>2760</v>
      </c>
      <c r="K428" s="9" t="s">
        <v>2761</v>
      </c>
      <c r="L428" s="9" t="s">
        <v>2761</v>
      </c>
    </row>
    <row r="429" spans="1:12" x14ac:dyDescent="0.35">
      <c r="A429" s="9" t="s">
        <v>2762</v>
      </c>
      <c r="B429" s="9" t="s">
        <v>2763</v>
      </c>
      <c r="C429" s="9" t="s">
        <v>2764</v>
      </c>
      <c r="D429" s="9">
        <v>427</v>
      </c>
      <c r="E429" s="9" t="s">
        <v>2765</v>
      </c>
      <c r="F429" s="9" t="s">
        <v>498</v>
      </c>
      <c r="G429" s="9" t="s">
        <v>2766</v>
      </c>
      <c r="H429" s="9" t="s">
        <v>327</v>
      </c>
      <c r="I429" s="9"/>
      <c r="J429" s="9" t="s">
        <v>2767</v>
      </c>
      <c r="K429" s="9" t="s">
        <v>2768</v>
      </c>
      <c r="L429" s="9" t="s">
        <v>2768</v>
      </c>
    </row>
    <row r="430" spans="1:12" x14ac:dyDescent="0.35">
      <c r="A430" s="9" t="s">
        <v>2769</v>
      </c>
      <c r="B430" s="9" t="s">
        <v>2770</v>
      </c>
      <c r="C430" s="9" t="s">
        <v>2771</v>
      </c>
      <c r="D430" s="9">
        <v>428</v>
      </c>
      <c r="E430" s="9" t="s">
        <v>2772</v>
      </c>
      <c r="F430" s="9" t="s">
        <v>318</v>
      </c>
      <c r="G430" s="9" t="s">
        <v>2773</v>
      </c>
      <c r="H430" s="9" t="s">
        <v>327</v>
      </c>
      <c r="I430" s="9"/>
      <c r="J430" s="9" t="s">
        <v>2774</v>
      </c>
      <c r="K430" s="9" t="s">
        <v>2775</v>
      </c>
      <c r="L430" s="9" t="s">
        <v>2775</v>
      </c>
    </row>
    <row r="431" spans="1:12" x14ac:dyDescent="0.35">
      <c r="A431" s="9" t="s">
        <v>2776</v>
      </c>
      <c r="B431" s="9" t="s">
        <v>2777</v>
      </c>
      <c r="C431" s="9" t="s">
        <v>2778</v>
      </c>
      <c r="D431" s="9">
        <v>429</v>
      </c>
      <c r="E431" s="9" t="s">
        <v>2779</v>
      </c>
      <c r="F431" s="9" t="s">
        <v>392</v>
      </c>
      <c r="G431" s="9" t="s">
        <v>2780</v>
      </c>
      <c r="H431" s="9" t="s">
        <v>327</v>
      </c>
      <c r="I431" s="9"/>
      <c r="J431" s="9" t="s">
        <v>2781</v>
      </c>
      <c r="K431" s="9" t="s">
        <v>2782</v>
      </c>
      <c r="L431" s="9" t="s">
        <v>2782</v>
      </c>
    </row>
    <row r="432" spans="1:12" x14ac:dyDescent="0.35">
      <c r="A432" s="9" t="s">
        <v>2783</v>
      </c>
      <c r="B432" s="9" t="s">
        <v>2784</v>
      </c>
      <c r="C432" s="9" t="s">
        <v>2785</v>
      </c>
      <c r="D432" s="9">
        <v>430</v>
      </c>
      <c r="E432" s="9" t="s">
        <v>2786</v>
      </c>
      <c r="F432" s="9" t="s">
        <v>318</v>
      </c>
      <c r="G432" s="9" t="s">
        <v>2787</v>
      </c>
      <c r="H432" s="9" t="s">
        <v>320</v>
      </c>
      <c r="I432" s="9"/>
      <c r="J432" s="9"/>
      <c r="K432" s="9"/>
      <c r="L432" s="9"/>
    </row>
    <row r="433" spans="1:12" x14ac:dyDescent="0.35">
      <c r="A433" s="9" t="s">
        <v>2788</v>
      </c>
      <c r="B433" s="9" t="s">
        <v>2789</v>
      </c>
      <c r="C433" s="9" t="s">
        <v>2790</v>
      </c>
      <c r="D433" s="9">
        <v>431</v>
      </c>
      <c r="E433" s="9" t="s">
        <v>2791</v>
      </c>
      <c r="F433" s="9" t="s">
        <v>318</v>
      </c>
      <c r="G433" s="9" t="s">
        <v>2792</v>
      </c>
      <c r="H433" s="9" t="s">
        <v>327</v>
      </c>
      <c r="I433" s="9"/>
      <c r="J433" s="9" t="s">
        <v>2793</v>
      </c>
      <c r="K433" s="9" t="s">
        <v>2794</v>
      </c>
      <c r="L433" s="9" t="s">
        <v>2794</v>
      </c>
    </row>
    <row r="434" spans="1:12" x14ac:dyDescent="0.35">
      <c r="A434" s="9" t="s">
        <v>2795</v>
      </c>
      <c r="B434" s="9" t="s">
        <v>2796</v>
      </c>
      <c r="C434" s="9" t="s">
        <v>2797</v>
      </c>
      <c r="D434" s="9">
        <v>432</v>
      </c>
      <c r="E434" s="9" t="s">
        <v>2798</v>
      </c>
      <c r="F434" s="9" t="s">
        <v>318</v>
      </c>
      <c r="G434" s="9" t="s">
        <v>2799</v>
      </c>
      <c r="H434" s="9" t="s">
        <v>327</v>
      </c>
      <c r="I434" s="9"/>
      <c r="J434" s="9" t="s">
        <v>2800</v>
      </c>
      <c r="K434" s="9" t="s">
        <v>2801</v>
      </c>
      <c r="L434" s="9" t="s">
        <v>2801</v>
      </c>
    </row>
    <row r="435" spans="1:12" x14ac:dyDescent="0.35">
      <c r="A435" s="9" t="s">
        <v>2802</v>
      </c>
      <c r="B435" s="9" t="s">
        <v>2803</v>
      </c>
      <c r="C435" s="9" t="s">
        <v>2804</v>
      </c>
      <c r="D435" s="9">
        <v>433</v>
      </c>
      <c r="E435" s="9" t="s">
        <v>2805</v>
      </c>
      <c r="F435" s="9" t="s">
        <v>318</v>
      </c>
      <c r="G435" s="9" t="s">
        <v>2806</v>
      </c>
      <c r="H435" s="9" t="s">
        <v>320</v>
      </c>
      <c r="I435" s="9"/>
      <c r="J435" s="9"/>
      <c r="K435" s="9" t="s">
        <v>350</v>
      </c>
      <c r="L435" s="9" t="s">
        <v>350</v>
      </c>
    </row>
    <row r="436" spans="1:12" x14ac:dyDescent="0.35">
      <c r="A436" s="9" t="s">
        <v>2807</v>
      </c>
      <c r="B436" s="9" t="s">
        <v>2808</v>
      </c>
      <c r="C436" s="9" t="s">
        <v>2809</v>
      </c>
      <c r="D436" s="9">
        <v>434</v>
      </c>
      <c r="E436" s="9" t="s">
        <v>2810</v>
      </c>
      <c r="F436" s="9" t="s">
        <v>318</v>
      </c>
      <c r="G436" s="9" t="s">
        <v>2811</v>
      </c>
      <c r="H436" s="9" t="s">
        <v>327</v>
      </c>
      <c r="I436" s="9"/>
      <c r="J436" s="9" t="s">
        <v>2812</v>
      </c>
      <c r="K436" s="9" t="s">
        <v>2813</v>
      </c>
      <c r="L436" s="9" t="s">
        <v>2813</v>
      </c>
    </row>
    <row r="437" spans="1:12" x14ac:dyDescent="0.35">
      <c r="A437" s="9" t="s">
        <v>2814</v>
      </c>
      <c r="B437" s="9" t="s">
        <v>2815</v>
      </c>
      <c r="C437" s="9" t="s">
        <v>2816</v>
      </c>
      <c r="D437" s="9">
        <v>435</v>
      </c>
      <c r="E437" s="9" t="s">
        <v>2817</v>
      </c>
      <c r="F437" s="9" t="s">
        <v>412</v>
      </c>
      <c r="G437" s="9" t="s">
        <v>2818</v>
      </c>
      <c r="H437" s="9" t="s">
        <v>327</v>
      </c>
      <c r="I437" s="9"/>
      <c r="J437" s="9"/>
      <c r="K437" s="9"/>
      <c r="L437" s="9"/>
    </row>
    <row r="438" spans="1:12" x14ac:dyDescent="0.35">
      <c r="A438" s="9" t="s">
        <v>2819</v>
      </c>
      <c r="B438" s="9" t="s">
        <v>2820</v>
      </c>
      <c r="C438" s="9" t="s">
        <v>2821</v>
      </c>
      <c r="D438" s="9">
        <v>436</v>
      </c>
      <c r="E438" s="9" t="s">
        <v>2822</v>
      </c>
      <c r="F438" s="9" t="s">
        <v>318</v>
      </c>
      <c r="G438" s="9" t="s">
        <v>2823</v>
      </c>
      <c r="H438" s="9" t="s">
        <v>320</v>
      </c>
      <c r="I438" s="9"/>
      <c r="J438" s="9"/>
      <c r="K438" s="9"/>
      <c r="L438" s="9"/>
    </row>
    <row r="439" spans="1:12" x14ac:dyDescent="0.35">
      <c r="A439" s="9" t="s">
        <v>2824</v>
      </c>
      <c r="B439" s="9" t="s">
        <v>2825</v>
      </c>
      <c r="C439" s="9" t="s">
        <v>2826</v>
      </c>
      <c r="D439" s="9">
        <v>437</v>
      </c>
      <c r="E439" s="9" t="s">
        <v>2827</v>
      </c>
      <c r="F439" s="9" t="s">
        <v>318</v>
      </c>
      <c r="G439" s="9" t="s">
        <v>2828</v>
      </c>
      <c r="H439" s="9" t="s">
        <v>327</v>
      </c>
      <c r="I439" s="9"/>
      <c r="J439" s="9" t="s">
        <v>2829</v>
      </c>
      <c r="K439" s="9" t="s">
        <v>2830</v>
      </c>
      <c r="L439" s="9" t="s">
        <v>2830</v>
      </c>
    </row>
    <row r="440" spans="1:12" x14ac:dyDescent="0.35">
      <c r="A440" s="9" t="s">
        <v>2831</v>
      </c>
      <c r="B440" s="9" t="s">
        <v>2832</v>
      </c>
      <c r="C440" s="9" t="s">
        <v>2833</v>
      </c>
      <c r="D440" s="9">
        <v>438</v>
      </c>
      <c r="E440" s="9" t="s">
        <v>2834</v>
      </c>
      <c r="F440" s="9" t="s">
        <v>318</v>
      </c>
      <c r="G440" s="9" t="s">
        <v>2835</v>
      </c>
      <c r="H440" s="9" t="s">
        <v>320</v>
      </c>
      <c r="I440" s="9"/>
      <c r="J440" s="9"/>
      <c r="K440" s="9" t="s">
        <v>350</v>
      </c>
      <c r="L440" s="9" t="s">
        <v>2836</v>
      </c>
    </row>
    <row r="441" spans="1:12" x14ac:dyDescent="0.35">
      <c r="A441" s="9" t="s">
        <v>2837</v>
      </c>
      <c r="B441" s="9" t="s">
        <v>2838</v>
      </c>
      <c r="C441" s="9" t="s">
        <v>2839</v>
      </c>
      <c r="D441" s="9">
        <v>439</v>
      </c>
      <c r="E441" s="9" t="s">
        <v>2840</v>
      </c>
      <c r="F441" s="9" t="s">
        <v>365</v>
      </c>
      <c r="G441" s="9" t="s">
        <v>2841</v>
      </c>
      <c r="H441" s="9" t="s">
        <v>320</v>
      </c>
      <c r="I441" s="9"/>
      <c r="J441" s="9"/>
      <c r="K441" s="9" t="s">
        <v>2842</v>
      </c>
      <c r="L441" s="9" t="s">
        <v>2842</v>
      </c>
    </row>
    <row r="442" spans="1:12" x14ac:dyDescent="0.35">
      <c r="A442" s="9" t="s">
        <v>2843</v>
      </c>
      <c r="B442" s="9" t="s">
        <v>2844</v>
      </c>
      <c r="C442" s="9" t="s">
        <v>2845</v>
      </c>
      <c r="D442" s="9">
        <v>440</v>
      </c>
      <c r="E442" s="9" t="s">
        <v>2846</v>
      </c>
      <c r="F442" s="9" t="s">
        <v>865</v>
      </c>
      <c r="G442" s="9" t="s">
        <v>2847</v>
      </c>
      <c r="H442" s="9" t="s">
        <v>327</v>
      </c>
      <c r="I442" s="9"/>
      <c r="J442" s="9"/>
      <c r="K442" s="9" t="s">
        <v>2848</v>
      </c>
      <c r="L442" s="9"/>
    </row>
    <row r="443" spans="1:12" x14ac:dyDescent="0.35">
      <c r="A443" s="9" t="s">
        <v>2849</v>
      </c>
      <c r="B443" s="9" t="s">
        <v>2850</v>
      </c>
      <c r="C443" s="9" t="s">
        <v>2851</v>
      </c>
      <c r="D443" s="9">
        <v>441</v>
      </c>
      <c r="E443" s="9" t="s">
        <v>2852</v>
      </c>
      <c r="F443" s="9" t="s">
        <v>318</v>
      </c>
      <c r="G443" s="9" t="s">
        <v>2853</v>
      </c>
      <c r="H443" s="9" t="s">
        <v>327</v>
      </c>
      <c r="I443" s="9"/>
      <c r="J443" s="9"/>
      <c r="K443" s="9"/>
      <c r="L443" s="9"/>
    </row>
    <row r="444" spans="1:12" x14ac:dyDescent="0.35">
      <c r="A444" s="9" t="s">
        <v>2854</v>
      </c>
      <c r="B444" s="9" t="s">
        <v>2855</v>
      </c>
      <c r="C444" s="9" t="s">
        <v>2856</v>
      </c>
      <c r="D444" s="9">
        <v>442</v>
      </c>
      <c r="E444" s="9" t="s">
        <v>2857</v>
      </c>
      <c r="F444" s="9" t="s">
        <v>318</v>
      </c>
      <c r="G444" s="9" t="s">
        <v>2858</v>
      </c>
      <c r="H444" s="9" t="s">
        <v>320</v>
      </c>
      <c r="I444" s="9"/>
      <c r="J444" s="9"/>
      <c r="K444" s="9" t="s">
        <v>350</v>
      </c>
      <c r="L444" s="9" t="s">
        <v>350</v>
      </c>
    </row>
    <row r="445" spans="1:12" x14ac:dyDescent="0.35">
      <c r="A445" s="9" t="s">
        <v>2859</v>
      </c>
      <c r="B445" s="9" t="s">
        <v>2860</v>
      </c>
      <c r="C445" s="9" t="s">
        <v>2861</v>
      </c>
      <c r="D445" s="9">
        <v>443</v>
      </c>
      <c r="E445" s="9" t="s">
        <v>2862</v>
      </c>
      <c r="F445" s="9" t="s">
        <v>318</v>
      </c>
      <c r="G445" s="9" t="s">
        <v>2863</v>
      </c>
      <c r="H445" s="9" t="s">
        <v>320</v>
      </c>
      <c r="I445" s="9"/>
      <c r="J445" s="9" t="s">
        <v>2864</v>
      </c>
      <c r="K445" s="9" t="s">
        <v>350</v>
      </c>
      <c r="L445" s="9" t="s">
        <v>350</v>
      </c>
    </row>
    <row r="446" spans="1:12" x14ac:dyDescent="0.35">
      <c r="A446" s="9" t="s">
        <v>2865</v>
      </c>
      <c r="B446" s="9" t="s">
        <v>2866</v>
      </c>
      <c r="C446" s="9" t="s">
        <v>2867</v>
      </c>
      <c r="D446" s="9">
        <v>444</v>
      </c>
      <c r="E446" s="9" t="s">
        <v>2868</v>
      </c>
      <c r="F446" s="9" t="s">
        <v>318</v>
      </c>
      <c r="G446" s="9" t="s">
        <v>2869</v>
      </c>
      <c r="H446" s="9" t="s">
        <v>320</v>
      </c>
      <c r="I446" s="9"/>
      <c r="J446" s="9"/>
      <c r="K446" s="9" t="s">
        <v>2870</v>
      </c>
      <c r="L446" s="9" t="s">
        <v>2871</v>
      </c>
    </row>
    <row r="447" spans="1:12" x14ac:dyDescent="0.35">
      <c r="A447" s="9" t="s">
        <v>2872</v>
      </c>
      <c r="B447" s="9" t="s">
        <v>2873</v>
      </c>
      <c r="C447" s="9" t="s">
        <v>2874</v>
      </c>
      <c r="D447" s="9">
        <v>445</v>
      </c>
      <c r="E447" s="9" t="s">
        <v>2875</v>
      </c>
      <c r="F447" s="9" t="s">
        <v>318</v>
      </c>
      <c r="G447" s="9" t="s">
        <v>2876</v>
      </c>
      <c r="H447" s="9" t="s">
        <v>327</v>
      </c>
      <c r="I447" s="9"/>
      <c r="J447" s="9" t="s">
        <v>2877</v>
      </c>
      <c r="K447" s="9" t="s">
        <v>2878</v>
      </c>
      <c r="L447" s="9" t="s">
        <v>2878</v>
      </c>
    </row>
    <row r="448" spans="1:12" x14ac:dyDescent="0.35">
      <c r="A448" s="9" t="s">
        <v>2879</v>
      </c>
      <c r="B448" s="9" t="s">
        <v>2880</v>
      </c>
      <c r="C448" s="9" t="s">
        <v>2881</v>
      </c>
      <c r="D448" s="9">
        <v>446</v>
      </c>
      <c r="E448" s="9" t="s">
        <v>2882</v>
      </c>
      <c r="F448" s="9" t="s">
        <v>318</v>
      </c>
      <c r="G448" s="9" t="s">
        <v>2883</v>
      </c>
      <c r="H448" s="9" t="s">
        <v>320</v>
      </c>
      <c r="I448" s="9"/>
      <c r="J448" s="9"/>
      <c r="K448" s="9" t="s">
        <v>2884</v>
      </c>
      <c r="L448" s="9" t="s">
        <v>350</v>
      </c>
    </row>
    <row r="449" spans="1:12" x14ac:dyDescent="0.35">
      <c r="A449" s="9" t="s">
        <v>2885</v>
      </c>
      <c r="B449" s="9" t="s">
        <v>2886</v>
      </c>
      <c r="C449" s="9" t="s">
        <v>2887</v>
      </c>
      <c r="D449" s="9">
        <v>447</v>
      </c>
      <c r="E449" s="9" t="s">
        <v>2888</v>
      </c>
      <c r="F449" s="9" t="s">
        <v>318</v>
      </c>
      <c r="G449" s="9" t="s">
        <v>2889</v>
      </c>
      <c r="H449" s="9" t="s">
        <v>320</v>
      </c>
      <c r="I449" s="9"/>
      <c r="J449" s="9"/>
      <c r="K449" s="9" t="s">
        <v>2890</v>
      </c>
      <c r="L449" s="9" t="s">
        <v>350</v>
      </c>
    </row>
    <row r="450" spans="1:12" x14ac:dyDescent="0.35">
      <c r="A450" s="9" t="s">
        <v>2891</v>
      </c>
      <c r="B450" s="9" t="s">
        <v>2892</v>
      </c>
      <c r="C450" s="9" t="s">
        <v>2893</v>
      </c>
      <c r="D450" s="9">
        <v>448</v>
      </c>
      <c r="E450" s="9" t="s">
        <v>2894</v>
      </c>
      <c r="F450" s="9" t="s">
        <v>392</v>
      </c>
      <c r="G450" s="9" t="s">
        <v>2895</v>
      </c>
      <c r="H450" s="9" t="s">
        <v>320</v>
      </c>
      <c r="I450" s="9"/>
      <c r="J450" s="9"/>
      <c r="K450" s="9" t="s">
        <v>2896</v>
      </c>
      <c r="L450" s="9" t="s">
        <v>2896</v>
      </c>
    </row>
    <row r="451" spans="1:12" x14ac:dyDescent="0.35">
      <c r="A451" s="9" t="s">
        <v>2897</v>
      </c>
      <c r="B451" s="9" t="s">
        <v>2898</v>
      </c>
      <c r="C451" s="9" t="s">
        <v>2899</v>
      </c>
      <c r="D451" s="9">
        <v>449</v>
      </c>
      <c r="E451" s="9" t="s">
        <v>2900</v>
      </c>
      <c r="F451" s="9" t="s">
        <v>365</v>
      </c>
      <c r="G451" s="9" t="s">
        <v>2901</v>
      </c>
      <c r="H451" s="9" t="s">
        <v>327</v>
      </c>
      <c r="I451" s="9"/>
      <c r="J451" s="9"/>
      <c r="K451" s="9"/>
      <c r="L451" s="9"/>
    </row>
    <row r="452" spans="1:12" x14ac:dyDescent="0.35">
      <c r="A452" s="9" t="s">
        <v>2902</v>
      </c>
      <c r="B452" s="9" t="s">
        <v>2903</v>
      </c>
      <c r="C452" s="9" t="s">
        <v>2904</v>
      </c>
      <c r="D452" s="9">
        <v>450</v>
      </c>
      <c r="E452" s="9" t="s">
        <v>2905</v>
      </c>
      <c r="F452" s="9" t="s">
        <v>318</v>
      </c>
      <c r="G452" s="9" t="s">
        <v>2906</v>
      </c>
      <c r="H452" s="9" t="s">
        <v>320</v>
      </c>
      <c r="I452" s="9"/>
      <c r="J452" s="9"/>
      <c r="K452" s="9"/>
      <c r="L452" s="9"/>
    </row>
    <row r="453" spans="1:12" x14ac:dyDescent="0.35">
      <c r="A453" s="9" t="s">
        <v>2907</v>
      </c>
      <c r="B453" s="9" t="s">
        <v>2908</v>
      </c>
      <c r="C453" s="9" t="s">
        <v>2909</v>
      </c>
      <c r="D453" s="9">
        <v>451</v>
      </c>
      <c r="E453" s="9" t="s">
        <v>2910</v>
      </c>
      <c r="F453" s="9" t="s">
        <v>412</v>
      </c>
      <c r="G453" s="9" t="s">
        <v>2911</v>
      </c>
      <c r="H453" s="9" t="s">
        <v>320</v>
      </c>
      <c r="I453" s="9"/>
      <c r="J453" s="9"/>
      <c r="K453" s="9"/>
      <c r="L453" s="9"/>
    </row>
    <row r="454" spans="1:12" x14ac:dyDescent="0.35">
      <c r="A454" s="9" t="s">
        <v>2912</v>
      </c>
      <c r="B454" s="9" t="s">
        <v>2913</v>
      </c>
      <c r="C454" s="9" t="s">
        <v>2914</v>
      </c>
      <c r="D454" s="9">
        <v>452</v>
      </c>
      <c r="E454" s="9" t="s">
        <v>2915</v>
      </c>
      <c r="F454" s="9" t="s">
        <v>318</v>
      </c>
      <c r="G454" s="9" t="s">
        <v>2916</v>
      </c>
      <c r="H454" s="9" t="s">
        <v>320</v>
      </c>
      <c r="I454" s="9"/>
      <c r="J454" s="9"/>
      <c r="K454" s="9"/>
      <c r="L454" s="9"/>
    </row>
    <row r="455" spans="1:12" x14ac:dyDescent="0.35">
      <c r="A455" s="9" t="s">
        <v>2917</v>
      </c>
      <c r="B455" s="9" t="s">
        <v>2918</v>
      </c>
      <c r="C455" s="9" t="s">
        <v>2919</v>
      </c>
      <c r="D455" s="9">
        <v>453</v>
      </c>
      <c r="E455" s="9" t="s">
        <v>2920</v>
      </c>
      <c r="F455" s="9" t="s">
        <v>318</v>
      </c>
      <c r="G455" s="9" t="s">
        <v>2921</v>
      </c>
      <c r="H455" s="9" t="s">
        <v>327</v>
      </c>
      <c r="I455" s="9"/>
      <c r="J455" s="9" t="s">
        <v>2922</v>
      </c>
      <c r="K455" s="9" t="s">
        <v>350</v>
      </c>
      <c r="L455" s="9" t="s">
        <v>350</v>
      </c>
    </row>
    <row r="456" spans="1:12" x14ac:dyDescent="0.35">
      <c r="A456" s="9" t="s">
        <v>2923</v>
      </c>
      <c r="B456" s="9" t="s">
        <v>2924</v>
      </c>
      <c r="C456" s="9" t="s">
        <v>2925</v>
      </c>
      <c r="D456" s="9">
        <v>454</v>
      </c>
      <c r="E456" s="9" t="s">
        <v>2926</v>
      </c>
      <c r="F456" s="9" t="s">
        <v>365</v>
      </c>
      <c r="G456" s="9"/>
      <c r="H456" s="9"/>
      <c r="I456" s="9"/>
      <c r="J456" s="9" t="s">
        <v>2927</v>
      </c>
      <c r="K456" s="9" t="s">
        <v>2928</v>
      </c>
      <c r="L456" s="9" t="s">
        <v>2928</v>
      </c>
    </row>
    <row r="457" spans="1:12" x14ac:dyDescent="0.35">
      <c r="A457" s="9" t="s">
        <v>2929</v>
      </c>
      <c r="B457" s="9" t="s">
        <v>2930</v>
      </c>
      <c r="C457" s="9" t="s">
        <v>2931</v>
      </c>
      <c r="D457" s="9">
        <v>455</v>
      </c>
      <c r="E457" s="9" t="s">
        <v>2932</v>
      </c>
      <c r="F457" s="9" t="s">
        <v>318</v>
      </c>
      <c r="G457" s="9" t="s">
        <v>2933</v>
      </c>
      <c r="H457" s="9" t="s">
        <v>327</v>
      </c>
      <c r="I457" s="9"/>
      <c r="J457" s="9"/>
      <c r="K457" s="9"/>
      <c r="L457" s="9"/>
    </row>
    <row r="458" spans="1:12" x14ac:dyDescent="0.35">
      <c r="A458" s="9" t="s">
        <v>2934</v>
      </c>
      <c r="B458" s="9" t="s">
        <v>2935</v>
      </c>
      <c r="C458" s="9" t="s">
        <v>2936</v>
      </c>
      <c r="D458" s="9">
        <v>456</v>
      </c>
      <c r="E458" s="9" t="s">
        <v>2937</v>
      </c>
      <c r="F458" s="9" t="s">
        <v>412</v>
      </c>
      <c r="G458" s="9" t="s">
        <v>2938</v>
      </c>
      <c r="H458" s="9" t="s">
        <v>320</v>
      </c>
      <c r="I458" s="9"/>
      <c r="J458" s="9"/>
      <c r="K458" s="9" t="s">
        <v>2939</v>
      </c>
      <c r="L458" s="9" t="s">
        <v>2939</v>
      </c>
    </row>
    <row r="459" spans="1:12" x14ac:dyDescent="0.35">
      <c r="A459" s="9" t="s">
        <v>2940</v>
      </c>
      <c r="B459" s="9" t="s">
        <v>2941</v>
      </c>
      <c r="C459" s="9" t="s">
        <v>2942</v>
      </c>
      <c r="D459" s="9">
        <v>457</v>
      </c>
      <c r="E459" s="9" t="s">
        <v>2943</v>
      </c>
      <c r="F459" s="9" t="s">
        <v>392</v>
      </c>
      <c r="G459" s="9" t="s">
        <v>2944</v>
      </c>
      <c r="H459" s="9" t="s">
        <v>320</v>
      </c>
      <c r="I459" s="9"/>
      <c r="J459" s="9"/>
      <c r="K459" s="9"/>
      <c r="L459" s="9"/>
    </row>
    <row r="460" spans="1:12" x14ac:dyDescent="0.35">
      <c r="A460" s="9" t="s">
        <v>2945</v>
      </c>
      <c r="B460" s="9" t="s">
        <v>2946</v>
      </c>
      <c r="C460" s="9" t="s">
        <v>2947</v>
      </c>
      <c r="D460" s="9">
        <v>458</v>
      </c>
      <c r="E460" s="9" t="s">
        <v>2948</v>
      </c>
      <c r="F460" s="9" t="s">
        <v>318</v>
      </c>
      <c r="G460" s="9" t="s">
        <v>2949</v>
      </c>
      <c r="H460" s="9" t="s">
        <v>320</v>
      </c>
      <c r="I460" s="9"/>
      <c r="J460" s="9"/>
      <c r="K460" s="9" t="s">
        <v>350</v>
      </c>
      <c r="L460" s="9" t="s">
        <v>350</v>
      </c>
    </row>
    <row r="461" spans="1:12" x14ac:dyDescent="0.35">
      <c r="A461" s="9" t="s">
        <v>2950</v>
      </c>
      <c r="B461" s="9" t="s">
        <v>2951</v>
      </c>
      <c r="C461" s="9" t="s">
        <v>2952</v>
      </c>
      <c r="D461" s="9">
        <v>459</v>
      </c>
      <c r="E461" s="9" t="s">
        <v>2953</v>
      </c>
      <c r="F461" s="9" t="s">
        <v>318</v>
      </c>
      <c r="G461" s="9" t="s">
        <v>2954</v>
      </c>
      <c r="H461" s="9" t="s">
        <v>320</v>
      </c>
      <c r="I461" s="9"/>
      <c r="J461" s="9"/>
      <c r="K461" s="9" t="s">
        <v>350</v>
      </c>
      <c r="L461" s="9" t="s">
        <v>350</v>
      </c>
    </row>
    <row r="462" spans="1:12" x14ac:dyDescent="0.35">
      <c r="A462" s="9" t="s">
        <v>2955</v>
      </c>
      <c r="B462" s="9" t="s">
        <v>2956</v>
      </c>
      <c r="C462" s="9" t="s">
        <v>2957</v>
      </c>
      <c r="D462" s="9">
        <v>460</v>
      </c>
      <c r="E462" s="9" t="s">
        <v>2958</v>
      </c>
      <c r="F462" s="9" t="s">
        <v>318</v>
      </c>
      <c r="G462" s="9" t="s">
        <v>2959</v>
      </c>
      <c r="H462" s="9" t="s">
        <v>320</v>
      </c>
      <c r="I462" s="9"/>
      <c r="J462" s="9"/>
      <c r="K462" s="9" t="s">
        <v>350</v>
      </c>
      <c r="L462" s="9" t="s">
        <v>350</v>
      </c>
    </row>
    <row r="463" spans="1:12" x14ac:dyDescent="0.35">
      <c r="A463" s="9" t="s">
        <v>2960</v>
      </c>
      <c r="B463" s="9" t="s">
        <v>2961</v>
      </c>
      <c r="C463" s="9" t="s">
        <v>2962</v>
      </c>
      <c r="D463" s="9">
        <v>461</v>
      </c>
      <c r="E463" s="9" t="s">
        <v>2963</v>
      </c>
      <c r="F463" s="9" t="s">
        <v>392</v>
      </c>
      <c r="G463" s="9" t="s">
        <v>2964</v>
      </c>
      <c r="H463" s="9" t="s">
        <v>320</v>
      </c>
      <c r="I463" s="9"/>
      <c r="J463" s="9"/>
      <c r="K463" s="9" t="s">
        <v>2965</v>
      </c>
      <c r="L463" s="9" t="s">
        <v>2965</v>
      </c>
    </row>
    <row r="464" spans="1:12" x14ac:dyDescent="0.35">
      <c r="A464" s="9" t="s">
        <v>2966</v>
      </c>
      <c r="B464" s="9" t="s">
        <v>2967</v>
      </c>
      <c r="C464" s="9" t="s">
        <v>2968</v>
      </c>
      <c r="D464" s="9">
        <v>462</v>
      </c>
      <c r="E464" s="9" t="s">
        <v>2969</v>
      </c>
      <c r="F464" s="9" t="s">
        <v>318</v>
      </c>
      <c r="G464" s="9" t="s">
        <v>2970</v>
      </c>
      <c r="H464" s="9" t="s">
        <v>327</v>
      </c>
      <c r="I464" s="9"/>
      <c r="J464" s="9"/>
      <c r="K464" s="9" t="s">
        <v>2971</v>
      </c>
      <c r="L464" s="9" t="s">
        <v>2971</v>
      </c>
    </row>
    <row r="465" spans="1:12" x14ac:dyDescent="0.35">
      <c r="A465" s="9" t="s">
        <v>2972</v>
      </c>
      <c r="B465" s="9" t="s">
        <v>2973</v>
      </c>
      <c r="C465" s="9" t="s">
        <v>2974</v>
      </c>
      <c r="D465" s="9">
        <v>463</v>
      </c>
      <c r="E465" s="9" t="s">
        <v>2975</v>
      </c>
      <c r="F465" s="9" t="s">
        <v>318</v>
      </c>
      <c r="G465" s="9" t="s">
        <v>2976</v>
      </c>
      <c r="H465" s="9" t="s">
        <v>327</v>
      </c>
      <c r="I465" s="9"/>
      <c r="J465" s="9" t="s">
        <v>2977</v>
      </c>
      <c r="K465" s="9" t="s">
        <v>2978</v>
      </c>
      <c r="L465" s="9" t="s">
        <v>2978</v>
      </c>
    </row>
    <row r="466" spans="1:12" x14ac:dyDescent="0.35">
      <c r="A466" s="9" t="s">
        <v>2979</v>
      </c>
      <c r="B466" s="9" t="s">
        <v>2980</v>
      </c>
      <c r="C466" s="9" t="s">
        <v>2981</v>
      </c>
      <c r="D466" s="9">
        <v>464</v>
      </c>
      <c r="E466" s="9" t="s">
        <v>2982</v>
      </c>
      <c r="F466" s="9" t="s">
        <v>318</v>
      </c>
      <c r="G466" s="9" t="s">
        <v>2983</v>
      </c>
      <c r="H466" s="9" t="s">
        <v>327</v>
      </c>
      <c r="I466" s="9"/>
      <c r="J466" s="9"/>
      <c r="K466" s="9" t="s">
        <v>2984</v>
      </c>
      <c r="L466" s="9" t="s">
        <v>2984</v>
      </c>
    </row>
    <row r="467" spans="1:12" x14ac:dyDescent="0.35">
      <c r="A467" s="9" t="s">
        <v>2985</v>
      </c>
      <c r="B467" s="9" t="s">
        <v>2986</v>
      </c>
      <c r="C467" s="9" t="s">
        <v>2987</v>
      </c>
      <c r="D467" s="9">
        <v>465</v>
      </c>
      <c r="E467" s="9" t="s">
        <v>2988</v>
      </c>
      <c r="F467" s="9" t="s">
        <v>318</v>
      </c>
      <c r="G467" s="9" t="s">
        <v>2989</v>
      </c>
      <c r="H467" s="9" t="s">
        <v>327</v>
      </c>
      <c r="I467" s="9"/>
      <c r="J467" s="9" t="s">
        <v>2990</v>
      </c>
      <c r="K467" s="9" t="s">
        <v>2991</v>
      </c>
      <c r="L467" s="9" t="s">
        <v>2991</v>
      </c>
    </row>
    <row r="468" spans="1:12" x14ac:dyDescent="0.35">
      <c r="A468" s="9" t="s">
        <v>2992</v>
      </c>
      <c r="B468" s="9" t="s">
        <v>2993</v>
      </c>
      <c r="C468" s="9" t="s">
        <v>2994</v>
      </c>
      <c r="D468" s="9">
        <v>466</v>
      </c>
      <c r="E468" s="9" t="s">
        <v>2995</v>
      </c>
      <c r="F468" s="9" t="s">
        <v>412</v>
      </c>
      <c r="G468" s="9" t="s">
        <v>2996</v>
      </c>
      <c r="H468" s="9" t="s">
        <v>327</v>
      </c>
      <c r="I468" s="9"/>
      <c r="J468" s="9" t="s">
        <v>2997</v>
      </c>
      <c r="K468" s="9" t="s">
        <v>2998</v>
      </c>
      <c r="L468" s="9" t="s">
        <v>2998</v>
      </c>
    </row>
    <row r="469" spans="1:12" x14ac:dyDescent="0.35">
      <c r="A469" s="9" t="s">
        <v>2999</v>
      </c>
      <c r="B469" s="9" t="s">
        <v>3000</v>
      </c>
      <c r="C469" s="9" t="s">
        <v>3001</v>
      </c>
      <c r="D469" s="9">
        <v>467</v>
      </c>
      <c r="E469" s="9" t="s">
        <v>3002</v>
      </c>
      <c r="F469" s="9" t="s">
        <v>365</v>
      </c>
      <c r="G469" s="9" t="s">
        <v>3003</v>
      </c>
      <c r="H469" s="9" t="s">
        <v>320</v>
      </c>
      <c r="I469" s="9"/>
      <c r="J469" s="9"/>
      <c r="K469" s="9"/>
      <c r="L469" s="9"/>
    </row>
    <row r="470" spans="1:12" x14ac:dyDescent="0.35">
      <c r="A470" s="9" t="s">
        <v>3004</v>
      </c>
      <c r="B470" s="9" t="s">
        <v>3005</v>
      </c>
      <c r="C470" s="9" t="s">
        <v>3006</v>
      </c>
      <c r="D470" s="9">
        <v>468</v>
      </c>
      <c r="E470" s="9" t="s">
        <v>3007</v>
      </c>
      <c r="F470" s="9" t="s">
        <v>392</v>
      </c>
      <c r="G470" s="9" t="s">
        <v>3008</v>
      </c>
      <c r="H470" s="9" t="s">
        <v>320</v>
      </c>
      <c r="I470" s="9"/>
      <c r="J470" s="9"/>
      <c r="K470" s="9"/>
      <c r="L470" s="9"/>
    </row>
    <row r="471" spans="1:12" x14ac:dyDescent="0.35">
      <c r="A471" s="9" t="s">
        <v>3009</v>
      </c>
      <c r="B471" s="9" t="s">
        <v>3010</v>
      </c>
      <c r="C471" s="9" t="s">
        <v>3011</v>
      </c>
      <c r="D471" s="9">
        <v>469</v>
      </c>
      <c r="E471" s="9" t="s">
        <v>3012</v>
      </c>
      <c r="F471" s="9" t="s">
        <v>412</v>
      </c>
      <c r="G471" s="9" t="s">
        <v>3013</v>
      </c>
      <c r="H471" s="9" t="s">
        <v>320</v>
      </c>
      <c r="I471" s="9"/>
      <c r="J471" s="9"/>
      <c r="K471" s="9"/>
      <c r="L471" s="9"/>
    </row>
    <row r="472" spans="1:12" x14ac:dyDescent="0.35">
      <c r="A472" s="9" t="s">
        <v>3014</v>
      </c>
      <c r="B472" s="9" t="s">
        <v>3015</v>
      </c>
      <c r="C472" s="9" t="s">
        <v>3016</v>
      </c>
      <c r="D472" s="9">
        <v>470</v>
      </c>
      <c r="E472" s="9" t="s">
        <v>3017</v>
      </c>
      <c r="F472" s="9" t="s">
        <v>392</v>
      </c>
      <c r="G472" s="9" t="s">
        <v>3018</v>
      </c>
      <c r="H472" s="9" t="s">
        <v>327</v>
      </c>
      <c r="I472" s="9"/>
      <c r="J472" s="9"/>
      <c r="K472" s="9" t="s">
        <v>3019</v>
      </c>
      <c r="L472" s="9" t="s">
        <v>3019</v>
      </c>
    </row>
    <row r="473" spans="1:12" x14ac:dyDescent="0.35">
      <c r="A473" s="9" t="s">
        <v>3020</v>
      </c>
      <c r="B473" s="9" t="s">
        <v>3021</v>
      </c>
      <c r="C473" s="9" t="s">
        <v>3022</v>
      </c>
      <c r="D473" s="9">
        <v>471</v>
      </c>
      <c r="E473" s="9" t="s">
        <v>3023</v>
      </c>
      <c r="F473" s="9" t="s">
        <v>318</v>
      </c>
      <c r="G473" s="9"/>
      <c r="H473" s="9"/>
      <c r="I473" s="9"/>
      <c r="J473" s="9"/>
      <c r="K473" s="9"/>
      <c r="L473" s="9"/>
    </row>
    <row r="474" spans="1:12" x14ac:dyDescent="0.35">
      <c r="A474" s="9" t="s">
        <v>3024</v>
      </c>
      <c r="B474" s="9" t="s">
        <v>3025</v>
      </c>
      <c r="C474" s="9" t="s">
        <v>3026</v>
      </c>
      <c r="D474" s="9">
        <v>472</v>
      </c>
      <c r="E474" s="9" t="s">
        <v>3027</v>
      </c>
      <c r="F474" s="9" t="s">
        <v>412</v>
      </c>
      <c r="G474" s="9" t="s">
        <v>3028</v>
      </c>
      <c r="H474" s="9" t="s">
        <v>327</v>
      </c>
      <c r="I474" s="9"/>
      <c r="J474" s="9"/>
      <c r="K474" s="9" t="s">
        <v>3029</v>
      </c>
      <c r="L474" s="9" t="s">
        <v>3029</v>
      </c>
    </row>
    <row r="475" spans="1:12" x14ac:dyDescent="0.35">
      <c r="A475" s="9" t="s">
        <v>3030</v>
      </c>
      <c r="B475" s="9" t="s">
        <v>3031</v>
      </c>
      <c r="C475" s="9" t="s">
        <v>3032</v>
      </c>
      <c r="D475" s="9">
        <v>473</v>
      </c>
      <c r="E475" s="9" t="s">
        <v>3033</v>
      </c>
      <c r="F475" s="9" t="s">
        <v>392</v>
      </c>
      <c r="G475" s="9" t="s">
        <v>3034</v>
      </c>
      <c r="H475" s="9" t="s">
        <v>320</v>
      </c>
      <c r="I475" s="9"/>
      <c r="J475" s="9"/>
      <c r="K475" s="9" t="s">
        <v>350</v>
      </c>
      <c r="L475" s="9" t="s">
        <v>3035</v>
      </c>
    </row>
    <row r="476" spans="1:12" x14ac:dyDescent="0.35">
      <c r="A476" s="9" t="s">
        <v>3036</v>
      </c>
      <c r="B476" s="9" t="s">
        <v>3037</v>
      </c>
      <c r="C476" s="9" t="s">
        <v>3038</v>
      </c>
      <c r="D476" s="9">
        <v>474</v>
      </c>
      <c r="E476" s="9" t="s">
        <v>3039</v>
      </c>
      <c r="F476" s="9" t="s">
        <v>412</v>
      </c>
      <c r="G476" s="9" t="s">
        <v>3040</v>
      </c>
      <c r="H476" s="9" t="s">
        <v>320</v>
      </c>
      <c r="I476" s="9"/>
      <c r="J476" s="9"/>
      <c r="K476" s="9" t="s">
        <v>3041</v>
      </c>
      <c r="L476" s="9" t="s">
        <v>3041</v>
      </c>
    </row>
    <row r="477" spans="1:12" x14ac:dyDescent="0.35">
      <c r="A477" s="9" t="s">
        <v>3042</v>
      </c>
      <c r="B477" s="9" t="s">
        <v>3043</v>
      </c>
      <c r="C477" s="9" t="s">
        <v>3044</v>
      </c>
      <c r="D477" s="9">
        <v>475</v>
      </c>
      <c r="E477" s="9" t="s">
        <v>3045</v>
      </c>
      <c r="F477" s="9" t="s">
        <v>318</v>
      </c>
      <c r="G477" s="9" t="s">
        <v>3046</v>
      </c>
      <c r="H477" s="9" t="s">
        <v>320</v>
      </c>
      <c r="I477" s="9"/>
      <c r="J477" s="9"/>
      <c r="K477" s="9"/>
      <c r="L477" s="9"/>
    </row>
    <row r="478" spans="1:12" x14ac:dyDescent="0.35">
      <c r="A478" s="9" t="s">
        <v>3047</v>
      </c>
      <c r="B478" s="9" t="s">
        <v>3048</v>
      </c>
      <c r="C478" s="9" t="s">
        <v>3049</v>
      </c>
      <c r="D478" s="9">
        <v>476</v>
      </c>
      <c r="E478" s="9" t="s">
        <v>3050</v>
      </c>
      <c r="F478" s="9" t="s">
        <v>318</v>
      </c>
      <c r="G478" s="9" t="s">
        <v>3051</v>
      </c>
      <c r="H478" s="9" t="s">
        <v>327</v>
      </c>
      <c r="I478" s="9"/>
      <c r="J478" s="9"/>
      <c r="K478" s="9" t="s">
        <v>3052</v>
      </c>
      <c r="L478" s="9"/>
    </row>
    <row r="479" spans="1:12" x14ac:dyDescent="0.35">
      <c r="A479" s="9" t="s">
        <v>3053</v>
      </c>
      <c r="B479" s="9" t="s">
        <v>3054</v>
      </c>
      <c r="C479" s="9" t="s">
        <v>3055</v>
      </c>
      <c r="D479" s="9">
        <v>477</v>
      </c>
      <c r="E479" s="9" t="s">
        <v>3056</v>
      </c>
      <c r="F479" s="9" t="s">
        <v>318</v>
      </c>
      <c r="G479" s="9" t="s">
        <v>3057</v>
      </c>
      <c r="H479" s="9" t="s">
        <v>327</v>
      </c>
      <c r="I479" s="9"/>
      <c r="J479" s="9"/>
      <c r="K479" s="9" t="s">
        <v>3058</v>
      </c>
      <c r="L479" s="9" t="s">
        <v>3058</v>
      </c>
    </row>
    <row r="480" spans="1:12" x14ac:dyDescent="0.35">
      <c r="A480" s="9" t="s">
        <v>3059</v>
      </c>
      <c r="B480" s="9" t="s">
        <v>3060</v>
      </c>
      <c r="C480" s="9" t="s">
        <v>3061</v>
      </c>
      <c r="D480" s="9">
        <v>478</v>
      </c>
      <c r="E480" s="9" t="s">
        <v>3062</v>
      </c>
      <c r="F480" s="9" t="s">
        <v>318</v>
      </c>
      <c r="G480" s="9" t="s">
        <v>3063</v>
      </c>
      <c r="H480" s="9" t="s">
        <v>320</v>
      </c>
      <c r="I480" s="9"/>
      <c r="J480" s="9" t="s">
        <v>3064</v>
      </c>
      <c r="K480" s="9" t="s">
        <v>3065</v>
      </c>
      <c r="L480" s="9" t="s">
        <v>3065</v>
      </c>
    </row>
    <row r="481" spans="1:12" x14ac:dyDescent="0.35">
      <c r="A481" s="9" t="s">
        <v>3066</v>
      </c>
      <c r="B481" s="9" t="s">
        <v>3067</v>
      </c>
      <c r="C481" s="9" t="s">
        <v>3068</v>
      </c>
      <c r="D481" s="9">
        <v>479</v>
      </c>
      <c r="E481" s="9" t="s">
        <v>3069</v>
      </c>
      <c r="F481" s="9" t="s">
        <v>365</v>
      </c>
      <c r="G481" s="9" t="s">
        <v>3070</v>
      </c>
      <c r="H481" s="9" t="s">
        <v>327</v>
      </c>
      <c r="I481" s="9"/>
      <c r="J481" s="9"/>
      <c r="K481" s="9"/>
      <c r="L481" s="9"/>
    </row>
    <row r="482" spans="1:12" x14ac:dyDescent="0.35">
      <c r="A482" s="9" t="s">
        <v>3071</v>
      </c>
      <c r="B482" s="9" t="s">
        <v>3072</v>
      </c>
      <c r="C482" s="9" t="s">
        <v>3073</v>
      </c>
      <c r="D482" s="9">
        <v>480</v>
      </c>
      <c r="E482" s="9" t="s">
        <v>3074</v>
      </c>
      <c r="F482" s="9" t="s">
        <v>318</v>
      </c>
      <c r="G482" s="9" t="s">
        <v>3075</v>
      </c>
      <c r="H482" s="9" t="s">
        <v>327</v>
      </c>
      <c r="I482" s="9"/>
      <c r="J482" s="9"/>
      <c r="K482" s="9" t="s">
        <v>3076</v>
      </c>
      <c r="L482" s="9" t="s">
        <v>3076</v>
      </c>
    </row>
    <row r="483" spans="1:12" x14ac:dyDescent="0.35">
      <c r="A483" s="9" t="s">
        <v>3077</v>
      </c>
      <c r="B483" s="9" t="s">
        <v>3078</v>
      </c>
      <c r="C483" s="9" t="s">
        <v>3079</v>
      </c>
      <c r="D483" s="9">
        <v>481</v>
      </c>
      <c r="E483" s="9" t="s">
        <v>3080</v>
      </c>
      <c r="F483" s="9" t="s">
        <v>365</v>
      </c>
      <c r="G483" s="9" t="s">
        <v>3081</v>
      </c>
      <c r="H483" s="9" t="s">
        <v>327</v>
      </c>
      <c r="I483" s="9"/>
      <c r="J483" s="9" t="s">
        <v>3082</v>
      </c>
      <c r="K483" s="9" t="s">
        <v>3083</v>
      </c>
      <c r="L483" s="9" t="s">
        <v>3083</v>
      </c>
    </row>
    <row r="484" spans="1:12" x14ac:dyDescent="0.35">
      <c r="A484" s="9" t="s">
        <v>3084</v>
      </c>
      <c r="B484" s="9" t="s">
        <v>3085</v>
      </c>
      <c r="C484" s="9" t="s">
        <v>3086</v>
      </c>
      <c r="D484" s="9">
        <v>482</v>
      </c>
      <c r="E484" s="9" t="s">
        <v>3087</v>
      </c>
      <c r="F484" s="9" t="s">
        <v>1412</v>
      </c>
      <c r="G484" s="9" t="s">
        <v>3088</v>
      </c>
      <c r="H484" s="9" t="s">
        <v>320</v>
      </c>
      <c r="I484" s="9"/>
      <c r="J484" s="9"/>
      <c r="K484" s="9" t="s">
        <v>350</v>
      </c>
      <c r="L484" s="9" t="s">
        <v>350</v>
      </c>
    </row>
    <row r="485" spans="1:12" x14ac:dyDescent="0.35">
      <c r="A485" s="9" t="s">
        <v>3089</v>
      </c>
      <c r="B485" s="9" t="s">
        <v>3090</v>
      </c>
      <c r="C485" s="9" t="s">
        <v>3091</v>
      </c>
      <c r="D485" s="9">
        <v>483</v>
      </c>
      <c r="E485" s="9" t="s">
        <v>3092</v>
      </c>
      <c r="F485" s="9" t="s">
        <v>392</v>
      </c>
      <c r="G485" s="9" t="s">
        <v>3093</v>
      </c>
      <c r="H485" s="9" t="s">
        <v>320</v>
      </c>
      <c r="I485" s="9"/>
      <c r="J485" s="9"/>
      <c r="K485" s="9" t="s">
        <v>3094</v>
      </c>
      <c r="L485" s="9" t="s">
        <v>3095</v>
      </c>
    </row>
    <row r="486" spans="1:12" x14ac:dyDescent="0.35">
      <c r="A486" s="9" t="s">
        <v>3096</v>
      </c>
      <c r="B486" s="9" t="s">
        <v>3097</v>
      </c>
      <c r="C486" s="9" t="s">
        <v>3098</v>
      </c>
      <c r="D486" s="9">
        <v>484</v>
      </c>
      <c r="E486" s="9" t="s">
        <v>3099</v>
      </c>
      <c r="F486" s="9" t="s">
        <v>318</v>
      </c>
      <c r="G486" s="9" t="s">
        <v>3100</v>
      </c>
      <c r="H486" s="9" t="s">
        <v>327</v>
      </c>
      <c r="I486" s="9"/>
      <c r="J486" s="9" t="s">
        <v>3101</v>
      </c>
      <c r="K486" s="9" t="s">
        <v>3102</v>
      </c>
      <c r="L486" s="9" t="s">
        <v>3102</v>
      </c>
    </row>
    <row r="487" spans="1:12" x14ac:dyDescent="0.35">
      <c r="A487" s="9" t="s">
        <v>3103</v>
      </c>
      <c r="B487" s="9" t="s">
        <v>3104</v>
      </c>
      <c r="C487" s="9" t="s">
        <v>3105</v>
      </c>
      <c r="D487" s="9">
        <v>485</v>
      </c>
      <c r="E487" s="9" t="s">
        <v>3106</v>
      </c>
      <c r="F487" s="9" t="s">
        <v>318</v>
      </c>
      <c r="G487" s="9" t="s">
        <v>3107</v>
      </c>
      <c r="H487" s="9" t="s">
        <v>327</v>
      </c>
      <c r="I487" s="9"/>
      <c r="J487" s="9" t="s">
        <v>3108</v>
      </c>
      <c r="K487" s="9" t="s">
        <v>3109</v>
      </c>
      <c r="L487" s="9" t="s">
        <v>3109</v>
      </c>
    </row>
    <row r="488" spans="1:12" x14ac:dyDescent="0.35">
      <c r="A488" s="9" t="s">
        <v>3110</v>
      </c>
      <c r="B488" s="9" t="s">
        <v>3111</v>
      </c>
      <c r="C488" s="9" t="s">
        <v>3112</v>
      </c>
      <c r="D488" s="9">
        <v>486</v>
      </c>
      <c r="E488" s="9" t="s">
        <v>3113</v>
      </c>
      <c r="F488" s="9" t="s">
        <v>392</v>
      </c>
      <c r="G488" s="9" t="s">
        <v>3114</v>
      </c>
      <c r="H488" s="9" t="s">
        <v>327</v>
      </c>
      <c r="I488" s="9"/>
      <c r="J488" s="9"/>
      <c r="K488" s="9"/>
      <c r="L488" s="9"/>
    </row>
    <row r="489" spans="1:12" x14ac:dyDescent="0.35">
      <c r="A489" s="9" t="s">
        <v>3115</v>
      </c>
      <c r="B489" s="9" t="s">
        <v>3116</v>
      </c>
      <c r="C489" s="9" t="s">
        <v>3117</v>
      </c>
      <c r="D489" s="9">
        <v>487</v>
      </c>
      <c r="E489" s="9" t="s">
        <v>3118</v>
      </c>
      <c r="F489" s="9" t="s">
        <v>318</v>
      </c>
      <c r="G489" s="9" t="s">
        <v>3119</v>
      </c>
      <c r="H489" s="9" t="s">
        <v>327</v>
      </c>
      <c r="I489" s="9"/>
      <c r="J489" s="9"/>
      <c r="K489" s="9" t="s">
        <v>3120</v>
      </c>
      <c r="L489" s="9" t="s">
        <v>350</v>
      </c>
    </row>
    <row r="490" spans="1:12" x14ac:dyDescent="0.35">
      <c r="A490" s="9" t="s">
        <v>3121</v>
      </c>
      <c r="B490" s="9" t="s">
        <v>3122</v>
      </c>
      <c r="C490" s="9" t="s">
        <v>3123</v>
      </c>
      <c r="D490" s="9">
        <v>488</v>
      </c>
      <c r="E490" s="9" t="s">
        <v>3124</v>
      </c>
      <c r="F490" s="9" t="s">
        <v>365</v>
      </c>
      <c r="G490" s="9" t="s">
        <v>3125</v>
      </c>
      <c r="H490" s="9" t="s">
        <v>327</v>
      </c>
      <c r="I490" s="9"/>
      <c r="J490" s="9" t="s">
        <v>3126</v>
      </c>
      <c r="K490" s="9" t="s">
        <v>3127</v>
      </c>
      <c r="L490" s="9" t="s">
        <v>3127</v>
      </c>
    </row>
    <row r="491" spans="1:12" x14ac:dyDescent="0.35">
      <c r="A491" s="9" t="s">
        <v>3128</v>
      </c>
      <c r="B491" s="9" t="s">
        <v>3129</v>
      </c>
      <c r="C491" s="9" t="s">
        <v>3130</v>
      </c>
      <c r="D491" s="9">
        <v>489</v>
      </c>
      <c r="E491" s="9" t="s">
        <v>3131</v>
      </c>
      <c r="F491" s="9" t="s">
        <v>392</v>
      </c>
      <c r="G491" s="9" t="s">
        <v>3132</v>
      </c>
      <c r="H491" s="9" t="s">
        <v>320</v>
      </c>
      <c r="I491" s="9"/>
      <c r="J491" s="9"/>
      <c r="K491" s="9"/>
      <c r="L491" s="9"/>
    </row>
    <row r="492" spans="1:12" x14ac:dyDescent="0.35">
      <c r="A492" s="9" t="s">
        <v>3133</v>
      </c>
      <c r="B492" s="9" t="s">
        <v>3134</v>
      </c>
      <c r="C492" s="9" t="s">
        <v>3135</v>
      </c>
      <c r="D492" s="9">
        <v>490</v>
      </c>
      <c r="E492" s="9" t="s">
        <v>3136</v>
      </c>
      <c r="F492" s="9" t="s">
        <v>865</v>
      </c>
      <c r="G492" s="9" t="s">
        <v>3137</v>
      </c>
      <c r="H492" s="9" t="s">
        <v>320</v>
      </c>
      <c r="I492" s="9"/>
      <c r="J492" s="9"/>
      <c r="K492" s="9"/>
      <c r="L492" s="9"/>
    </row>
    <row r="493" spans="1:12" x14ac:dyDescent="0.35">
      <c r="A493" s="9" t="s">
        <v>3138</v>
      </c>
      <c r="B493" s="9" t="s">
        <v>3139</v>
      </c>
      <c r="C493" s="9" t="s">
        <v>3140</v>
      </c>
      <c r="D493" s="9">
        <v>491</v>
      </c>
      <c r="E493" s="9" t="s">
        <v>3141</v>
      </c>
      <c r="F493" s="9" t="s">
        <v>412</v>
      </c>
      <c r="G493" s="9" t="s">
        <v>3142</v>
      </c>
      <c r="H493" s="9" t="s">
        <v>320</v>
      </c>
      <c r="I493" s="9"/>
      <c r="J493" s="9"/>
      <c r="K493" s="9"/>
      <c r="L493" s="9"/>
    </row>
    <row r="494" spans="1:12" x14ac:dyDescent="0.35">
      <c r="A494" s="9" t="s">
        <v>3143</v>
      </c>
      <c r="B494" s="9" t="s">
        <v>3144</v>
      </c>
      <c r="C494" s="9" t="s">
        <v>3145</v>
      </c>
      <c r="D494" s="9">
        <v>492</v>
      </c>
      <c r="E494" s="9" t="s">
        <v>3146</v>
      </c>
      <c r="F494" s="9" t="s">
        <v>318</v>
      </c>
      <c r="G494" s="9"/>
      <c r="H494" s="9"/>
      <c r="I494" s="9"/>
      <c r="J494" s="9" t="s">
        <v>3147</v>
      </c>
      <c r="K494" s="9" t="s">
        <v>3148</v>
      </c>
      <c r="L494" s="9" t="s">
        <v>3148</v>
      </c>
    </row>
    <row r="495" spans="1:12" x14ac:dyDescent="0.35">
      <c r="A495" s="9" t="s">
        <v>3149</v>
      </c>
      <c r="B495" s="9" t="s">
        <v>3150</v>
      </c>
      <c r="C495" s="9" t="s">
        <v>3151</v>
      </c>
      <c r="D495" s="9">
        <v>493</v>
      </c>
      <c r="E495" s="9" t="s">
        <v>3152</v>
      </c>
      <c r="F495" s="9" t="s">
        <v>392</v>
      </c>
      <c r="G495" s="9"/>
      <c r="H495" s="9"/>
      <c r="I495" s="9"/>
      <c r="J495" s="9"/>
      <c r="K495" s="9"/>
      <c r="L495" s="9"/>
    </row>
    <row r="496" spans="1:12" x14ac:dyDescent="0.35">
      <c r="A496" s="9" t="s">
        <v>3153</v>
      </c>
      <c r="B496" s="9" t="s">
        <v>3154</v>
      </c>
      <c r="C496" s="9" t="s">
        <v>3155</v>
      </c>
      <c r="D496" s="9">
        <v>494</v>
      </c>
      <c r="E496" s="9" t="s">
        <v>3156</v>
      </c>
      <c r="F496" s="9" t="s">
        <v>865</v>
      </c>
      <c r="G496" s="9"/>
      <c r="H496" s="9"/>
      <c r="I496" s="9"/>
      <c r="J496" s="9"/>
      <c r="K496" s="9"/>
      <c r="L496" s="9"/>
    </row>
    <row r="497" spans="1:12" x14ac:dyDescent="0.35">
      <c r="A497" s="9" t="s">
        <v>3157</v>
      </c>
      <c r="B497" s="9" t="s">
        <v>3158</v>
      </c>
      <c r="C497" s="9" t="s">
        <v>3159</v>
      </c>
      <c r="D497" s="9">
        <v>495</v>
      </c>
      <c r="E497" s="9" t="s">
        <v>3160</v>
      </c>
      <c r="F497" s="9" t="s">
        <v>318</v>
      </c>
      <c r="G497" s="9" t="s">
        <v>3161</v>
      </c>
      <c r="H497" s="9" t="s">
        <v>327</v>
      </c>
      <c r="I497" s="9"/>
      <c r="J497" s="9"/>
      <c r="K497" s="9"/>
      <c r="L497" s="9"/>
    </row>
    <row r="498" spans="1:12" x14ac:dyDescent="0.35">
      <c r="A498" s="9" t="s">
        <v>3162</v>
      </c>
      <c r="B498" s="9" t="s">
        <v>3163</v>
      </c>
      <c r="C498" s="9" t="s">
        <v>3164</v>
      </c>
      <c r="D498" s="9">
        <v>496</v>
      </c>
      <c r="E498" s="9" t="s">
        <v>3165</v>
      </c>
      <c r="F498" s="9" t="s">
        <v>318</v>
      </c>
      <c r="G498" s="9"/>
      <c r="H498" s="9"/>
      <c r="I498" s="9"/>
      <c r="J498" s="9" t="s">
        <v>3166</v>
      </c>
      <c r="K498" s="9" t="s">
        <v>350</v>
      </c>
      <c r="L498" s="9" t="s">
        <v>350</v>
      </c>
    </row>
    <row r="499" spans="1:12" x14ac:dyDescent="0.35">
      <c r="A499" s="9" t="s">
        <v>3167</v>
      </c>
      <c r="B499" s="9" t="s">
        <v>3168</v>
      </c>
      <c r="C499" s="9" t="s">
        <v>3169</v>
      </c>
      <c r="D499" s="9">
        <v>497</v>
      </c>
      <c r="E499" s="9" t="s">
        <v>3170</v>
      </c>
      <c r="F499" s="9" t="s">
        <v>412</v>
      </c>
      <c r="G499" s="9" t="s">
        <v>3171</v>
      </c>
      <c r="H499" s="9" t="s">
        <v>320</v>
      </c>
      <c r="I499" s="9"/>
      <c r="J499" s="9"/>
      <c r="K499" s="9"/>
      <c r="L499" s="9"/>
    </row>
    <row r="500" spans="1:12" x14ac:dyDescent="0.35">
      <c r="A500" s="9" t="s">
        <v>3172</v>
      </c>
      <c r="B500" s="9" t="s">
        <v>3173</v>
      </c>
      <c r="C500" s="9" t="s">
        <v>3174</v>
      </c>
      <c r="D500" s="9">
        <v>498</v>
      </c>
      <c r="E500" s="9" t="s">
        <v>3175</v>
      </c>
      <c r="F500" s="9" t="s">
        <v>412</v>
      </c>
      <c r="G500" s="9" t="s">
        <v>3176</v>
      </c>
      <c r="H500" s="9" t="s">
        <v>320</v>
      </c>
      <c r="I500" s="9"/>
      <c r="J500" s="9"/>
      <c r="K500" s="9"/>
      <c r="L500" s="9"/>
    </row>
    <row r="501" spans="1:12" x14ac:dyDescent="0.35">
      <c r="A501" s="9" t="s">
        <v>3177</v>
      </c>
      <c r="B501" s="9" t="s">
        <v>3178</v>
      </c>
      <c r="C501" s="9" t="s">
        <v>3179</v>
      </c>
      <c r="D501" s="9">
        <v>499</v>
      </c>
      <c r="E501" s="9" t="s">
        <v>3180</v>
      </c>
      <c r="F501" s="9" t="s">
        <v>365</v>
      </c>
      <c r="G501" s="9" t="s">
        <v>3181</v>
      </c>
      <c r="H501" s="9" t="s">
        <v>327</v>
      </c>
      <c r="I501" s="9"/>
      <c r="J501" s="9"/>
      <c r="K501" s="9"/>
      <c r="L501" s="9"/>
    </row>
    <row r="502" spans="1:12" x14ac:dyDescent="0.35">
      <c r="A502" s="9" t="s">
        <v>3182</v>
      </c>
      <c r="B502" s="9" t="s">
        <v>3183</v>
      </c>
      <c r="C502" s="9" t="s">
        <v>3184</v>
      </c>
      <c r="D502" s="9">
        <v>500</v>
      </c>
      <c r="E502" s="9" t="s">
        <v>3185</v>
      </c>
      <c r="F502" s="9" t="s">
        <v>365</v>
      </c>
      <c r="G502" s="9" t="s">
        <v>3186</v>
      </c>
      <c r="H502" s="9" t="s">
        <v>327</v>
      </c>
      <c r="I502" s="9"/>
      <c r="J502" s="9"/>
      <c r="K502" s="9"/>
      <c r="L502" s="9"/>
    </row>
    <row r="503" spans="1:12" x14ac:dyDescent="0.35">
      <c r="A503" s="9" t="s">
        <v>3187</v>
      </c>
      <c r="B503" s="9" t="s">
        <v>3188</v>
      </c>
      <c r="C503" s="9" t="s">
        <v>3189</v>
      </c>
      <c r="D503" s="9">
        <v>501</v>
      </c>
      <c r="E503" s="9" t="s">
        <v>3190</v>
      </c>
      <c r="F503" s="9" t="s">
        <v>865</v>
      </c>
      <c r="G503" s="9"/>
      <c r="H503" s="9"/>
      <c r="I503" s="9"/>
      <c r="J503" s="9"/>
      <c r="K503" s="9"/>
      <c r="L503" s="9"/>
    </row>
    <row r="504" spans="1:12" x14ac:dyDescent="0.35">
      <c r="A504" s="9" t="s">
        <v>3191</v>
      </c>
      <c r="B504" s="9" t="s">
        <v>3192</v>
      </c>
      <c r="C504" s="9" t="s">
        <v>3193</v>
      </c>
      <c r="D504" s="9">
        <v>502</v>
      </c>
      <c r="E504" s="9" t="s">
        <v>3194</v>
      </c>
      <c r="F504" s="9" t="s">
        <v>318</v>
      </c>
      <c r="G504" s="9" t="s">
        <v>3195</v>
      </c>
      <c r="H504" s="9" t="s">
        <v>320</v>
      </c>
      <c r="I504" s="9"/>
      <c r="J504" s="9"/>
      <c r="K504" s="9"/>
      <c r="L504" s="9"/>
    </row>
    <row r="505" spans="1:12" x14ac:dyDescent="0.35">
      <c r="A505" s="9" t="s">
        <v>3196</v>
      </c>
      <c r="B505" s="9" t="s">
        <v>3197</v>
      </c>
      <c r="C505" s="9" t="s">
        <v>3198</v>
      </c>
      <c r="D505" s="9">
        <v>503</v>
      </c>
      <c r="E505" s="9" t="s">
        <v>3199</v>
      </c>
      <c r="F505" s="9" t="s">
        <v>392</v>
      </c>
      <c r="G505" s="9" t="s">
        <v>3200</v>
      </c>
      <c r="H505" s="9" t="s">
        <v>320</v>
      </c>
      <c r="I505" s="9"/>
      <c r="J505" s="9"/>
      <c r="K505" s="9"/>
      <c r="L505" s="9"/>
    </row>
    <row r="506" spans="1:12" x14ac:dyDescent="0.35">
      <c r="A506" s="9" t="s">
        <v>3201</v>
      </c>
      <c r="B506" s="9" t="s">
        <v>3202</v>
      </c>
      <c r="C506" s="9" t="s">
        <v>3203</v>
      </c>
      <c r="D506" s="9">
        <v>504</v>
      </c>
      <c r="E506" s="9" t="s">
        <v>3204</v>
      </c>
      <c r="F506" s="9" t="s">
        <v>318</v>
      </c>
      <c r="G506" s="9"/>
      <c r="H506" s="9"/>
      <c r="I506" s="9"/>
      <c r="J506" s="9"/>
      <c r="K506" s="9"/>
      <c r="L506" s="9"/>
    </row>
    <row r="507" spans="1:12" x14ac:dyDescent="0.35">
      <c r="A507" s="9" t="s">
        <v>3205</v>
      </c>
      <c r="B507" s="9" t="s">
        <v>3206</v>
      </c>
      <c r="C507" s="9" t="s">
        <v>3207</v>
      </c>
      <c r="D507" s="9">
        <v>505</v>
      </c>
      <c r="E507" s="9" t="s">
        <v>3208</v>
      </c>
      <c r="F507" s="9" t="s">
        <v>318</v>
      </c>
      <c r="G507" s="9" t="s">
        <v>3209</v>
      </c>
      <c r="H507" s="9" t="s">
        <v>320</v>
      </c>
      <c r="I507" s="9"/>
      <c r="J507" s="9"/>
      <c r="K507" s="9" t="s">
        <v>3210</v>
      </c>
      <c r="L507" s="9" t="s">
        <v>3210</v>
      </c>
    </row>
    <row r="508" spans="1:12" x14ac:dyDescent="0.35">
      <c r="A508" s="9" t="s">
        <v>3211</v>
      </c>
      <c r="B508" s="9" t="s">
        <v>3212</v>
      </c>
      <c r="C508" s="9" t="s">
        <v>3213</v>
      </c>
      <c r="D508" s="9">
        <v>506</v>
      </c>
      <c r="E508" s="9" t="s">
        <v>3214</v>
      </c>
      <c r="F508" s="9" t="s">
        <v>318</v>
      </c>
      <c r="G508" s="9" t="s">
        <v>3215</v>
      </c>
      <c r="H508" s="9" t="s">
        <v>327</v>
      </c>
      <c r="I508" s="9"/>
      <c r="J508" s="9"/>
      <c r="K508" s="9" t="s">
        <v>3216</v>
      </c>
      <c r="L508" s="9" t="s">
        <v>3216</v>
      </c>
    </row>
    <row r="509" spans="1:12" x14ac:dyDescent="0.35">
      <c r="A509" s="9" t="s">
        <v>3217</v>
      </c>
      <c r="B509" s="9" t="s">
        <v>3218</v>
      </c>
      <c r="C509" s="9" t="s">
        <v>3219</v>
      </c>
      <c r="D509" s="9">
        <v>507</v>
      </c>
      <c r="E509" s="9" t="s">
        <v>3220</v>
      </c>
      <c r="F509" s="9" t="s">
        <v>865</v>
      </c>
      <c r="G509" s="9" t="s">
        <v>3221</v>
      </c>
      <c r="H509" s="9" t="s">
        <v>320</v>
      </c>
      <c r="I509" s="9"/>
      <c r="J509" s="9"/>
      <c r="K509" s="9" t="s">
        <v>3222</v>
      </c>
      <c r="L509" s="9" t="s">
        <v>3222</v>
      </c>
    </row>
    <row r="510" spans="1:12" x14ac:dyDescent="0.35">
      <c r="A510" s="9" t="s">
        <v>3223</v>
      </c>
      <c r="B510" s="9" t="s">
        <v>3224</v>
      </c>
      <c r="C510" s="9" t="s">
        <v>3225</v>
      </c>
      <c r="D510" s="9">
        <v>508</v>
      </c>
      <c r="E510" s="9" t="s">
        <v>3226</v>
      </c>
      <c r="F510" s="9" t="s">
        <v>392</v>
      </c>
      <c r="G510" s="9" t="s">
        <v>3227</v>
      </c>
      <c r="H510" s="9" t="s">
        <v>327</v>
      </c>
      <c r="I510" s="9"/>
      <c r="J510" s="9" t="s">
        <v>3228</v>
      </c>
      <c r="K510" s="9" t="s">
        <v>3229</v>
      </c>
      <c r="L510" s="9" t="s">
        <v>3229</v>
      </c>
    </row>
    <row r="511" spans="1:12" x14ac:dyDescent="0.35">
      <c r="A511" s="9" t="s">
        <v>3230</v>
      </c>
      <c r="B511" s="9" t="s">
        <v>3231</v>
      </c>
      <c r="C511" s="9" t="s">
        <v>3232</v>
      </c>
      <c r="D511" s="9">
        <v>509</v>
      </c>
      <c r="E511" s="9" t="s">
        <v>3233</v>
      </c>
      <c r="F511" s="9" t="s">
        <v>392</v>
      </c>
      <c r="G511" s="9"/>
      <c r="H511" s="9"/>
      <c r="I511" s="9"/>
      <c r="J511" s="9"/>
      <c r="K511" s="9"/>
      <c r="L511" s="9"/>
    </row>
    <row r="512" spans="1:12" x14ac:dyDescent="0.35">
      <c r="A512" s="9" t="s">
        <v>3234</v>
      </c>
      <c r="B512" s="9" t="s">
        <v>3235</v>
      </c>
      <c r="C512" s="9" t="s">
        <v>3236</v>
      </c>
      <c r="D512" s="9">
        <v>510</v>
      </c>
      <c r="E512" s="9" t="s">
        <v>3237</v>
      </c>
      <c r="F512" s="9" t="s">
        <v>412</v>
      </c>
      <c r="G512" s="9" t="s">
        <v>3238</v>
      </c>
      <c r="H512" s="9" t="s">
        <v>320</v>
      </c>
      <c r="I512" s="9"/>
      <c r="J512" s="9"/>
      <c r="K512" s="9" t="s">
        <v>1021</v>
      </c>
      <c r="L512" s="9" t="s">
        <v>1021</v>
      </c>
    </row>
    <row r="513" spans="1:12" x14ac:dyDescent="0.35">
      <c r="A513" s="9" t="s">
        <v>3239</v>
      </c>
      <c r="B513" s="9" t="s">
        <v>3240</v>
      </c>
      <c r="C513" s="9" t="s">
        <v>3241</v>
      </c>
      <c r="D513" s="9">
        <v>511</v>
      </c>
      <c r="E513" s="9" t="s">
        <v>3242</v>
      </c>
      <c r="F513" s="9" t="s">
        <v>392</v>
      </c>
      <c r="G513" s="9"/>
      <c r="H513" s="9"/>
      <c r="I513" s="9"/>
      <c r="J513" s="9" t="s">
        <v>3243</v>
      </c>
      <c r="K513" s="9" t="s">
        <v>3244</v>
      </c>
      <c r="L513" s="9" t="s">
        <v>3244</v>
      </c>
    </row>
    <row r="514" spans="1:12" x14ac:dyDescent="0.35">
      <c r="A514" s="9" t="s">
        <v>3245</v>
      </c>
      <c r="B514" s="9" t="s">
        <v>3246</v>
      </c>
      <c r="C514" s="9" t="s">
        <v>3247</v>
      </c>
      <c r="D514" s="9">
        <v>512</v>
      </c>
      <c r="E514" s="9" t="s">
        <v>3248</v>
      </c>
      <c r="F514" s="9" t="s">
        <v>392</v>
      </c>
      <c r="G514" s="9" t="s">
        <v>3249</v>
      </c>
      <c r="H514" s="9" t="s">
        <v>327</v>
      </c>
      <c r="I514" s="9"/>
      <c r="J514" s="9"/>
      <c r="K514" s="9"/>
      <c r="L514" s="9"/>
    </row>
    <row r="515" spans="1:12" x14ac:dyDescent="0.35">
      <c r="A515" s="9" t="s">
        <v>3250</v>
      </c>
      <c r="B515" s="9" t="s">
        <v>3251</v>
      </c>
      <c r="C515" s="9" t="s">
        <v>3252</v>
      </c>
      <c r="D515" s="9">
        <v>513</v>
      </c>
      <c r="E515" s="9" t="s">
        <v>3253</v>
      </c>
      <c r="F515" s="9" t="s">
        <v>392</v>
      </c>
      <c r="G515" s="9" t="s">
        <v>3254</v>
      </c>
      <c r="H515" s="9" t="s">
        <v>320</v>
      </c>
      <c r="I515" s="9"/>
      <c r="J515" s="9"/>
      <c r="K515" s="9"/>
      <c r="L515" s="9"/>
    </row>
    <row r="516" spans="1:12" x14ac:dyDescent="0.35">
      <c r="A516" s="9" t="s">
        <v>3255</v>
      </c>
      <c r="B516" s="9" t="s">
        <v>3256</v>
      </c>
      <c r="C516" s="9" t="s">
        <v>3257</v>
      </c>
      <c r="D516" s="9">
        <v>514</v>
      </c>
      <c r="E516" s="9" t="s">
        <v>3258</v>
      </c>
      <c r="F516" s="9" t="s">
        <v>392</v>
      </c>
      <c r="G516" s="9" t="s">
        <v>3259</v>
      </c>
      <c r="H516" s="9" t="s">
        <v>327</v>
      </c>
      <c r="I516" s="9"/>
      <c r="J516" s="9" t="s">
        <v>3260</v>
      </c>
      <c r="K516" s="9" t="s">
        <v>3261</v>
      </c>
      <c r="L516" s="9" t="s">
        <v>3261</v>
      </c>
    </row>
    <row r="517" spans="1:12" x14ac:dyDescent="0.35">
      <c r="A517" s="9" t="s">
        <v>3262</v>
      </c>
      <c r="B517" s="9" t="s">
        <v>3263</v>
      </c>
      <c r="C517" s="9" t="s">
        <v>3264</v>
      </c>
      <c r="D517" s="9">
        <v>515</v>
      </c>
      <c r="E517" s="9" t="s">
        <v>3265</v>
      </c>
      <c r="F517" s="9" t="s">
        <v>392</v>
      </c>
      <c r="G517" s="9" t="s">
        <v>3266</v>
      </c>
      <c r="H517" s="9" t="s">
        <v>327</v>
      </c>
      <c r="I517" s="9"/>
      <c r="J517" s="9"/>
      <c r="K517" s="9" t="s">
        <v>3267</v>
      </c>
      <c r="L517" s="9"/>
    </row>
    <row r="518" spans="1:12" x14ac:dyDescent="0.35">
      <c r="A518" s="9" t="s">
        <v>3268</v>
      </c>
      <c r="B518" s="9" t="s">
        <v>3269</v>
      </c>
      <c r="C518" s="9" t="s">
        <v>3270</v>
      </c>
      <c r="D518" s="9">
        <v>516</v>
      </c>
      <c r="E518" s="9" t="s">
        <v>3271</v>
      </c>
      <c r="F518" s="9" t="s">
        <v>392</v>
      </c>
      <c r="G518" s="9" t="s">
        <v>3272</v>
      </c>
      <c r="H518" s="9" t="s">
        <v>327</v>
      </c>
      <c r="I518" s="9"/>
      <c r="J518" s="9"/>
      <c r="K518" s="9"/>
      <c r="L518" s="9"/>
    </row>
    <row r="519" spans="1:12" x14ac:dyDescent="0.35">
      <c r="A519" s="9" t="s">
        <v>3273</v>
      </c>
      <c r="B519" s="9" t="s">
        <v>3274</v>
      </c>
      <c r="C519" s="9" t="s">
        <v>3275</v>
      </c>
      <c r="D519" s="9">
        <v>517</v>
      </c>
      <c r="E519" s="9" t="s">
        <v>3276</v>
      </c>
      <c r="F519" s="9" t="s">
        <v>392</v>
      </c>
      <c r="G519" s="9" t="s">
        <v>3277</v>
      </c>
      <c r="H519" s="9" t="s">
        <v>327</v>
      </c>
      <c r="I519" s="9"/>
      <c r="J519" s="9" t="s">
        <v>3278</v>
      </c>
      <c r="K519" s="9" t="s">
        <v>3279</v>
      </c>
      <c r="L519" s="9" t="s">
        <v>3279</v>
      </c>
    </row>
    <row r="520" spans="1:12" x14ac:dyDescent="0.35">
      <c r="A520" s="9" t="s">
        <v>3280</v>
      </c>
      <c r="B520" s="9" t="s">
        <v>3281</v>
      </c>
      <c r="C520" s="9" t="s">
        <v>3282</v>
      </c>
      <c r="D520" s="9">
        <v>518</v>
      </c>
      <c r="E520" s="9" t="s">
        <v>3283</v>
      </c>
      <c r="F520" s="9" t="s">
        <v>392</v>
      </c>
      <c r="G520" s="9" t="s">
        <v>3284</v>
      </c>
      <c r="H520" s="9" t="s">
        <v>327</v>
      </c>
      <c r="I520" s="9"/>
      <c r="J520" s="9"/>
      <c r="K520" s="9"/>
      <c r="L520" s="9"/>
    </row>
    <row r="521" spans="1:12" x14ac:dyDescent="0.35">
      <c r="A521" s="9" t="s">
        <v>3285</v>
      </c>
      <c r="B521" s="9" t="s">
        <v>3286</v>
      </c>
      <c r="C521" s="9" t="s">
        <v>3287</v>
      </c>
      <c r="D521" s="9">
        <v>519</v>
      </c>
      <c r="E521" s="9" t="s">
        <v>3288</v>
      </c>
      <c r="F521" s="9" t="s">
        <v>392</v>
      </c>
      <c r="G521" s="9" t="s">
        <v>3289</v>
      </c>
      <c r="H521" s="9" t="s">
        <v>320</v>
      </c>
      <c r="I521" s="9"/>
      <c r="J521" s="9"/>
      <c r="K521" s="9"/>
      <c r="L521" s="9"/>
    </row>
    <row r="522" spans="1:12" x14ac:dyDescent="0.35">
      <c r="A522" s="9" t="s">
        <v>3290</v>
      </c>
      <c r="B522" s="9" t="s">
        <v>3291</v>
      </c>
      <c r="C522" s="9" t="s">
        <v>3292</v>
      </c>
      <c r="D522" s="9">
        <v>520</v>
      </c>
      <c r="E522" s="9" t="s">
        <v>3293</v>
      </c>
      <c r="F522" s="9" t="s">
        <v>365</v>
      </c>
      <c r="G522" s="9" t="s">
        <v>3294</v>
      </c>
      <c r="H522" s="9" t="s">
        <v>327</v>
      </c>
      <c r="I522" s="9"/>
      <c r="J522" s="9"/>
      <c r="K522" s="9" t="s">
        <v>3295</v>
      </c>
      <c r="L522" s="9" t="s">
        <v>3295</v>
      </c>
    </row>
    <row r="523" spans="1:12" x14ac:dyDescent="0.35">
      <c r="A523" s="9" t="s">
        <v>3296</v>
      </c>
      <c r="B523" s="9" t="s">
        <v>3297</v>
      </c>
      <c r="C523" s="9" t="s">
        <v>3298</v>
      </c>
      <c r="D523" s="9">
        <v>521</v>
      </c>
      <c r="E523" s="9" t="s">
        <v>3299</v>
      </c>
      <c r="F523" s="9" t="s">
        <v>318</v>
      </c>
      <c r="G523" s="9" t="s">
        <v>3300</v>
      </c>
      <c r="H523" s="9" t="s">
        <v>320</v>
      </c>
      <c r="I523" s="9"/>
      <c r="J523" s="9"/>
      <c r="K523" s="9" t="s">
        <v>350</v>
      </c>
      <c r="L523" s="9" t="s">
        <v>350</v>
      </c>
    </row>
    <row r="524" spans="1:12" x14ac:dyDescent="0.35">
      <c r="A524" s="9" t="s">
        <v>3301</v>
      </c>
      <c r="B524" s="9" t="s">
        <v>3302</v>
      </c>
      <c r="C524" s="9" t="s">
        <v>3303</v>
      </c>
      <c r="D524" s="9">
        <v>522</v>
      </c>
      <c r="E524" s="9" t="s">
        <v>3304</v>
      </c>
      <c r="F524" s="9" t="s">
        <v>318</v>
      </c>
      <c r="G524" s="9" t="s">
        <v>3305</v>
      </c>
      <c r="H524" s="9" t="s">
        <v>320</v>
      </c>
      <c r="I524" s="9"/>
      <c r="J524" s="9"/>
      <c r="K524" s="9" t="s">
        <v>350</v>
      </c>
      <c r="L524" s="9" t="s">
        <v>350</v>
      </c>
    </row>
    <row r="525" spans="1:12" x14ac:dyDescent="0.35">
      <c r="A525" s="9" t="s">
        <v>3306</v>
      </c>
      <c r="B525" s="9" t="s">
        <v>3307</v>
      </c>
      <c r="C525" s="9" t="s">
        <v>3308</v>
      </c>
      <c r="D525" s="9">
        <v>523</v>
      </c>
      <c r="E525" s="9" t="s">
        <v>3309</v>
      </c>
      <c r="F525" s="9" t="s">
        <v>412</v>
      </c>
      <c r="G525" s="9" t="s">
        <v>3310</v>
      </c>
      <c r="H525" s="9" t="s">
        <v>320</v>
      </c>
      <c r="I525" s="9"/>
      <c r="J525" s="9"/>
      <c r="K525" s="9"/>
      <c r="L525" s="9"/>
    </row>
    <row r="526" spans="1:12" x14ac:dyDescent="0.35">
      <c r="A526" s="9" t="s">
        <v>3311</v>
      </c>
      <c r="B526" s="9" t="s">
        <v>3312</v>
      </c>
      <c r="C526" s="9" t="s">
        <v>3313</v>
      </c>
      <c r="D526" s="9">
        <v>524</v>
      </c>
      <c r="E526" s="9" t="s">
        <v>3314</v>
      </c>
      <c r="F526" s="9" t="s">
        <v>392</v>
      </c>
      <c r="G526" s="9" t="s">
        <v>3315</v>
      </c>
      <c r="H526" s="9" t="s">
        <v>320</v>
      </c>
      <c r="I526" s="9"/>
      <c r="J526" s="9"/>
      <c r="K526" s="9"/>
      <c r="L526" s="9"/>
    </row>
    <row r="527" spans="1:12" x14ac:dyDescent="0.35">
      <c r="A527" s="9" t="s">
        <v>3316</v>
      </c>
      <c r="B527" s="9" t="s">
        <v>3317</v>
      </c>
      <c r="C527" s="9" t="s">
        <v>3318</v>
      </c>
      <c r="D527" s="9">
        <v>525</v>
      </c>
      <c r="E527" s="9" t="s">
        <v>3319</v>
      </c>
      <c r="F527" s="9" t="s">
        <v>318</v>
      </c>
      <c r="G527" s="9" t="s">
        <v>3320</v>
      </c>
      <c r="H527" s="9" t="s">
        <v>327</v>
      </c>
      <c r="I527" s="9"/>
      <c r="J527" s="9" t="s">
        <v>3321</v>
      </c>
      <c r="K527" s="9" t="s">
        <v>3322</v>
      </c>
      <c r="L527" s="9" t="s">
        <v>3322</v>
      </c>
    </row>
    <row r="528" spans="1:12" x14ac:dyDescent="0.35">
      <c r="A528" s="9" t="s">
        <v>3323</v>
      </c>
      <c r="B528" s="9" t="s">
        <v>3324</v>
      </c>
      <c r="C528" s="9" t="s">
        <v>3325</v>
      </c>
      <c r="D528" s="9">
        <v>526</v>
      </c>
      <c r="E528" s="9" t="s">
        <v>3326</v>
      </c>
      <c r="F528" s="9" t="s">
        <v>392</v>
      </c>
      <c r="G528" s="9" t="s">
        <v>3327</v>
      </c>
      <c r="H528" s="9" t="s">
        <v>327</v>
      </c>
      <c r="I528" s="9"/>
      <c r="J528" s="9"/>
      <c r="K528" s="9"/>
      <c r="L528" s="9"/>
    </row>
    <row r="529" spans="1:12" x14ac:dyDescent="0.35">
      <c r="A529" s="9" t="s">
        <v>3328</v>
      </c>
      <c r="B529" s="9" t="s">
        <v>3329</v>
      </c>
      <c r="C529" s="9" t="s">
        <v>3330</v>
      </c>
      <c r="D529" s="9">
        <v>527</v>
      </c>
      <c r="E529" s="9" t="s">
        <v>3331</v>
      </c>
      <c r="F529" s="9" t="s">
        <v>318</v>
      </c>
      <c r="G529" s="9" t="s">
        <v>3332</v>
      </c>
      <c r="H529" s="9" t="s">
        <v>320</v>
      </c>
      <c r="I529" s="9"/>
      <c r="J529" s="9"/>
      <c r="K529" s="9" t="s">
        <v>3333</v>
      </c>
      <c r="L529" s="9" t="s">
        <v>3333</v>
      </c>
    </row>
    <row r="530" spans="1:12" x14ac:dyDescent="0.35">
      <c r="A530" s="9" t="s">
        <v>3334</v>
      </c>
      <c r="B530" s="9" t="s">
        <v>3335</v>
      </c>
      <c r="C530" s="9" t="s">
        <v>3336</v>
      </c>
      <c r="D530" s="9">
        <v>528</v>
      </c>
      <c r="E530" s="9" t="s">
        <v>3337</v>
      </c>
      <c r="F530" s="9" t="s">
        <v>318</v>
      </c>
      <c r="G530" s="9"/>
      <c r="H530" s="9"/>
      <c r="I530" s="9"/>
      <c r="J530" s="9"/>
      <c r="K530" s="9"/>
      <c r="L530" s="9"/>
    </row>
    <row r="531" spans="1:12" x14ac:dyDescent="0.35">
      <c r="A531" s="9" t="s">
        <v>3338</v>
      </c>
      <c r="B531" s="9" t="s">
        <v>3339</v>
      </c>
      <c r="C531" s="9" t="s">
        <v>3340</v>
      </c>
      <c r="D531" s="9">
        <v>529</v>
      </c>
      <c r="E531" s="9" t="s">
        <v>3341</v>
      </c>
      <c r="F531" s="9" t="s">
        <v>318</v>
      </c>
      <c r="G531" s="9" t="s">
        <v>3342</v>
      </c>
      <c r="H531" s="9" t="s">
        <v>327</v>
      </c>
      <c r="I531" s="9"/>
      <c r="J531" s="9" t="s">
        <v>3343</v>
      </c>
      <c r="K531" s="9" t="s">
        <v>3344</v>
      </c>
      <c r="L531" s="9" t="s">
        <v>3344</v>
      </c>
    </row>
    <row r="532" spans="1:12" x14ac:dyDescent="0.35">
      <c r="A532" s="9" t="s">
        <v>3345</v>
      </c>
      <c r="B532" s="9" t="s">
        <v>3346</v>
      </c>
      <c r="C532" s="9" t="s">
        <v>3347</v>
      </c>
      <c r="D532" s="9">
        <v>530</v>
      </c>
      <c r="E532" s="9" t="s">
        <v>3348</v>
      </c>
      <c r="F532" s="9" t="s">
        <v>412</v>
      </c>
      <c r="G532" s="9"/>
      <c r="H532" s="9"/>
      <c r="I532" s="9"/>
      <c r="J532" s="9"/>
      <c r="K532" s="9"/>
      <c r="L532" s="9"/>
    </row>
    <row r="533" spans="1:12" x14ac:dyDescent="0.35">
      <c r="A533" s="9" t="s">
        <v>3349</v>
      </c>
      <c r="B533" s="9" t="s">
        <v>3350</v>
      </c>
      <c r="C533" s="9" t="s">
        <v>3351</v>
      </c>
      <c r="D533" s="9">
        <v>531</v>
      </c>
      <c r="E533" s="9" t="s">
        <v>3352</v>
      </c>
      <c r="F533" s="9" t="s">
        <v>318</v>
      </c>
      <c r="G533" s="9" t="s">
        <v>3353</v>
      </c>
      <c r="H533" s="9" t="s">
        <v>327</v>
      </c>
      <c r="I533" s="9"/>
      <c r="J533" s="9" t="s">
        <v>3354</v>
      </c>
      <c r="K533" s="9" t="s">
        <v>3355</v>
      </c>
      <c r="L533" s="9" t="s">
        <v>3355</v>
      </c>
    </row>
    <row r="534" spans="1:12" x14ac:dyDescent="0.35">
      <c r="A534" s="9" t="s">
        <v>3356</v>
      </c>
      <c r="B534" s="9" t="s">
        <v>3357</v>
      </c>
      <c r="C534" s="9" t="s">
        <v>3358</v>
      </c>
      <c r="D534" s="9">
        <v>532</v>
      </c>
      <c r="E534" s="9" t="s">
        <v>3359</v>
      </c>
      <c r="F534" s="9" t="s">
        <v>318</v>
      </c>
      <c r="G534" s="9" t="s">
        <v>3360</v>
      </c>
      <c r="H534" s="9" t="s">
        <v>320</v>
      </c>
      <c r="I534" s="9"/>
      <c r="J534" s="9"/>
      <c r="K534" s="9" t="s">
        <v>3361</v>
      </c>
      <c r="L534" s="9" t="s">
        <v>3361</v>
      </c>
    </row>
    <row r="535" spans="1:12" x14ac:dyDescent="0.35">
      <c r="A535" s="9" t="s">
        <v>3362</v>
      </c>
      <c r="B535" s="9" t="s">
        <v>3363</v>
      </c>
      <c r="C535" s="9" t="s">
        <v>3364</v>
      </c>
      <c r="D535" s="9">
        <v>533</v>
      </c>
      <c r="E535" s="9" t="s">
        <v>3365</v>
      </c>
      <c r="F535" s="9" t="s">
        <v>318</v>
      </c>
      <c r="G535" s="9" t="s">
        <v>3366</v>
      </c>
      <c r="H535" s="9" t="s">
        <v>327</v>
      </c>
      <c r="I535" s="9"/>
      <c r="J535" s="9" t="s">
        <v>3367</v>
      </c>
      <c r="K535" s="9" t="s">
        <v>3368</v>
      </c>
      <c r="L535" s="9" t="s">
        <v>3368</v>
      </c>
    </row>
    <row r="536" spans="1:12" x14ac:dyDescent="0.35">
      <c r="A536" s="9" t="s">
        <v>3369</v>
      </c>
      <c r="B536" s="9" t="s">
        <v>3370</v>
      </c>
      <c r="C536" s="9" t="s">
        <v>3371</v>
      </c>
      <c r="D536" s="9">
        <v>534</v>
      </c>
      <c r="E536" s="9" t="s">
        <v>3372</v>
      </c>
      <c r="F536" s="9" t="s">
        <v>318</v>
      </c>
      <c r="G536" s="9" t="s">
        <v>3373</v>
      </c>
      <c r="H536" s="9" t="s">
        <v>327</v>
      </c>
      <c r="I536" s="9"/>
      <c r="J536" s="9"/>
      <c r="K536" s="9" t="s">
        <v>3374</v>
      </c>
      <c r="L536" s="9" t="s">
        <v>3374</v>
      </c>
    </row>
    <row r="537" spans="1:12" x14ac:dyDescent="0.35">
      <c r="A537" s="9" t="s">
        <v>3375</v>
      </c>
      <c r="B537" s="9" t="s">
        <v>3376</v>
      </c>
      <c r="C537" s="9" t="s">
        <v>3377</v>
      </c>
      <c r="D537" s="9">
        <v>535</v>
      </c>
      <c r="E537" s="9" t="s">
        <v>3378</v>
      </c>
      <c r="F537" s="9" t="s">
        <v>318</v>
      </c>
      <c r="G537" s="9" t="s">
        <v>3379</v>
      </c>
      <c r="H537" s="9" t="s">
        <v>320</v>
      </c>
      <c r="I537" s="9"/>
      <c r="J537" s="9"/>
      <c r="K537" s="9"/>
      <c r="L537" s="9"/>
    </row>
    <row r="538" spans="1:12" x14ac:dyDescent="0.35">
      <c r="A538" s="9" t="s">
        <v>3380</v>
      </c>
      <c r="B538" s="9" t="s">
        <v>3381</v>
      </c>
      <c r="C538" s="9" t="s">
        <v>3382</v>
      </c>
      <c r="D538" s="9">
        <v>536</v>
      </c>
      <c r="E538" s="9" t="s">
        <v>3383</v>
      </c>
      <c r="F538" s="9" t="s">
        <v>318</v>
      </c>
      <c r="G538" s="9" t="s">
        <v>3384</v>
      </c>
      <c r="H538" s="9" t="s">
        <v>320</v>
      </c>
      <c r="I538" s="9"/>
      <c r="J538" s="9"/>
      <c r="K538" s="9" t="s">
        <v>3385</v>
      </c>
      <c r="L538" s="9" t="s">
        <v>3386</v>
      </c>
    </row>
    <row r="539" spans="1:12" x14ac:dyDescent="0.35">
      <c r="A539" s="9" t="s">
        <v>3387</v>
      </c>
      <c r="B539" s="9" t="s">
        <v>3388</v>
      </c>
      <c r="C539" s="9" t="s">
        <v>3389</v>
      </c>
      <c r="D539" s="9">
        <v>537</v>
      </c>
      <c r="E539" s="9" t="s">
        <v>3390</v>
      </c>
      <c r="F539" s="9" t="s">
        <v>318</v>
      </c>
      <c r="G539" s="9" t="s">
        <v>3391</v>
      </c>
      <c r="H539" s="9" t="s">
        <v>327</v>
      </c>
      <c r="I539" s="9"/>
      <c r="J539" s="9" t="s">
        <v>3392</v>
      </c>
      <c r="K539" s="9" t="s">
        <v>3393</v>
      </c>
      <c r="L539" s="9" t="s">
        <v>3393</v>
      </c>
    </row>
    <row r="540" spans="1:12" x14ac:dyDescent="0.35">
      <c r="A540" s="9" t="s">
        <v>3394</v>
      </c>
      <c r="B540" s="9" t="s">
        <v>3395</v>
      </c>
      <c r="C540" s="9" t="s">
        <v>3396</v>
      </c>
      <c r="D540" s="9">
        <v>538</v>
      </c>
      <c r="E540" s="9" t="s">
        <v>3397</v>
      </c>
      <c r="F540" s="9" t="s">
        <v>318</v>
      </c>
      <c r="G540" s="9" t="s">
        <v>3398</v>
      </c>
      <c r="H540" s="9" t="s">
        <v>327</v>
      </c>
      <c r="I540" s="9"/>
      <c r="J540" s="9" t="s">
        <v>3399</v>
      </c>
      <c r="K540" s="9" t="s">
        <v>3400</v>
      </c>
      <c r="L540" s="9" t="s">
        <v>3400</v>
      </c>
    </row>
    <row r="541" spans="1:12" x14ac:dyDescent="0.35">
      <c r="A541" s="9" t="s">
        <v>3401</v>
      </c>
      <c r="B541" s="9" t="s">
        <v>3402</v>
      </c>
      <c r="C541" s="9" t="s">
        <v>3403</v>
      </c>
      <c r="D541" s="9">
        <v>539</v>
      </c>
      <c r="E541" s="9" t="s">
        <v>3404</v>
      </c>
      <c r="F541" s="9" t="s">
        <v>392</v>
      </c>
      <c r="G541" s="9" t="s">
        <v>3405</v>
      </c>
      <c r="H541" s="9" t="s">
        <v>320</v>
      </c>
      <c r="I541" s="9"/>
      <c r="J541" s="9"/>
      <c r="K541" s="9"/>
      <c r="L541" s="9"/>
    </row>
    <row r="542" spans="1:12" x14ac:dyDescent="0.35">
      <c r="A542" s="9" t="s">
        <v>3406</v>
      </c>
      <c r="B542" s="9" t="s">
        <v>3407</v>
      </c>
      <c r="C542" s="9" t="s">
        <v>3408</v>
      </c>
      <c r="D542" s="9">
        <v>540</v>
      </c>
      <c r="E542" s="9" t="s">
        <v>3409</v>
      </c>
      <c r="F542" s="9" t="s">
        <v>365</v>
      </c>
      <c r="G542" s="9"/>
      <c r="H542" s="9"/>
      <c r="I542" s="9"/>
      <c r="J542" s="9"/>
      <c r="K542" s="9"/>
      <c r="L542" s="9"/>
    </row>
    <row r="543" spans="1:12" x14ac:dyDescent="0.35">
      <c r="A543" s="9" t="s">
        <v>3410</v>
      </c>
      <c r="B543" s="9" t="s">
        <v>3411</v>
      </c>
      <c r="C543" s="9" t="s">
        <v>3412</v>
      </c>
      <c r="D543" s="9">
        <v>541</v>
      </c>
      <c r="E543" s="9" t="s">
        <v>3413</v>
      </c>
      <c r="F543" s="9" t="s">
        <v>412</v>
      </c>
      <c r="G543" s="9" t="s">
        <v>3414</v>
      </c>
      <c r="H543" s="9" t="s">
        <v>320</v>
      </c>
      <c r="I543" s="9"/>
      <c r="J543" s="9"/>
      <c r="K543" s="9"/>
      <c r="L543" s="9"/>
    </row>
    <row r="544" spans="1:12" x14ac:dyDescent="0.35">
      <c r="A544" s="9" t="s">
        <v>3415</v>
      </c>
      <c r="B544" s="9" t="s">
        <v>3416</v>
      </c>
      <c r="C544" s="9" t="s">
        <v>3417</v>
      </c>
      <c r="D544" s="9">
        <v>542</v>
      </c>
      <c r="E544" s="9" t="s">
        <v>3418</v>
      </c>
      <c r="F544" s="9" t="s">
        <v>318</v>
      </c>
      <c r="G544" s="9" t="s">
        <v>3419</v>
      </c>
      <c r="H544" s="9" t="s">
        <v>320</v>
      </c>
      <c r="I544" s="9"/>
      <c r="J544" s="9"/>
      <c r="K544" s="9" t="s">
        <v>3420</v>
      </c>
      <c r="L544" s="9" t="s">
        <v>3420</v>
      </c>
    </row>
    <row r="545" spans="1:12" x14ac:dyDescent="0.35">
      <c r="A545" s="9" t="s">
        <v>3421</v>
      </c>
      <c r="B545" s="9" t="s">
        <v>3422</v>
      </c>
      <c r="C545" s="9" t="s">
        <v>3423</v>
      </c>
      <c r="D545" s="9">
        <v>543</v>
      </c>
      <c r="E545" s="9" t="s">
        <v>3424</v>
      </c>
      <c r="F545" s="9" t="s">
        <v>412</v>
      </c>
      <c r="G545" s="9"/>
      <c r="H545" s="9"/>
      <c r="I545" s="9"/>
      <c r="J545" s="9"/>
      <c r="K545" s="9"/>
      <c r="L545" s="9"/>
    </row>
    <row r="546" spans="1:12" x14ac:dyDescent="0.35">
      <c r="A546" s="9" t="s">
        <v>3425</v>
      </c>
      <c r="B546" s="9" t="s">
        <v>3426</v>
      </c>
      <c r="C546" s="9" t="s">
        <v>3427</v>
      </c>
      <c r="D546" s="9">
        <v>544</v>
      </c>
      <c r="E546" s="9" t="s">
        <v>3428</v>
      </c>
      <c r="F546" s="9" t="s">
        <v>412</v>
      </c>
      <c r="G546" s="9" t="s">
        <v>3429</v>
      </c>
      <c r="H546" s="9" t="s">
        <v>320</v>
      </c>
      <c r="I546" s="9"/>
      <c r="J546" s="9"/>
      <c r="K546" s="9" t="s">
        <v>3430</v>
      </c>
      <c r="L546" s="9" t="s">
        <v>3430</v>
      </c>
    </row>
    <row r="547" spans="1:12" x14ac:dyDescent="0.35">
      <c r="A547" s="9" t="s">
        <v>3431</v>
      </c>
      <c r="B547" s="9" t="s">
        <v>3432</v>
      </c>
      <c r="C547" s="9" t="s">
        <v>3433</v>
      </c>
      <c r="D547" s="9">
        <v>545</v>
      </c>
      <c r="E547" s="9" t="s">
        <v>3434</v>
      </c>
      <c r="F547" s="9" t="s">
        <v>412</v>
      </c>
      <c r="G547" s="9" t="s">
        <v>3435</v>
      </c>
      <c r="H547" s="9" t="s">
        <v>327</v>
      </c>
      <c r="I547" s="9"/>
      <c r="J547" s="9" t="s">
        <v>3436</v>
      </c>
      <c r="K547" s="9" t="s">
        <v>3437</v>
      </c>
      <c r="L547" s="9" t="s">
        <v>3437</v>
      </c>
    </row>
    <row r="548" spans="1:12" x14ac:dyDescent="0.35">
      <c r="A548" s="9" t="s">
        <v>3438</v>
      </c>
      <c r="B548" s="9" t="s">
        <v>3439</v>
      </c>
      <c r="C548" s="9" t="s">
        <v>3440</v>
      </c>
      <c r="D548" s="9">
        <v>546</v>
      </c>
      <c r="E548" s="9" t="s">
        <v>3441</v>
      </c>
      <c r="F548" s="9" t="s">
        <v>392</v>
      </c>
      <c r="G548" s="9" t="s">
        <v>3442</v>
      </c>
      <c r="H548" s="9" t="s">
        <v>320</v>
      </c>
      <c r="I548" s="9"/>
      <c r="J548" s="9"/>
      <c r="K548" s="9" t="s">
        <v>3443</v>
      </c>
      <c r="L548" s="9" t="s">
        <v>3444</v>
      </c>
    </row>
    <row r="549" spans="1:12" x14ac:dyDescent="0.35">
      <c r="A549" s="9" t="s">
        <v>3445</v>
      </c>
      <c r="B549" s="9" t="s">
        <v>3446</v>
      </c>
      <c r="C549" s="9" t="s">
        <v>3447</v>
      </c>
      <c r="D549" s="9">
        <v>547</v>
      </c>
      <c r="E549" s="9" t="s">
        <v>3448</v>
      </c>
      <c r="F549" s="9" t="s">
        <v>412</v>
      </c>
      <c r="G549" s="9" t="s">
        <v>3449</v>
      </c>
      <c r="H549" s="9" t="s">
        <v>327</v>
      </c>
      <c r="I549" s="9"/>
      <c r="J549" s="9"/>
      <c r="K549" s="9" t="s">
        <v>3450</v>
      </c>
      <c r="L549" s="9" t="s">
        <v>3450</v>
      </c>
    </row>
    <row r="550" spans="1:12" x14ac:dyDescent="0.35">
      <c r="A550" s="9" t="s">
        <v>3451</v>
      </c>
      <c r="B550" s="9" t="s">
        <v>3452</v>
      </c>
      <c r="C550" s="9" t="s">
        <v>3453</v>
      </c>
      <c r="D550" s="9">
        <v>548</v>
      </c>
      <c r="E550" s="9" t="s">
        <v>3454</v>
      </c>
      <c r="F550" s="9" t="s">
        <v>318</v>
      </c>
      <c r="G550" s="9" t="s">
        <v>3455</v>
      </c>
      <c r="H550" s="9" t="s">
        <v>327</v>
      </c>
      <c r="I550" s="9"/>
      <c r="J550" s="9"/>
      <c r="K550" s="9" t="s">
        <v>3456</v>
      </c>
      <c r="L550" s="9" t="s">
        <v>3456</v>
      </c>
    </row>
    <row r="551" spans="1:12" x14ac:dyDescent="0.35">
      <c r="A551" s="9" t="s">
        <v>3457</v>
      </c>
      <c r="B551" s="9" t="s">
        <v>3458</v>
      </c>
      <c r="C551" s="9" t="s">
        <v>3459</v>
      </c>
      <c r="D551" s="9">
        <v>549</v>
      </c>
      <c r="E551" s="9" t="s">
        <v>3460</v>
      </c>
      <c r="F551" s="9" t="s">
        <v>318</v>
      </c>
      <c r="G551" s="9" t="s">
        <v>3461</v>
      </c>
      <c r="H551" s="9" t="s">
        <v>327</v>
      </c>
      <c r="I551" s="9"/>
      <c r="J551" s="9" t="s">
        <v>3462</v>
      </c>
      <c r="K551" s="9" t="s">
        <v>3463</v>
      </c>
      <c r="L551" s="9" t="s">
        <v>3463</v>
      </c>
    </row>
    <row r="552" spans="1:12" x14ac:dyDescent="0.35">
      <c r="A552" s="9" t="s">
        <v>3464</v>
      </c>
      <c r="B552" s="9" t="s">
        <v>3465</v>
      </c>
      <c r="C552" s="9" t="s">
        <v>3466</v>
      </c>
      <c r="D552" s="9">
        <v>550</v>
      </c>
      <c r="E552" s="9" t="s">
        <v>3467</v>
      </c>
      <c r="F552" s="9" t="s">
        <v>412</v>
      </c>
      <c r="G552" s="9" t="s">
        <v>3468</v>
      </c>
      <c r="H552" s="9" t="s">
        <v>327</v>
      </c>
      <c r="I552" s="9"/>
      <c r="J552" s="9"/>
      <c r="K552" s="9" t="s">
        <v>3469</v>
      </c>
      <c r="L552" s="9" t="s">
        <v>3469</v>
      </c>
    </row>
    <row r="553" spans="1:12" x14ac:dyDescent="0.35">
      <c r="A553" s="9" t="s">
        <v>3470</v>
      </c>
      <c r="B553" s="9" t="s">
        <v>3471</v>
      </c>
      <c r="C553" s="9" t="s">
        <v>3472</v>
      </c>
      <c r="D553" s="9">
        <v>551</v>
      </c>
      <c r="E553" s="9" t="s">
        <v>3473</v>
      </c>
      <c r="F553" s="9" t="s">
        <v>392</v>
      </c>
      <c r="G553" s="9" t="s">
        <v>3474</v>
      </c>
      <c r="H553" s="9" t="s">
        <v>320</v>
      </c>
      <c r="I553" s="9"/>
      <c r="J553" s="9"/>
      <c r="K553" s="9"/>
      <c r="L553" s="9"/>
    </row>
    <row r="554" spans="1:12" x14ac:dyDescent="0.35">
      <c r="A554" s="9" t="s">
        <v>3475</v>
      </c>
      <c r="B554" s="9" t="s">
        <v>3476</v>
      </c>
      <c r="C554" s="9" t="s">
        <v>3477</v>
      </c>
      <c r="D554" s="9">
        <v>552</v>
      </c>
      <c r="E554" s="9" t="s">
        <v>3478</v>
      </c>
      <c r="F554" s="9" t="s">
        <v>865</v>
      </c>
      <c r="G554" s="9" t="s">
        <v>3479</v>
      </c>
      <c r="H554" s="9" t="s">
        <v>320</v>
      </c>
      <c r="I554" s="9"/>
      <c r="J554" s="9"/>
      <c r="K554" s="9"/>
      <c r="L554" s="9"/>
    </row>
    <row r="555" spans="1:12" x14ac:dyDescent="0.35">
      <c r="A555" s="9" t="s">
        <v>3480</v>
      </c>
      <c r="B555" s="9" t="s">
        <v>3481</v>
      </c>
      <c r="C555" s="9" t="s">
        <v>3482</v>
      </c>
      <c r="D555" s="9">
        <v>553</v>
      </c>
      <c r="E555" s="9" t="s">
        <v>3483</v>
      </c>
      <c r="F555" s="9" t="s">
        <v>318</v>
      </c>
      <c r="G555" s="9" t="s">
        <v>3484</v>
      </c>
      <c r="H555" s="9" t="s">
        <v>320</v>
      </c>
      <c r="I555" s="9"/>
      <c r="J555" s="9"/>
      <c r="K555" s="9" t="s">
        <v>3485</v>
      </c>
      <c r="L555" s="9" t="s">
        <v>3486</v>
      </c>
    </row>
    <row r="556" spans="1:12" x14ac:dyDescent="0.35">
      <c r="A556" s="9" t="s">
        <v>3487</v>
      </c>
      <c r="B556" s="9" t="s">
        <v>3488</v>
      </c>
      <c r="C556" s="9" t="s">
        <v>3489</v>
      </c>
      <c r="D556" s="9">
        <v>554</v>
      </c>
      <c r="E556" s="9" t="s">
        <v>3490</v>
      </c>
      <c r="F556" s="9" t="s">
        <v>392</v>
      </c>
      <c r="G556" s="9" t="s">
        <v>3491</v>
      </c>
      <c r="H556" s="9" t="s">
        <v>327</v>
      </c>
      <c r="I556" s="9"/>
      <c r="J556" s="9" t="s">
        <v>3492</v>
      </c>
      <c r="K556" s="9" t="s">
        <v>3493</v>
      </c>
      <c r="L556" s="9" t="s">
        <v>3493</v>
      </c>
    </row>
    <row r="557" spans="1:12" x14ac:dyDescent="0.35">
      <c r="A557" s="9" t="s">
        <v>3494</v>
      </c>
      <c r="B557" s="9" t="s">
        <v>3495</v>
      </c>
      <c r="C557" s="9" t="s">
        <v>3496</v>
      </c>
      <c r="D557" s="9">
        <v>555</v>
      </c>
      <c r="E557" s="9" t="s">
        <v>3497</v>
      </c>
      <c r="F557" s="9" t="s">
        <v>392</v>
      </c>
      <c r="G557" s="9" t="s">
        <v>3498</v>
      </c>
      <c r="H557" s="9" t="s">
        <v>327</v>
      </c>
      <c r="I557" s="9"/>
      <c r="J557" s="9" t="s">
        <v>3499</v>
      </c>
      <c r="K557" s="9" t="s">
        <v>3500</v>
      </c>
      <c r="L557" s="9" t="s">
        <v>3500</v>
      </c>
    </row>
    <row r="558" spans="1:12" x14ac:dyDescent="0.35">
      <c r="A558" s="9" t="s">
        <v>3501</v>
      </c>
      <c r="B558" s="9" t="s">
        <v>3502</v>
      </c>
      <c r="C558" s="9" t="s">
        <v>3503</v>
      </c>
      <c r="D558" s="9">
        <v>556</v>
      </c>
      <c r="E558" s="9" t="s">
        <v>3504</v>
      </c>
      <c r="F558" s="9" t="s">
        <v>318</v>
      </c>
      <c r="G558" s="9" t="s">
        <v>3505</v>
      </c>
      <c r="H558" s="9" t="s">
        <v>320</v>
      </c>
      <c r="I558" s="9"/>
      <c r="J558" s="9"/>
      <c r="K558" s="9" t="s">
        <v>3506</v>
      </c>
      <c r="L558" s="9" t="s">
        <v>3507</v>
      </c>
    </row>
    <row r="559" spans="1:12" x14ac:dyDescent="0.35">
      <c r="A559" s="9" t="s">
        <v>3508</v>
      </c>
      <c r="B559" s="9" t="s">
        <v>3509</v>
      </c>
      <c r="C559" s="9" t="s">
        <v>3510</v>
      </c>
      <c r="D559" s="9">
        <v>557</v>
      </c>
      <c r="E559" s="9" t="s">
        <v>3511</v>
      </c>
      <c r="F559" s="9" t="s">
        <v>392</v>
      </c>
      <c r="G559" s="9"/>
      <c r="H559" s="9"/>
      <c r="I559" s="9"/>
      <c r="J559" s="9"/>
      <c r="K559" s="9"/>
      <c r="L559" s="9"/>
    </row>
    <row r="560" spans="1:12" x14ac:dyDescent="0.35">
      <c r="A560" s="9" t="s">
        <v>3512</v>
      </c>
      <c r="B560" s="9" t="s">
        <v>3513</v>
      </c>
      <c r="C560" s="9" t="s">
        <v>3514</v>
      </c>
      <c r="D560" s="9">
        <v>558</v>
      </c>
      <c r="E560" s="9" t="s">
        <v>3515</v>
      </c>
      <c r="F560" s="9" t="s">
        <v>412</v>
      </c>
      <c r="G560" s="9" t="s">
        <v>3516</v>
      </c>
      <c r="H560" s="9" t="s">
        <v>327</v>
      </c>
      <c r="I560" s="9"/>
      <c r="J560" s="9"/>
      <c r="K560" s="9"/>
      <c r="L560" s="9"/>
    </row>
    <row r="561" spans="1:12" x14ac:dyDescent="0.35">
      <c r="A561" s="9" t="s">
        <v>3517</v>
      </c>
      <c r="B561" s="9" t="s">
        <v>3518</v>
      </c>
      <c r="C561" s="9" t="s">
        <v>3519</v>
      </c>
      <c r="D561" s="9">
        <v>559</v>
      </c>
      <c r="E561" s="9" t="s">
        <v>3520</v>
      </c>
      <c r="F561" s="9" t="s">
        <v>412</v>
      </c>
      <c r="G561" s="9" t="s">
        <v>3521</v>
      </c>
      <c r="H561" s="9" t="s">
        <v>320</v>
      </c>
      <c r="I561" s="9"/>
      <c r="J561" s="9"/>
      <c r="K561" s="9" t="s">
        <v>3522</v>
      </c>
      <c r="L561" s="9" t="s">
        <v>799</v>
      </c>
    </row>
    <row r="562" spans="1:12" x14ac:dyDescent="0.35">
      <c r="A562" s="9" t="s">
        <v>3523</v>
      </c>
      <c r="B562" s="9" t="s">
        <v>3524</v>
      </c>
      <c r="C562" s="9" t="s">
        <v>3525</v>
      </c>
      <c r="D562" s="9">
        <v>560</v>
      </c>
      <c r="E562" s="9" t="s">
        <v>3526</v>
      </c>
      <c r="F562" s="9" t="s">
        <v>318</v>
      </c>
      <c r="G562" s="9" t="s">
        <v>3527</v>
      </c>
      <c r="H562" s="9" t="s">
        <v>320</v>
      </c>
      <c r="I562" s="9"/>
      <c r="J562" s="9"/>
      <c r="K562" s="9"/>
      <c r="L562" s="9"/>
    </row>
    <row r="563" spans="1:12" x14ac:dyDescent="0.35">
      <c r="A563" s="9" t="s">
        <v>3528</v>
      </c>
      <c r="B563" s="9" t="s">
        <v>3529</v>
      </c>
      <c r="C563" s="9" t="s">
        <v>3530</v>
      </c>
      <c r="D563" s="9">
        <v>561</v>
      </c>
      <c r="E563" s="9" t="s">
        <v>3531</v>
      </c>
      <c r="F563" s="9" t="s">
        <v>318</v>
      </c>
      <c r="G563" s="9" t="s">
        <v>3532</v>
      </c>
      <c r="H563" s="9" t="s">
        <v>327</v>
      </c>
      <c r="I563" s="9"/>
      <c r="J563" s="9" t="s">
        <v>3533</v>
      </c>
      <c r="K563" s="9"/>
      <c r="L563" s="9"/>
    </row>
    <row r="564" spans="1:12" x14ac:dyDescent="0.35">
      <c r="A564" s="9" t="s">
        <v>3534</v>
      </c>
      <c r="B564" s="9" t="s">
        <v>3535</v>
      </c>
      <c r="C564" s="9" t="s">
        <v>3536</v>
      </c>
      <c r="D564" s="9">
        <v>562</v>
      </c>
      <c r="E564" s="9" t="s">
        <v>3537</v>
      </c>
      <c r="F564" s="9" t="s">
        <v>318</v>
      </c>
      <c r="G564" s="9" t="s">
        <v>3538</v>
      </c>
      <c r="H564" s="9" t="s">
        <v>320</v>
      </c>
      <c r="I564" s="9"/>
      <c r="J564" s="9"/>
      <c r="K564" s="9" t="s">
        <v>3539</v>
      </c>
      <c r="L564" s="9" t="s">
        <v>3539</v>
      </c>
    </row>
    <row r="565" spans="1:12" x14ac:dyDescent="0.35">
      <c r="A565" s="9" t="s">
        <v>3540</v>
      </c>
      <c r="B565" s="9" t="s">
        <v>3541</v>
      </c>
      <c r="C565" s="9" t="s">
        <v>3542</v>
      </c>
      <c r="D565" s="9">
        <v>563</v>
      </c>
      <c r="E565" s="9" t="s">
        <v>3543</v>
      </c>
      <c r="F565" s="9" t="s">
        <v>392</v>
      </c>
      <c r="G565" s="9"/>
      <c r="H565" s="9"/>
      <c r="I565" s="9"/>
      <c r="J565" s="9"/>
      <c r="K565" s="9"/>
      <c r="L565" s="9"/>
    </row>
    <row r="566" spans="1:12" x14ac:dyDescent="0.35">
      <c r="A566" s="9" t="s">
        <v>3544</v>
      </c>
      <c r="B566" s="9" t="s">
        <v>3545</v>
      </c>
      <c r="C566" s="9" t="s">
        <v>3546</v>
      </c>
      <c r="D566" s="9">
        <v>564</v>
      </c>
      <c r="E566" s="9" t="s">
        <v>3547</v>
      </c>
      <c r="F566" s="9" t="s">
        <v>392</v>
      </c>
      <c r="G566" s="9"/>
      <c r="H566" s="9"/>
      <c r="I566" s="9"/>
      <c r="J566" s="9"/>
      <c r="K566" s="9"/>
      <c r="L566" s="9"/>
    </row>
    <row r="567" spans="1:12" x14ac:dyDescent="0.35">
      <c r="A567" s="9" t="s">
        <v>3548</v>
      </c>
      <c r="B567" s="9" t="s">
        <v>3549</v>
      </c>
      <c r="C567" s="9" t="s">
        <v>3550</v>
      </c>
      <c r="D567" s="9">
        <v>565</v>
      </c>
      <c r="E567" s="9" t="s">
        <v>3551</v>
      </c>
      <c r="F567" s="9" t="s">
        <v>318</v>
      </c>
      <c r="G567" s="9" t="s">
        <v>3552</v>
      </c>
      <c r="H567" s="9" t="s">
        <v>327</v>
      </c>
      <c r="I567" s="9"/>
      <c r="J567" s="9" t="s">
        <v>3553</v>
      </c>
      <c r="K567" s="9" t="s">
        <v>3554</v>
      </c>
      <c r="L567" s="9" t="s">
        <v>3554</v>
      </c>
    </row>
    <row r="568" spans="1:12" x14ac:dyDescent="0.35">
      <c r="A568" s="9" t="s">
        <v>3555</v>
      </c>
      <c r="B568" s="9" t="s">
        <v>3556</v>
      </c>
      <c r="C568" s="9" t="s">
        <v>3557</v>
      </c>
      <c r="D568" s="9">
        <v>566</v>
      </c>
      <c r="E568" s="9" t="s">
        <v>3558</v>
      </c>
      <c r="F568" s="9" t="s">
        <v>318</v>
      </c>
      <c r="G568" s="9" t="s">
        <v>3559</v>
      </c>
      <c r="H568" s="9" t="s">
        <v>320</v>
      </c>
      <c r="I568" s="9"/>
      <c r="J568" s="9"/>
      <c r="K568" s="9"/>
      <c r="L568" s="9"/>
    </row>
    <row r="569" spans="1:12" x14ac:dyDescent="0.35">
      <c r="A569" s="9" t="s">
        <v>3560</v>
      </c>
      <c r="B569" s="9" t="s">
        <v>3561</v>
      </c>
      <c r="C569" s="9" t="s">
        <v>3562</v>
      </c>
      <c r="D569" s="9">
        <v>567</v>
      </c>
      <c r="E569" s="9" t="s">
        <v>3563</v>
      </c>
      <c r="F569" s="9" t="s">
        <v>318</v>
      </c>
      <c r="G569" s="9"/>
      <c r="H569" s="9"/>
      <c r="I569" s="9"/>
      <c r="J569" s="9"/>
      <c r="K569" s="9"/>
      <c r="L569" s="9"/>
    </row>
    <row r="570" spans="1:12" x14ac:dyDescent="0.35">
      <c r="A570" s="9" t="s">
        <v>3564</v>
      </c>
      <c r="B570" s="9" t="s">
        <v>3565</v>
      </c>
      <c r="C570" s="9" t="s">
        <v>3566</v>
      </c>
      <c r="D570" s="9">
        <v>568</v>
      </c>
      <c r="E570" s="9" t="s">
        <v>3567</v>
      </c>
      <c r="F570" s="9" t="s">
        <v>318</v>
      </c>
      <c r="G570" s="9" t="s">
        <v>3568</v>
      </c>
      <c r="H570" s="9" t="s">
        <v>320</v>
      </c>
      <c r="I570" s="9"/>
      <c r="J570" s="9"/>
      <c r="K570" s="9" t="s">
        <v>3569</v>
      </c>
      <c r="L570" s="9" t="s">
        <v>3570</v>
      </c>
    </row>
    <row r="571" spans="1:12" x14ac:dyDescent="0.35">
      <c r="A571" s="9" t="s">
        <v>3571</v>
      </c>
      <c r="B571" s="9" t="s">
        <v>3572</v>
      </c>
      <c r="C571" s="9" t="s">
        <v>3573</v>
      </c>
      <c r="D571" s="9">
        <v>569</v>
      </c>
      <c r="E571" s="9" t="s">
        <v>3574</v>
      </c>
      <c r="F571" s="9" t="s">
        <v>318</v>
      </c>
      <c r="G571" s="9" t="s">
        <v>3575</v>
      </c>
      <c r="H571" s="9" t="s">
        <v>327</v>
      </c>
      <c r="I571" s="9"/>
      <c r="J571" s="9" t="s">
        <v>3576</v>
      </c>
      <c r="K571" s="9" t="s">
        <v>3577</v>
      </c>
      <c r="L571" s="9" t="s">
        <v>3577</v>
      </c>
    </row>
    <row r="572" spans="1:12" x14ac:dyDescent="0.35">
      <c r="A572" s="9" t="s">
        <v>3578</v>
      </c>
      <c r="B572" s="9" t="s">
        <v>3579</v>
      </c>
      <c r="C572" s="9" t="s">
        <v>3580</v>
      </c>
      <c r="D572" s="9">
        <v>570</v>
      </c>
      <c r="E572" s="9" t="s">
        <v>3581</v>
      </c>
      <c r="F572" s="9" t="s">
        <v>318</v>
      </c>
      <c r="G572" s="9"/>
      <c r="H572" s="9"/>
      <c r="I572" s="9"/>
      <c r="J572" s="9"/>
      <c r="K572" s="9"/>
      <c r="L572" s="9"/>
    </row>
    <row r="573" spans="1:12" x14ac:dyDescent="0.35">
      <c r="A573" s="9" t="s">
        <v>3582</v>
      </c>
      <c r="B573" s="9" t="s">
        <v>3583</v>
      </c>
      <c r="C573" s="9" t="s">
        <v>3584</v>
      </c>
      <c r="D573" s="9">
        <v>571</v>
      </c>
      <c r="E573" s="9" t="s">
        <v>3585</v>
      </c>
      <c r="F573" s="9" t="s">
        <v>318</v>
      </c>
      <c r="G573" s="9" t="s">
        <v>3586</v>
      </c>
      <c r="H573" s="9" t="s">
        <v>327</v>
      </c>
      <c r="I573" s="9"/>
      <c r="J573" s="9" t="s">
        <v>3587</v>
      </c>
      <c r="K573" s="9" t="s">
        <v>3588</v>
      </c>
      <c r="L573" s="9" t="s">
        <v>3588</v>
      </c>
    </row>
    <row r="574" spans="1:12" x14ac:dyDescent="0.35">
      <c r="A574" s="9" t="s">
        <v>3589</v>
      </c>
      <c r="B574" s="9" t="s">
        <v>3590</v>
      </c>
      <c r="C574" s="9" t="s">
        <v>3591</v>
      </c>
      <c r="D574" s="9">
        <v>572</v>
      </c>
      <c r="E574" s="9" t="s">
        <v>3592</v>
      </c>
      <c r="F574" s="9" t="s">
        <v>318</v>
      </c>
      <c r="G574" s="9" t="s">
        <v>3593</v>
      </c>
      <c r="H574" s="9" t="s">
        <v>320</v>
      </c>
      <c r="I574" s="9"/>
      <c r="J574" s="9"/>
      <c r="K574" s="9"/>
      <c r="L574" s="9"/>
    </row>
    <row r="575" spans="1:12" x14ac:dyDescent="0.35">
      <c r="A575" s="9" t="s">
        <v>3594</v>
      </c>
      <c r="B575" s="9" t="s">
        <v>3595</v>
      </c>
      <c r="C575" s="9" t="s">
        <v>3596</v>
      </c>
      <c r="D575" s="9">
        <v>573</v>
      </c>
      <c r="E575" s="9" t="s">
        <v>3597</v>
      </c>
      <c r="F575" s="9" t="s">
        <v>318</v>
      </c>
      <c r="G575" s="9" t="s">
        <v>3598</v>
      </c>
      <c r="H575" s="9" t="s">
        <v>320</v>
      </c>
      <c r="I575" s="9"/>
      <c r="J575" s="9"/>
      <c r="K575" s="9"/>
      <c r="L575" s="9"/>
    </row>
    <row r="576" spans="1:12" x14ac:dyDescent="0.35">
      <c r="A576" s="9" t="s">
        <v>3599</v>
      </c>
      <c r="B576" s="9" t="s">
        <v>3600</v>
      </c>
      <c r="C576" s="9" t="s">
        <v>3601</v>
      </c>
      <c r="D576" s="9">
        <v>574</v>
      </c>
      <c r="E576" s="9" t="s">
        <v>3602</v>
      </c>
      <c r="F576" s="9" t="s">
        <v>318</v>
      </c>
      <c r="G576" s="9" t="s">
        <v>3603</v>
      </c>
      <c r="H576" s="9" t="s">
        <v>320</v>
      </c>
      <c r="I576" s="9"/>
      <c r="J576" s="9"/>
      <c r="K576" s="9"/>
      <c r="L576" s="9"/>
    </row>
    <row r="577" spans="1:12" x14ac:dyDescent="0.35">
      <c r="A577" s="9" t="s">
        <v>3604</v>
      </c>
      <c r="B577" s="9" t="s">
        <v>3605</v>
      </c>
      <c r="C577" s="9" t="s">
        <v>3606</v>
      </c>
      <c r="D577" s="9">
        <v>575</v>
      </c>
      <c r="E577" s="9" t="s">
        <v>3607</v>
      </c>
      <c r="F577" s="9" t="s">
        <v>318</v>
      </c>
      <c r="G577" s="9" t="s">
        <v>3608</v>
      </c>
      <c r="H577" s="9" t="s">
        <v>320</v>
      </c>
      <c r="I577" s="9"/>
      <c r="J577" s="9"/>
      <c r="K577" s="9"/>
      <c r="L577" s="9"/>
    </row>
    <row r="578" spans="1:12" x14ac:dyDescent="0.35">
      <c r="A578" s="9" t="s">
        <v>3609</v>
      </c>
      <c r="B578" s="9" t="s">
        <v>3610</v>
      </c>
      <c r="C578" s="9" t="s">
        <v>3611</v>
      </c>
      <c r="D578" s="9">
        <v>576</v>
      </c>
      <c r="E578" s="9" t="s">
        <v>3612</v>
      </c>
      <c r="F578" s="9" t="s">
        <v>392</v>
      </c>
      <c r="G578" s="9" t="s">
        <v>3613</v>
      </c>
      <c r="H578" s="9" t="s">
        <v>320</v>
      </c>
      <c r="I578" s="9"/>
      <c r="J578" s="9"/>
      <c r="K578" s="9"/>
      <c r="L578" s="9"/>
    </row>
    <row r="579" spans="1:12" x14ac:dyDescent="0.35">
      <c r="A579" s="9" t="s">
        <v>3614</v>
      </c>
      <c r="B579" s="9" t="s">
        <v>3615</v>
      </c>
      <c r="C579" s="9" t="s">
        <v>3616</v>
      </c>
      <c r="D579" s="9">
        <v>577</v>
      </c>
      <c r="E579" s="9" t="s">
        <v>3617</v>
      </c>
      <c r="F579" s="9" t="s">
        <v>412</v>
      </c>
      <c r="G579" s="9" t="s">
        <v>3618</v>
      </c>
      <c r="H579" s="9" t="s">
        <v>320</v>
      </c>
      <c r="I579" s="9"/>
      <c r="J579" s="9"/>
      <c r="K579" s="9"/>
      <c r="L579" s="9"/>
    </row>
    <row r="580" spans="1:12" x14ac:dyDescent="0.35">
      <c r="A580" s="9" t="s">
        <v>3619</v>
      </c>
      <c r="B580" s="9" t="s">
        <v>3620</v>
      </c>
      <c r="C580" s="9" t="s">
        <v>3621</v>
      </c>
      <c r="D580" s="9">
        <v>578</v>
      </c>
      <c r="E580" s="9" t="s">
        <v>3622</v>
      </c>
      <c r="F580" s="9" t="s">
        <v>412</v>
      </c>
      <c r="G580" s="9" t="s">
        <v>3623</v>
      </c>
      <c r="H580" s="9" t="s">
        <v>327</v>
      </c>
      <c r="I580" s="9"/>
      <c r="J580" s="9"/>
      <c r="K580" s="9"/>
      <c r="L580" s="9"/>
    </row>
    <row r="581" spans="1:12" x14ac:dyDescent="0.35">
      <c r="A581" s="9" t="s">
        <v>3624</v>
      </c>
      <c r="B581" s="9" t="s">
        <v>3625</v>
      </c>
      <c r="C581" s="9" t="s">
        <v>3626</v>
      </c>
      <c r="D581" s="9">
        <v>579</v>
      </c>
      <c r="E581" s="9" t="s">
        <v>3627</v>
      </c>
      <c r="F581" s="9" t="s">
        <v>412</v>
      </c>
      <c r="G581" s="9" t="s">
        <v>3628</v>
      </c>
      <c r="H581" s="9" t="s">
        <v>327</v>
      </c>
      <c r="I581" s="9"/>
      <c r="J581" s="9" t="s">
        <v>3629</v>
      </c>
      <c r="K581" s="9" t="s">
        <v>3630</v>
      </c>
      <c r="L581" s="9" t="s">
        <v>3630</v>
      </c>
    </row>
    <row r="582" spans="1:12" x14ac:dyDescent="0.35">
      <c r="A582" s="9" t="s">
        <v>3631</v>
      </c>
      <c r="B582" s="9" t="s">
        <v>3632</v>
      </c>
      <c r="C582" s="9" t="s">
        <v>3633</v>
      </c>
      <c r="D582" s="9">
        <v>580</v>
      </c>
      <c r="E582" s="9" t="s">
        <v>3634</v>
      </c>
      <c r="F582" s="9" t="s">
        <v>412</v>
      </c>
      <c r="G582" s="9" t="s">
        <v>3635</v>
      </c>
      <c r="H582" s="9" t="s">
        <v>327</v>
      </c>
      <c r="I582" s="9"/>
      <c r="J582" s="9" t="s">
        <v>3636</v>
      </c>
      <c r="K582" s="9" t="s">
        <v>3637</v>
      </c>
      <c r="L582" s="9" t="s">
        <v>3637</v>
      </c>
    </row>
    <row r="583" spans="1:12" x14ac:dyDescent="0.35">
      <c r="A583" s="9" t="s">
        <v>3638</v>
      </c>
      <c r="B583" s="9" t="s">
        <v>3639</v>
      </c>
      <c r="C583" s="9" t="s">
        <v>3640</v>
      </c>
      <c r="D583" s="9">
        <v>581</v>
      </c>
      <c r="E583" s="9" t="s">
        <v>3641</v>
      </c>
      <c r="F583" s="9" t="s">
        <v>412</v>
      </c>
      <c r="G583" s="9"/>
      <c r="H583" s="9"/>
      <c r="I583" s="9"/>
      <c r="J583" s="9"/>
      <c r="K583" s="9"/>
      <c r="L583" s="9"/>
    </row>
    <row r="584" spans="1:12" x14ac:dyDescent="0.35">
      <c r="A584" s="9" t="s">
        <v>3642</v>
      </c>
      <c r="B584" s="9" t="s">
        <v>3643</v>
      </c>
      <c r="C584" s="9" t="s">
        <v>3644</v>
      </c>
      <c r="D584" s="9">
        <v>582</v>
      </c>
      <c r="E584" s="9" t="s">
        <v>3645</v>
      </c>
      <c r="F584" s="9" t="s">
        <v>412</v>
      </c>
      <c r="G584" s="9" t="s">
        <v>3646</v>
      </c>
      <c r="H584" s="9" t="s">
        <v>320</v>
      </c>
      <c r="I584" s="9"/>
      <c r="J584" s="9"/>
      <c r="K584" s="9" t="s">
        <v>3647</v>
      </c>
      <c r="L584" s="9" t="s">
        <v>3647</v>
      </c>
    </row>
    <row r="585" spans="1:12" x14ac:dyDescent="0.35">
      <c r="A585" s="9" t="s">
        <v>3648</v>
      </c>
      <c r="B585" s="9" t="s">
        <v>3649</v>
      </c>
      <c r="C585" s="9" t="s">
        <v>3650</v>
      </c>
      <c r="D585" s="9">
        <v>583</v>
      </c>
      <c r="E585" s="9" t="s">
        <v>3651</v>
      </c>
      <c r="F585" s="9" t="s">
        <v>392</v>
      </c>
      <c r="G585" s="9" t="s">
        <v>3652</v>
      </c>
      <c r="H585" s="9" t="s">
        <v>320</v>
      </c>
      <c r="I585" s="9"/>
      <c r="J585" s="9"/>
      <c r="K585" s="9"/>
      <c r="L585" s="9"/>
    </row>
    <row r="586" spans="1:12" x14ac:dyDescent="0.35">
      <c r="A586" s="9" t="s">
        <v>3653</v>
      </c>
      <c r="B586" s="9" t="s">
        <v>3654</v>
      </c>
      <c r="C586" s="9" t="s">
        <v>3655</v>
      </c>
      <c r="D586" s="9">
        <v>584</v>
      </c>
      <c r="E586" s="9" t="s">
        <v>3656</v>
      </c>
      <c r="F586" s="9" t="s">
        <v>392</v>
      </c>
      <c r="G586" s="9" t="s">
        <v>3657</v>
      </c>
      <c r="H586" s="9" t="s">
        <v>320</v>
      </c>
      <c r="I586" s="9"/>
      <c r="J586" s="9"/>
      <c r="K586" s="9"/>
      <c r="L586" s="9"/>
    </row>
    <row r="587" spans="1:12" x14ac:dyDescent="0.35">
      <c r="A587" s="9" t="s">
        <v>3658</v>
      </c>
      <c r="B587" s="9" t="s">
        <v>3659</v>
      </c>
      <c r="C587" s="9" t="s">
        <v>3660</v>
      </c>
      <c r="D587" s="9">
        <v>585</v>
      </c>
      <c r="E587" s="9" t="s">
        <v>3661</v>
      </c>
      <c r="F587" s="9" t="s">
        <v>392</v>
      </c>
      <c r="G587" s="9" t="s">
        <v>3662</v>
      </c>
      <c r="H587" s="9" t="s">
        <v>327</v>
      </c>
      <c r="I587" s="9"/>
      <c r="J587" s="9"/>
      <c r="K587" s="9"/>
      <c r="L587" s="9"/>
    </row>
    <row r="588" spans="1:12" x14ac:dyDescent="0.35">
      <c r="A588" s="9" t="s">
        <v>3663</v>
      </c>
      <c r="B588" s="9" t="s">
        <v>3664</v>
      </c>
      <c r="C588" s="9" t="s">
        <v>3665</v>
      </c>
      <c r="D588" s="9">
        <v>586</v>
      </c>
      <c r="E588" s="9" t="s">
        <v>3666</v>
      </c>
      <c r="F588" s="9" t="s">
        <v>318</v>
      </c>
      <c r="G588" s="9" t="s">
        <v>3667</v>
      </c>
      <c r="H588" s="9" t="s">
        <v>327</v>
      </c>
      <c r="I588" s="9"/>
      <c r="J588" s="9" t="s">
        <v>3668</v>
      </c>
      <c r="K588" s="9" t="s">
        <v>3669</v>
      </c>
      <c r="L588" s="9" t="s">
        <v>3669</v>
      </c>
    </row>
    <row r="589" spans="1:12" x14ac:dyDescent="0.35">
      <c r="A589" s="9" t="s">
        <v>3670</v>
      </c>
      <c r="B589" s="9" t="s">
        <v>3671</v>
      </c>
      <c r="C589" s="9" t="s">
        <v>3672</v>
      </c>
      <c r="D589" s="9">
        <v>587</v>
      </c>
      <c r="E589" s="9" t="s">
        <v>3673</v>
      </c>
      <c r="F589" s="9" t="s">
        <v>392</v>
      </c>
      <c r="G589" s="9" t="s">
        <v>3674</v>
      </c>
      <c r="H589" s="9" t="s">
        <v>320</v>
      </c>
      <c r="I589" s="9"/>
      <c r="J589" s="9"/>
      <c r="K589" s="9"/>
      <c r="L589" s="9"/>
    </row>
    <row r="590" spans="1:12" x14ac:dyDescent="0.35">
      <c r="A590" s="9" t="s">
        <v>3675</v>
      </c>
      <c r="B590" s="9" t="s">
        <v>3676</v>
      </c>
      <c r="C590" s="9" t="s">
        <v>3677</v>
      </c>
      <c r="D590" s="9">
        <v>588</v>
      </c>
      <c r="E590" s="9" t="s">
        <v>3678</v>
      </c>
      <c r="F590" s="9" t="s">
        <v>365</v>
      </c>
      <c r="G590" s="9" t="s">
        <v>3679</v>
      </c>
      <c r="H590" s="9" t="s">
        <v>327</v>
      </c>
      <c r="I590" s="9"/>
      <c r="J590" s="9"/>
      <c r="K590" s="9"/>
      <c r="L590" s="9"/>
    </row>
    <row r="591" spans="1:12" x14ac:dyDescent="0.35">
      <c r="A591" s="9" t="s">
        <v>3680</v>
      </c>
      <c r="B591" s="9" t="s">
        <v>3681</v>
      </c>
      <c r="C591" s="9" t="s">
        <v>3682</v>
      </c>
      <c r="D591" s="9">
        <v>589</v>
      </c>
      <c r="E591" s="9" t="s">
        <v>3683</v>
      </c>
      <c r="F591" s="9" t="s">
        <v>365</v>
      </c>
      <c r="G591" s="9" t="s">
        <v>3684</v>
      </c>
      <c r="H591" s="9" t="s">
        <v>327</v>
      </c>
      <c r="I591" s="9"/>
      <c r="J591" s="9"/>
      <c r="K591" s="9"/>
      <c r="L591" s="9"/>
    </row>
    <row r="592" spans="1:12" x14ac:dyDescent="0.35">
      <c r="A592" s="9" t="s">
        <v>3685</v>
      </c>
      <c r="B592" s="9" t="s">
        <v>3686</v>
      </c>
      <c r="C592" s="9" t="s">
        <v>3687</v>
      </c>
      <c r="D592" s="9">
        <v>590</v>
      </c>
      <c r="E592" s="9" t="s">
        <v>3688</v>
      </c>
      <c r="F592" s="9" t="s">
        <v>318</v>
      </c>
      <c r="G592" s="9" t="s">
        <v>3689</v>
      </c>
      <c r="H592" s="9" t="s">
        <v>327</v>
      </c>
      <c r="I592" s="9"/>
      <c r="J592" s="9" t="s">
        <v>3690</v>
      </c>
      <c r="K592" s="9" t="s">
        <v>3691</v>
      </c>
      <c r="L592" s="9" t="s">
        <v>3691</v>
      </c>
    </row>
    <row r="593" spans="1:12" x14ac:dyDescent="0.35">
      <c r="A593" s="9" t="s">
        <v>3692</v>
      </c>
      <c r="B593" s="9" t="s">
        <v>3693</v>
      </c>
      <c r="C593" s="9" t="s">
        <v>3694</v>
      </c>
      <c r="D593" s="9">
        <v>591</v>
      </c>
      <c r="E593" s="9" t="s">
        <v>3695</v>
      </c>
      <c r="F593" s="9" t="s">
        <v>318</v>
      </c>
      <c r="G593" s="9" t="s">
        <v>3696</v>
      </c>
      <c r="H593" s="9" t="s">
        <v>320</v>
      </c>
      <c r="I593" s="9"/>
      <c r="J593" s="9"/>
      <c r="K593" s="9"/>
      <c r="L593" s="9"/>
    </row>
    <row r="594" spans="1:12" x14ac:dyDescent="0.35">
      <c r="A594" s="9" t="s">
        <v>3697</v>
      </c>
      <c r="B594" s="9" t="s">
        <v>3698</v>
      </c>
      <c r="C594" s="9" t="s">
        <v>3699</v>
      </c>
      <c r="D594" s="9">
        <v>592</v>
      </c>
      <c r="E594" s="9" t="s">
        <v>3700</v>
      </c>
      <c r="F594" s="9" t="s">
        <v>318</v>
      </c>
      <c r="G594" s="9" t="s">
        <v>3701</v>
      </c>
      <c r="H594" s="9" t="s">
        <v>320</v>
      </c>
      <c r="I594" s="9"/>
      <c r="J594" s="9"/>
      <c r="K594" s="9"/>
      <c r="L594" s="9"/>
    </row>
    <row r="595" spans="1:12" x14ac:dyDescent="0.35">
      <c r="A595" s="9" t="s">
        <v>3702</v>
      </c>
      <c r="B595" s="9" t="s">
        <v>3703</v>
      </c>
      <c r="C595" s="9" t="s">
        <v>3704</v>
      </c>
      <c r="D595" s="9">
        <v>593</v>
      </c>
      <c r="E595" s="9" t="s">
        <v>3705</v>
      </c>
      <c r="F595" s="9" t="s">
        <v>318</v>
      </c>
      <c r="G595" s="9" t="s">
        <v>3706</v>
      </c>
      <c r="H595" s="9" t="s">
        <v>320</v>
      </c>
      <c r="I595" s="9"/>
      <c r="J595" s="9"/>
      <c r="K595" s="9" t="s">
        <v>3707</v>
      </c>
      <c r="L595" s="9" t="s">
        <v>3708</v>
      </c>
    </row>
    <row r="596" spans="1:12" x14ac:dyDescent="0.35">
      <c r="A596" s="9" t="s">
        <v>3709</v>
      </c>
      <c r="B596" s="9" t="s">
        <v>3710</v>
      </c>
      <c r="C596" s="9" t="s">
        <v>3711</v>
      </c>
      <c r="D596" s="9">
        <v>594</v>
      </c>
      <c r="E596" s="9" t="s">
        <v>3712</v>
      </c>
      <c r="F596" s="9" t="s">
        <v>412</v>
      </c>
      <c r="G596" s="9"/>
      <c r="H596" s="9"/>
      <c r="I596" s="9"/>
      <c r="J596" s="9"/>
      <c r="K596" s="9"/>
      <c r="L596" s="9"/>
    </row>
    <row r="597" spans="1:12" x14ac:dyDescent="0.35">
      <c r="A597" s="9" t="s">
        <v>3713</v>
      </c>
      <c r="B597" s="9" t="s">
        <v>3714</v>
      </c>
      <c r="C597" s="9" t="s">
        <v>3715</v>
      </c>
      <c r="D597" s="9">
        <v>595</v>
      </c>
      <c r="E597" s="9" t="s">
        <v>3716</v>
      </c>
      <c r="F597" s="9" t="s">
        <v>392</v>
      </c>
      <c r="G597" s="9" t="s">
        <v>3717</v>
      </c>
      <c r="H597" s="9" t="s">
        <v>327</v>
      </c>
      <c r="I597" s="9"/>
      <c r="J597" s="9"/>
      <c r="K597" s="9"/>
      <c r="L597" s="9"/>
    </row>
    <row r="598" spans="1:12" x14ac:dyDescent="0.35">
      <c r="A598" s="9" t="s">
        <v>3718</v>
      </c>
      <c r="B598" s="9" t="s">
        <v>3719</v>
      </c>
      <c r="C598" s="9" t="s">
        <v>3720</v>
      </c>
      <c r="D598" s="9">
        <v>596</v>
      </c>
      <c r="E598" s="9" t="s">
        <v>3721</v>
      </c>
      <c r="F598" s="9" t="s">
        <v>392</v>
      </c>
      <c r="G598" s="9" t="s">
        <v>3722</v>
      </c>
      <c r="H598" s="9" t="s">
        <v>327</v>
      </c>
      <c r="I598" s="9"/>
      <c r="J598" s="9" t="s">
        <v>3723</v>
      </c>
      <c r="K598" s="9" t="s">
        <v>3724</v>
      </c>
      <c r="L598" s="9" t="s">
        <v>3724</v>
      </c>
    </row>
    <row r="599" spans="1:12" x14ac:dyDescent="0.35">
      <c r="A599" s="9" t="s">
        <v>3725</v>
      </c>
      <c r="B599" s="9" t="s">
        <v>3726</v>
      </c>
      <c r="C599" s="9" t="s">
        <v>3727</v>
      </c>
      <c r="D599" s="9">
        <v>597</v>
      </c>
      <c r="E599" s="9" t="s">
        <v>3728</v>
      </c>
      <c r="F599" s="9" t="s">
        <v>412</v>
      </c>
      <c r="G599" s="9" t="s">
        <v>3729</v>
      </c>
      <c r="H599" s="9" t="s">
        <v>320</v>
      </c>
      <c r="I599" s="9"/>
      <c r="J599" s="9"/>
      <c r="K599" s="9" t="s">
        <v>3730</v>
      </c>
      <c r="L599" s="9" t="s">
        <v>3730</v>
      </c>
    </row>
    <row r="600" spans="1:12" x14ac:dyDescent="0.35">
      <c r="A600" s="9" t="s">
        <v>3731</v>
      </c>
      <c r="B600" s="9" t="s">
        <v>3732</v>
      </c>
      <c r="C600" s="9" t="s">
        <v>3733</v>
      </c>
      <c r="D600" s="9">
        <v>598</v>
      </c>
      <c r="E600" s="9" t="s">
        <v>3734</v>
      </c>
      <c r="F600" s="9" t="s">
        <v>318</v>
      </c>
      <c r="G600" s="9" t="s">
        <v>3735</v>
      </c>
      <c r="H600" s="9" t="s">
        <v>327</v>
      </c>
      <c r="I600" s="9"/>
      <c r="J600" s="9" t="s">
        <v>3736</v>
      </c>
      <c r="K600" s="9" t="s">
        <v>3737</v>
      </c>
      <c r="L600" s="9" t="s">
        <v>3737</v>
      </c>
    </row>
    <row r="601" spans="1:12" x14ac:dyDescent="0.35">
      <c r="A601" s="9" t="s">
        <v>3738</v>
      </c>
      <c r="B601" s="9" t="s">
        <v>3739</v>
      </c>
      <c r="C601" s="9" t="s">
        <v>3740</v>
      </c>
      <c r="D601" s="9">
        <v>599</v>
      </c>
      <c r="E601" s="9" t="s">
        <v>3741</v>
      </c>
      <c r="F601" s="9" t="s">
        <v>318</v>
      </c>
      <c r="G601" s="9" t="s">
        <v>3742</v>
      </c>
      <c r="H601" s="9" t="s">
        <v>320</v>
      </c>
      <c r="I601" s="9"/>
      <c r="J601" s="9"/>
      <c r="K601" s="9" t="s">
        <v>350</v>
      </c>
      <c r="L601" s="9" t="s">
        <v>3743</v>
      </c>
    </row>
    <row r="602" spans="1:12" x14ac:dyDescent="0.35">
      <c r="A602" s="9" t="s">
        <v>3744</v>
      </c>
      <c r="B602" s="9" t="s">
        <v>3745</v>
      </c>
      <c r="C602" s="9" t="s">
        <v>3746</v>
      </c>
      <c r="D602" s="9">
        <v>600</v>
      </c>
      <c r="E602" s="9" t="s">
        <v>3747</v>
      </c>
      <c r="F602" s="9" t="s">
        <v>1005</v>
      </c>
      <c r="G602" s="9" t="s">
        <v>3748</v>
      </c>
      <c r="H602" s="9" t="s">
        <v>327</v>
      </c>
      <c r="I602" s="9"/>
      <c r="J602" s="9" t="s">
        <v>3749</v>
      </c>
      <c r="K602" s="9" t="s">
        <v>3750</v>
      </c>
      <c r="L602" s="9" t="s">
        <v>3750</v>
      </c>
    </row>
    <row r="603" spans="1:12" x14ac:dyDescent="0.35">
      <c r="A603" s="9" t="s">
        <v>3751</v>
      </c>
      <c r="B603" s="9" t="s">
        <v>3752</v>
      </c>
      <c r="C603" s="9" t="s">
        <v>3753</v>
      </c>
      <c r="D603" s="9">
        <v>601</v>
      </c>
      <c r="E603" s="9" t="s">
        <v>3754</v>
      </c>
      <c r="F603" s="9" t="s">
        <v>412</v>
      </c>
      <c r="G603" s="9" t="s">
        <v>3755</v>
      </c>
      <c r="H603" s="9" t="s">
        <v>320</v>
      </c>
      <c r="I603" s="9"/>
      <c r="J603" s="9"/>
      <c r="K603" s="9"/>
      <c r="L603" s="9"/>
    </row>
    <row r="604" spans="1:12" x14ac:dyDescent="0.35">
      <c r="A604" s="9" t="s">
        <v>3756</v>
      </c>
      <c r="B604" s="9" t="s">
        <v>3757</v>
      </c>
      <c r="C604" s="9" t="s">
        <v>3758</v>
      </c>
      <c r="D604" s="9">
        <v>602</v>
      </c>
      <c r="E604" s="9" t="s">
        <v>3759</v>
      </c>
      <c r="F604" s="9" t="s">
        <v>392</v>
      </c>
      <c r="G604" s="9" t="s">
        <v>3760</v>
      </c>
      <c r="H604" s="9" t="s">
        <v>320</v>
      </c>
      <c r="I604" s="9"/>
      <c r="J604" s="9"/>
      <c r="K604" s="9"/>
      <c r="L604" s="9"/>
    </row>
    <row r="605" spans="1:12" x14ac:dyDescent="0.35">
      <c r="A605" s="9" t="s">
        <v>3761</v>
      </c>
      <c r="B605" s="9" t="s">
        <v>3762</v>
      </c>
      <c r="C605" s="9" t="s">
        <v>3763</v>
      </c>
      <c r="D605" s="9">
        <v>603</v>
      </c>
      <c r="E605" s="9" t="s">
        <v>3764</v>
      </c>
      <c r="F605" s="9" t="s">
        <v>318</v>
      </c>
      <c r="G605" s="9" t="s">
        <v>3765</v>
      </c>
      <c r="H605" s="9" t="s">
        <v>320</v>
      </c>
      <c r="I605" s="9"/>
      <c r="J605" s="9"/>
      <c r="K605" s="9"/>
      <c r="L605" s="9"/>
    </row>
    <row r="606" spans="1:12" x14ac:dyDescent="0.35">
      <c r="A606" s="9" t="s">
        <v>3766</v>
      </c>
      <c r="B606" s="9" t="s">
        <v>3767</v>
      </c>
      <c r="C606" s="9" t="s">
        <v>3768</v>
      </c>
      <c r="D606" s="9">
        <v>604</v>
      </c>
      <c r="E606" s="9" t="s">
        <v>3769</v>
      </c>
      <c r="F606" s="9" t="s">
        <v>392</v>
      </c>
      <c r="G606" s="9"/>
      <c r="H606" s="9"/>
      <c r="I606" s="9"/>
      <c r="J606" s="9"/>
      <c r="K606" s="9"/>
      <c r="L606" s="9"/>
    </row>
    <row r="607" spans="1:12" x14ac:dyDescent="0.35">
      <c r="A607" s="9" t="s">
        <v>3770</v>
      </c>
      <c r="B607" s="9" t="s">
        <v>3771</v>
      </c>
      <c r="C607" s="9" t="s">
        <v>3772</v>
      </c>
      <c r="D607" s="9">
        <v>605</v>
      </c>
      <c r="E607" s="9" t="s">
        <v>3773</v>
      </c>
      <c r="F607" s="9" t="s">
        <v>412</v>
      </c>
      <c r="G607" s="9" t="s">
        <v>3774</v>
      </c>
      <c r="H607" s="9" t="s">
        <v>327</v>
      </c>
      <c r="I607" s="9"/>
      <c r="J607" s="9" t="s">
        <v>3775</v>
      </c>
      <c r="K607" s="9" t="s">
        <v>3776</v>
      </c>
      <c r="L607" s="9" t="s">
        <v>3776</v>
      </c>
    </row>
    <row r="608" spans="1:12" x14ac:dyDescent="0.35">
      <c r="A608" s="9" t="s">
        <v>3777</v>
      </c>
      <c r="B608" s="9" t="s">
        <v>3778</v>
      </c>
      <c r="C608" s="9" t="s">
        <v>3779</v>
      </c>
      <c r="D608" s="9">
        <v>606</v>
      </c>
      <c r="E608" s="9" t="s">
        <v>3780</v>
      </c>
      <c r="F608" s="9" t="s">
        <v>412</v>
      </c>
      <c r="G608" s="9" t="s">
        <v>3781</v>
      </c>
      <c r="H608" s="9" t="s">
        <v>320</v>
      </c>
      <c r="I608" s="9"/>
      <c r="J608" s="9"/>
      <c r="K608" s="9"/>
      <c r="L608" s="9"/>
    </row>
    <row r="609" spans="1:12" x14ac:dyDescent="0.35">
      <c r="A609" s="9" t="s">
        <v>3782</v>
      </c>
      <c r="B609" s="9" t="s">
        <v>3783</v>
      </c>
      <c r="C609" s="9" t="s">
        <v>3784</v>
      </c>
      <c r="D609" s="9">
        <v>607</v>
      </c>
      <c r="E609" s="9" t="s">
        <v>3785</v>
      </c>
      <c r="F609" s="9" t="s">
        <v>865</v>
      </c>
      <c r="G609" s="9" t="s">
        <v>3786</v>
      </c>
      <c r="H609" s="9" t="s">
        <v>320</v>
      </c>
      <c r="I609" s="9"/>
      <c r="J609" s="9"/>
      <c r="K609" s="9" t="s">
        <v>3787</v>
      </c>
      <c r="L609" s="9" t="s">
        <v>3787</v>
      </c>
    </row>
    <row r="610" spans="1:12" x14ac:dyDescent="0.35">
      <c r="A610" s="9" t="s">
        <v>3788</v>
      </c>
      <c r="B610" s="9" t="s">
        <v>3789</v>
      </c>
      <c r="C610" s="9" t="s">
        <v>3790</v>
      </c>
      <c r="D610" s="9">
        <v>608</v>
      </c>
      <c r="E610" s="9" t="s">
        <v>3791</v>
      </c>
      <c r="F610" s="9" t="s">
        <v>318</v>
      </c>
      <c r="G610" s="9" t="s">
        <v>3792</v>
      </c>
      <c r="H610" s="9" t="s">
        <v>327</v>
      </c>
      <c r="I610" s="9"/>
      <c r="J610" s="9" t="s">
        <v>3793</v>
      </c>
      <c r="K610" s="9"/>
      <c r="L610" s="9"/>
    </row>
    <row r="611" spans="1:12" x14ac:dyDescent="0.35">
      <c r="A611" s="9" t="s">
        <v>3794</v>
      </c>
      <c r="B611" s="9" t="s">
        <v>3795</v>
      </c>
      <c r="C611" s="9" t="s">
        <v>3796</v>
      </c>
      <c r="D611" s="9">
        <v>609</v>
      </c>
      <c r="E611" s="9" t="s">
        <v>3797</v>
      </c>
      <c r="F611" s="9" t="s">
        <v>318</v>
      </c>
      <c r="G611" s="9" t="s">
        <v>3798</v>
      </c>
      <c r="H611" s="9" t="s">
        <v>327</v>
      </c>
      <c r="I611" s="9"/>
      <c r="J611" s="9"/>
      <c r="K611" s="9" t="s">
        <v>3799</v>
      </c>
      <c r="L611" s="9" t="s">
        <v>3800</v>
      </c>
    </row>
    <row r="612" spans="1:12" x14ac:dyDescent="0.35">
      <c r="A612" s="9" t="s">
        <v>3801</v>
      </c>
      <c r="B612" s="9" t="s">
        <v>3802</v>
      </c>
      <c r="C612" s="9" t="s">
        <v>3803</v>
      </c>
      <c r="D612" s="9">
        <v>610</v>
      </c>
      <c r="E612" s="9" t="s">
        <v>3804</v>
      </c>
      <c r="F612" s="9" t="s">
        <v>318</v>
      </c>
      <c r="G612" s="9" t="s">
        <v>3805</v>
      </c>
      <c r="H612" s="9" t="s">
        <v>320</v>
      </c>
      <c r="I612" s="9"/>
      <c r="J612" s="9"/>
      <c r="K612" s="9" t="s">
        <v>3806</v>
      </c>
      <c r="L612" s="9" t="s">
        <v>3806</v>
      </c>
    </row>
    <row r="613" spans="1:12" x14ac:dyDescent="0.35">
      <c r="A613" s="9" t="s">
        <v>3807</v>
      </c>
      <c r="B613" s="9" t="s">
        <v>3808</v>
      </c>
      <c r="C613" s="9" t="s">
        <v>3809</v>
      </c>
      <c r="D613" s="9">
        <v>611</v>
      </c>
      <c r="E613" s="9" t="s">
        <v>3810</v>
      </c>
      <c r="F613" s="9" t="s">
        <v>318</v>
      </c>
      <c r="G613" s="9" t="s">
        <v>3811</v>
      </c>
      <c r="H613" s="9" t="s">
        <v>327</v>
      </c>
      <c r="I613" s="9"/>
      <c r="J613" s="9" t="s">
        <v>3812</v>
      </c>
      <c r="K613" s="9" t="s">
        <v>3813</v>
      </c>
      <c r="L613" s="9" t="s">
        <v>3813</v>
      </c>
    </row>
    <row r="614" spans="1:12" x14ac:dyDescent="0.35">
      <c r="A614" s="9" t="s">
        <v>3814</v>
      </c>
      <c r="B614" s="9" t="s">
        <v>3815</v>
      </c>
      <c r="C614" s="9" t="s">
        <v>3816</v>
      </c>
      <c r="D614" s="9">
        <v>612</v>
      </c>
      <c r="E614" s="9" t="s">
        <v>3817</v>
      </c>
      <c r="F614" s="9" t="s">
        <v>318</v>
      </c>
      <c r="G614" s="9" t="s">
        <v>3818</v>
      </c>
      <c r="H614" s="9" t="s">
        <v>320</v>
      </c>
      <c r="I614" s="9"/>
      <c r="J614" s="9"/>
      <c r="K614" s="9" t="s">
        <v>3819</v>
      </c>
      <c r="L614" s="9" t="s">
        <v>3820</v>
      </c>
    </row>
    <row r="615" spans="1:12" x14ac:dyDescent="0.35">
      <c r="A615" s="9" t="s">
        <v>3821</v>
      </c>
      <c r="B615" s="9" t="s">
        <v>3822</v>
      </c>
      <c r="C615" s="9" t="s">
        <v>3823</v>
      </c>
      <c r="D615" s="9">
        <v>613</v>
      </c>
      <c r="E615" s="9" t="s">
        <v>3824</v>
      </c>
      <c r="F615" s="9" t="s">
        <v>412</v>
      </c>
      <c r="G615" s="9" t="s">
        <v>3825</v>
      </c>
      <c r="H615" s="9" t="s">
        <v>320</v>
      </c>
      <c r="I615" s="9"/>
      <c r="J615" s="9"/>
      <c r="K615" s="9" t="s">
        <v>3826</v>
      </c>
      <c r="L615" s="9" t="s">
        <v>3827</v>
      </c>
    </row>
    <row r="616" spans="1:12" x14ac:dyDescent="0.35">
      <c r="A616" s="9" t="s">
        <v>3828</v>
      </c>
      <c r="B616" s="9" t="s">
        <v>3829</v>
      </c>
      <c r="C616" s="9" t="s">
        <v>3830</v>
      </c>
      <c r="D616" s="9">
        <v>614</v>
      </c>
      <c r="E616" s="9" t="s">
        <v>3831</v>
      </c>
      <c r="F616" s="9" t="s">
        <v>412</v>
      </c>
      <c r="G616" s="9" t="s">
        <v>3832</v>
      </c>
      <c r="H616" s="9" t="s">
        <v>327</v>
      </c>
      <c r="I616" s="9"/>
      <c r="J616" s="9" t="s">
        <v>3833</v>
      </c>
      <c r="K616" s="9" t="s">
        <v>3834</v>
      </c>
      <c r="L616" s="9" t="s">
        <v>3834</v>
      </c>
    </row>
    <row r="617" spans="1:12" x14ac:dyDescent="0.35">
      <c r="A617" s="9" t="s">
        <v>3835</v>
      </c>
      <c r="B617" s="9" t="s">
        <v>3836</v>
      </c>
      <c r="C617" s="9" t="s">
        <v>3837</v>
      </c>
      <c r="D617" s="9">
        <v>615</v>
      </c>
      <c r="E617" s="9" t="s">
        <v>3838</v>
      </c>
      <c r="F617" s="9" t="s">
        <v>412</v>
      </c>
      <c r="G617" s="9" t="s">
        <v>3839</v>
      </c>
      <c r="H617" s="9" t="s">
        <v>320</v>
      </c>
      <c r="I617" s="9"/>
      <c r="J617" s="9"/>
      <c r="K617" s="9" t="s">
        <v>3840</v>
      </c>
      <c r="L617" s="9" t="s">
        <v>3840</v>
      </c>
    </row>
    <row r="618" spans="1:12" x14ac:dyDescent="0.35">
      <c r="A618" s="9" t="s">
        <v>3841</v>
      </c>
      <c r="B618" s="9" t="s">
        <v>3842</v>
      </c>
      <c r="C618" s="9" t="s">
        <v>3843</v>
      </c>
      <c r="D618" s="9">
        <v>616</v>
      </c>
      <c r="E618" s="9" t="s">
        <v>3844</v>
      </c>
      <c r="F618" s="9" t="s">
        <v>412</v>
      </c>
      <c r="G618" s="9" t="s">
        <v>3845</v>
      </c>
      <c r="H618" s="9" t="s">
        <v>327</v>
      </c>
      <c r="I618" s="9"/>
      <c r="J618" s="9" t="s">
        <v>3846</v>
      </c>
      <c r="K618" s="9" t="s">
        <v>3847</v>
      </c>
      <c r="L618" s="9" t="s">
        <v>3847</v>
      </c>
    </row>
    <row r="619" spans="1:12" x14ac:dyDescent="0.35">
      <c r="A619" s="9" t="s">
        <v>3848</v>
      </c>
      <c r="B619" s="9" t="s">
        <v>3849</v>
      </c>
      <c r="C619" s="9" t="s">
        <v>3850</v>
      </c>
      <c r="D619" s="9">
        <v>617</v>
      </c>
      <c r="E619" s="9" t="s">
        <v>3851</v>
      </c>
      <c r="F619" s="9" t="s">
        <v>412</v>
      </c>
      <c r="G619" s="9" t="s">
        <v>3852</v>
      </c>
      <c r="H619" s="9" t="s">
        <v>320</v>
      </c>
      <c r="I619" s="9"/>
      <c r="J619" s="9"/>
      <c r="K619" s="9"/>
      <c r="L619" s="9"/>
    </row>
    <row r="620" spans="1:12" x14ac:dyDescent="0.35">
      <c r="A620" s="9" t="s">
        <v>3853</v>
      </c>
      <c r="B620" s="9" t="s">
        <v>3854</v>
      </c>
      <c r="C620" s="9" t="s">
        <v>3855</v>
      </c>
      <c r="D620" s="9">
        <v>618</v>
      </c>
      <c r="E620" s="9" t="s">
        <v>3856</v>
      </c>
      <c r="F620" s="9" t="s">
        <v>318</v>
      </c>
      <c r="G620" s="9" t="s">
        <v>3857</v>
      </c>
      <c r="H620" s="9" t="s">
        <v>327</v>
      </c>
      <c r="I620" s="9"/>
      <c r="J620" s="9"/>
      <c r="K620" s="9" t="s">
        <v>3858</v>
      </c>
      <c r="L620" s="9" t="s">
        <v>3858</v>
      </c>
    </row>
    <row r="621" spans="1:12" x14ac:dyDescent="0.35">
      <c r="A621" s="9" t="s">
        <v>3859</v>
      </c>
      <c r="B621" s="9" t="s">
        <v>3860</v>
      </c>
      <c r="C621" s="9" t="s">
        <v>3861</v>
      </c>
      <c r="D621" s="9">
        <v>619</v>
      </c>
      <c r="E621" s="9" t="s">
        <v>3862</v>
      </c>
      <c r="F621" s="9" t="s">
        <v>318</v>
      </c>
      <c r="G621" s="9" t="s">
        <v>3863</v>
      </c>
      <c r="H621" s="9" t="s">
        <v>327</v>
      </c>
      <c r="I621" s="9"/>
      <c r="J621" s="9" t="s">
        <v>3864</v>
      </c>
      <c r="K621" s="9" t="s">
        <v>3865</v>
      </c>
      <c r="L621" s="9" t="s">
        <v>3865</v>
      </c>
    </row>
    <row r="622" spans="1:12" x14ac:dyDescent="0.35">
      <c r="A622" s="9" t="s">
        <v>3866</v>
      </c>
      <c r="B622" s="9" t="s">
        <v>3867</v>
      </c>
      <c r="C622" s="9" t="s">
        <v>3868</v>
      </c>
      <c r="D622" s="9">
        <v>620</v>
      </c>
      <c r="E622" s="9" t="s">
        <v>3869</v>
      </c>
      <c r="F622" s="9" t="s">
        <v>318</v>
      </c>
      <c r="G622" s="9" t="s">
        <v>3870</v>
      </c>
      <c r="H622" s="9" t="s">
        <v>320</v>
      </c>
      <c r="I622" s="9"/>
      <c r="J622" s="9"/>
      <c r="K622" s="9"/>
      <c r="L622" s="9"/>
    </row>
    <row r="623" spans="1:12" x14ac:dyDescent="0.35">
      <c r="A623" s="9" t="s">
        <v>3871</v>
      </c>
      <c r="B623" s="9" t="s">
        <v>3872</v>
      </c>
      <c r="C623" s="9" t="s">
        <v>3873</v>
      </c>
      <c r="D623" s="9">
        <v>621</v>
      </c>
      <c r="E623" s="9" t="s">
        <v>3874</v>
      </c>
      <c r="F623" s="9" t="s">
        <v>365</v>
      </c>
      <c r="G623" s="9" t="s">
        <v>3875</v>
      </c>
      <c r="H623" s="9" t="s">
        <v>327</v>
      </c>
      <c r="I623" s="9"/>
      <c r="J623" s="9"/>
      <c r="K623" s="9"/>
      <c r="L623" s="9"/>
    </row>
    <row r="624" spans="1:12" x14ac:dyDescent="0.35">
      <c r="A624" s="9" t="s">
        <v>3876</v>
      </c>
      <c r="B624" s="9" t="s">
        <v>3877</v>
      </c>
      <c r="C624" s="9" t="s">
        <v>3878</v>
      </c>
      <c r="D624" s="9">
        <v>622</v>
      </c>
      <c r="E624" s="9" t="s">
        <v>3879</v>
      </c>
      <c r="F624" s="9" t="s">
        <v>318</v>
      </c>
      <c r="G624" s="9" t="s">
        <v>3880</v>
      </c>
      <c r="H624" s="9" t="s">
        <v>320</v>
      </c>
      <c r="I624" s="9"/>
      <c r="J624" s="9"/>
      <c r="K624" s="9" t="s">
        <v>3881</v>
      </c>
      <c r="L624" s="9" t="s">
        <v>3881</v>
      </c>
    </row>
    <row r="625" spans="1:12" x14ac:dyDescent="0.35">
      <c r="A625" s="9" t="s">
        <v>3882</v>
      </c>
      <c r="B625" s="9" t="s">
        <v>3883</v>
      </c>
      <c r="C625" s="9" t="s">
        <v>3884</v>
      </c>
      <c r="D625" s="9">
        <v>623</v>
      </c>
      <c r="E625" s="9" t="s">
        <v>3885</v>
      </c>
      <c r="F625" s="9" t="s">
        <v>365</v>
      </c>
      <c r="G625" s="9" t="s">
        <v>3886</v>
      </c>
      <c r="H625" s="9" t="s">
        <v>327</v>
      </c>
      <c r="I625" s="9"/>
      <c r="J625" s="9"/>
      <c r="K625" s="9" t="s">
        <v>3887</v>
      </c>
      <c r="L625" s="9" t="s">
        <v>3887</v>
      </c>
    </row>
    <row r="626" spans="1:12" x14ac:dyDescent="0.35">
      <c r="A626" s="9" t="s">
        <v>3888</v>
      </c>
      <c r="B626" s="9" t="s">
        <v>3889</v>
      </c>
      <c r="C626" s="9" t="s">
        <v>3890</v>
      </c>
      <c r="D626" s="9">
        <v>624</v>
      </c>
      <c r="E626" s="9" t="s">
        <v>3891</v>
      </c>
      <c r="F626" s="9" t="s">
        <v>412</v>
      </c>
      <c r="G626" s="9" t="s">
        <v>3892</v>
      </c>
      <c r="H626" s="9" t="s">
        <v>320</v>
      </c>
      <c r="I626" s="9"/>
      <c r="J626" s="9"/>
      <c r="K626" s="9"/>
      <c r="L626" s="9"/>
    </row>
    <row r="627" spans="1:12" x14ac:dyDescent="0.35">
      <c r="A627" s="9" t="s">
        <v>3893</v>
      </c>
      <c r="B627" s="9" t="s">
        <v>3894</v>
      </c>
      <c r="C627" s="9" t="s">
        <v>3895</v>
      </c>
      <c r="D627" s="9">
        <v>625</v>
      </c>
      <c r="E627" s="9" t="s">
        <v>3896</v>
      </c>
      <c r="F627" s="9" t="s">
        <v>365</v>
      </c>
      <c r="G627" s="9" t="s">
        <v>3897</v>
      </c>
      <c r="H627" s="9" t="s">
        <v>327</v>
      </c>
      <c r="I627" s="9"/>
      <c r="J627" s="9"/>
      <c r="K627" s="9"/>
      <c r="L627" s="9"/>
    </row>
    <row r="628" spans="1:12" x14ac:dyDescent="0.35">
      <c r="A628" s="9" t="s">
        <v>3898</v>
      </c>
      <c r="B628" s="9" t="s">
        <v>3899</v>
      </c>
      <c r="C628" s="9" t="s">
        <v>3900</v>
      </c>
      <c r="D628" s="9">
        <v>626</v>
      </c>
      <c r="E628" s="9" t="s">
        <v>3901</v>
      </c>
      <c r="F628" s="9" t="s">
        <v>318</v>
      </c>
      <c r="G628" s="9" t="s">
        <v>3902</v>
      </c>
      <c r="H628" s="9" t="s">
        <v>320</v>
      </c>
      <c r="I628" s="9"/>
      <c r="J628" s="9"/>
      <c r="K628" s="9" t="s">
        <v>3903</v>
      </c>
      <c r="L628" s="9" t="s">
        <v>3903</v>
      </c>
    </row>
    <row r="629" spans="1:12" x14ac:dyDescent="0.35">
      <c r="A629" s="9" t="s">
        <v>3904</v>
      </c>
      <c r="B629" s="9" t="s">
        <v>3905</v>
      </c>
      <c r="C629" s="9" t="s">
        <v>3906</v>
      </c>
      <c r="D629" s="9">
        <v>627</v>
      </c>
      <c r="E629" s="9" t="s">
        <v>3907</v>
      </c>
      <c r="F629" s="9" t="s">
        <v>318</v>
      </c>
      <c r="G629" s="9" t="s">
        <v>3908</v>
      </c>
      <c r="H629" s="9" t="s">
        <v>327</v>
      </c>
      <c r="I629" s="9"/>
      <c r="J629" s="9"/>
      <c r="K629" s="9"/>
      <c r="L629" s="9"/>
    </row>
    <row r="630" spans="1:12" x14ac:dyDescent="0.35">
      <c r="A630" s="9" t="s">
        <v>3909</v>
      </c>
      <c r="B630" s="9" t="s">
        <v>3910</v>
      </c>
      <c r="C630" s="9" t="s">
        <v>3911</v>
      </c>
      <c r="D630" s="9">
        <v>628</v>
      </c>
      <c r="E630" s="9" t="s">
        <v>3912</v>
      </c>
      <c r="F630" s="9" t="s">
        <v>318</v>
      </c>
      <c r="G630" s="9" t="s">
        <v>3913</v>
      </c>
      <c r="H630" s="9" t="s">
        <v>320</v>
      </c>
      <c r="I630" s="9"/>
      <c r="J630" s="9"/>
      <c r="K630" s="9" t="s">
        <v>3914</v>
      </c>
      <c r="L630" s="9" t="s">
        <v>3914</v>
      </c>
    </row>
    <row r="631" spans="1:12" x14ac:dyDescent="0.35">
      <c r="A631" s="9" t="s">
        <v>3915</v>
      </c>
      <c r="B631" s="9" t="s">
        <v>3916</v>
      </c>
      <c r="C631" s="9" t="s">
        <v>3917</v>
      </c>
      <c r="D631" s="9">
        <v>629</v>
      </c>
      <c r="E631" s="9" t="s">
        <v>3918</v>
      </c>
      <c r="F631" s="9" t="s">
        <v>392</v>
      </c>
      <c r="G631" s="9" t="s">
        <v>3919</v>
      </c>
      <c r="H631" s="9" t="s">
        <v>320</v>
      </c>
      <c r="I631" s="9"/>
      <c r="J631" s="9"/>
      <c r="K631" s="9" t="s">
        <v>3920</v>
      </c>
      <c r="L631" s="9" t="s">
        <v>3920</v>
      </c>
    </row>
    <row r="632" spans="1:12" x14ac:dyDescent="0.35">
      <c r="A632" s="9" t="s">
        <v>3921</v>
      </c>
      <c r="B632" s="9" t="s">
        <v>3922</v>
      </c>
      <c r="C632" s="9" t="s">
        <v>3923</v>
      </c>
      <c r="D632" s="9">
        <v>630</v>
      </c>
      <c r="E632" s="9" t="s">
        <v>3924</v>
      </c>
      <c r="F632" s="9" t="s">
        <v>1005</v>
      </c>
      <c r="G632" s="9" t="s">
        <v>3925</v>
      </c>
      <c r="H632" s="9" t="s">
        <v>327</v>
      </c>
      <c r="I632" s="9"/>
      <c r="J632" s="9" t="s">
        <v>3926</v>
      </c>
      <c r="K632" s="9" t="s">
        <v>3927</v>
      </c>
      <c r="L632" s="9" t="s">
        <v>3927</v>
      </c>
    </row>
    <row r="633" spans="1:12" x14ac:dyDescent="0.35">
      <c r="A633" s="9" t="s">
        <v>3928</v>
      </c>
      <c r="B633" s="9" t="s">
        <v>3929</v>
      </c>
      <c r="C633" s="9" t="s">
        <v>3930</v>
      </c>
      <c r="D633" s="9">
        <v>631</v>
      </c>
      <c r="E633" s="9" t="s">
        <v>3931</v>
      </c>
      <c r="F633" s="9" t="s">
        <v>865</v>
      </c>
      <c r="G633" s="9" t="s">
        <v>3932</v>
      </c>
      <c r="H633" s="9" t="s">
        <v>320</v>
      </c>
      <c r="I633" s="9"/>
      <c r="J633" s="9"/>
      <c r="K633" s="9" t="s">
        <v>3933</v>
      </c>
      <c r="L633" s="9" t="s">
        <v>3934</v>
      </c>
    </row>
    <row r="634" spans="1:12" x14ac:dyDescent="0.35">
      <c r="A634" s="9" t="s">
        <v>3935</v>
      </c>
      <c r="B634" s="9" t="s">
        <v>3936</v>
      </c>
      <c r="C634" s="9" t="s">
        <v>3937</v>
      </c>
      <c r="D634" s="9">
        <v>632</v>
      </c>
      <c r="E634" s="9" t="s">
        <v>3938</v>
      </c>
      <c r="F634" s="9" t="s">
        <v>865</v>
      </c>
      <c r="G634" s="9" t="s">
        <v>3939</v>
      </c>
      <c r="H634" s="9" t="s">
        <v>320</v>
      </c>
      <c r="I634" s="9"/>
      <c r="J634" s="9"/>
      <c r="K634" s="9" t="s">
        <v>3940</v>
      </c>
      <c r="L634" s="9" t="s">
        <v>3940</v>
      </c>
    </row>
    <row r="635" spans="1:12" x14ac:dyDescent="0.35">
      <c r="A635" s="9" t="s">
        <v>3941</v>
      </c>
      <c r="B635" s="9" t="s">
        <v>3942</v>
      </c>
      <c r="C635" s="9" t="s">
        <v>3943</v>
      </c>
      <c r="D635" s="9">
        <v>633</v>
      </c>
      <c r="E635" s="9" t="s">
        <v>3944</v>
      </c>
      <c r="F635" s="9" t="s">
        <v>1005</v>
      </c>
      <c r="G635" s="9" t="s">
        <v>3945</v>
      </c>
      <c r="H635" s="9" t="s">
        <v>327</v>
      </c>
      <c r="I635" s="9"/>
      <c r="J635" s="9" t="s">
        <v>3946</v>
      </c>
      <c r="K635" s="9" t="s">
        <v>3947</v>
      </c>
      <c r="L635" s="9" t="s">
        <v>3947</v>
      </c>
    </row>
    <row r="636" spans="1:12" x14ac:dyDescent="0.35">
      <c r="A636" s="9" t="s">
        <v>3948</v>
      </c>
      <c r="B636" s="9" t="s">
        <v>3949</v>
      </c>
      <c r="C636" s="9" t="s">
        <v>3950</v>
      </c>
      <c r="D636" s="9">
        <v>634</v>
      </c>
      <c r="E636" s="9" t="s">
        <v>3951</v>
      </c>
      <c r="F636" s="9" t="s">
        <v>865</v>
      </c>
      <c r="G636" s="9" t="s">
        <v>3952</v>
      </c>
      <c r="H636" s="9" t="s">
        <v>320</v>
      </c>
      <c r="I636" s="9"/>
      <c r="J636" s="9"/>
      <c r="K636" s="9"/>
      <c r="L636" s="9"/>
    </row>
    <row r="637" spans="1:12" x14ac:dyDescent="0.35">
      <c r="A637" s="9" t="s">
        <v>3953</v>
      </c>
      <c r="B637" s="9" t="s">
        <v>3954</v>
      </c>
      <c r="C637" s="9" t="s">
        <v>3955</v>
      </c>
      <c r="D637" s="9">
        <v>635</v>
      </c>
      <c r="E637" s="9" t="s">
        <v>3956</v>
      </c>
      <c r="F637" s="9" t="s">
        <v>865</v>
      </c>
      <c r="G637" s="9" t="s">
        <v>3957</v>
      </c>
      <c r="H637" s="9" t="s">
        <v>320</v>
      </c>
      <c r="I637" s="9"/>
      <c r="J637" s="9"/>
      <c r="K637" s="9"/>
      <c r="L637" s="9"/>
    </row>
    <row r="638" spans="1:12" x14ac:dyDescent="0.35">
      <c r="A638" s="9" t="s">
        <v>3958</v>
      </c>
      <c r="B638" s="9" t="s">
        <v>3959</v>
      </c>
      <c r="C638" s="9" t="s">
        <v>3960</v>
      </c>
      <c r="D638" s="9">
        <v>636</v>
      </c>
      <c r="E638" s="9" t="s">
        <v>3961</v>
      </c>
      <c r="F638" s="9" t="s">
        <v>318</v>
      </c>
      <c r="G638" s="9" t="s">
        <v>3962</v>
      </c>
      <c r="H638" s="9" t="s">
        <v>327</v>
      </c>
      <c r="I638" s="9"/>
      <c r="J638" s="9"/>
      <c r="K638" s="9"/>
      <c r="L638" s="9"/>
    </row>
    <row r="639" spans="1:12" x14ac:dyDescent="0.35">
      <c r="A639" s="9" t="s">
        <v>3963</v>
      </c>
      <c r="B639" s="9" t="s">
        <v>3964</v>
      </c>
      <c r="C639" s="9" t="s">
        <v>3965</v>
      </c>
      <c r="D639" s="9">
        <v>637</v>
      </c>
      <c r="E639" s="9" t="s">
        <v>3966</v>
      </c>
      <c r="F639" s="9" t="s">
        <v>1005</v>
      </c>
      <c r="G639" s="9" t="s">
        <v>3967</v>
      </c>
      <c r="H639" s="9" t="s">
        <v>327</v>
      </c>
      <c r="I639" s="9"/>
      <c r="J639" s="9"/>
      <c r="K639" s="9" t="s">
        <v>3968</v>
      </c>
      <c r="L639" s="9" t="s">
        <v>3968</v>
      </c>
    </row>
    <row r="640" spans="1:12" x14ac:dyDescent="0.35">
      <c r="A640" s="9" t="s">
        <v>3969</v>
      </c>
      <c r="B640" s="9" t="s">
        <v>3970</v>
      </c>
      <c r="C640" s="9" t="s">
        <v>3971</v>
      </c>
      <c r="D640" s="9">
        <v>638</v>
      </c>
      <c r="E640" s="9" t="s">
        <v>3972</v>
      </c>
      <c r="F640" s="9" t="s">
        <v>1005</v>
      </c>
      <c r="G640" s="9" t="s">
        <v>3973</v>
      </c>
      <c r="H640" s="9" t="s">
        <v>327</v>
      </c>
      <c r="I640" s="9"/>
      <c r="J640" s="9" t="s">
        <v>3974</v>
      </c>
      <c r="K640" s="9" t="s">
        <v>3975</v>
      </c>
      <c r="L640" s="9" t="s">
        <v>3975</v>
      </c>
    </row>
    <row r="641" spans="1:12" x14ac:dyDescent="0.35">
      <c r="A641" s="9" t="s">
        <v>3976</v>
      </c>
      <c r="B641" s="9" t="s">
        <v>3977</v>
      </c>
      <c r="C641" s="9" t="s">
        <v>3978</v>
      </c>
      <c r="D641" s="9">
        <v>639</v>
      </c>
      <c r="E641" s="9" t="s">
        <v>3979</v>
      </c>
      <c r="F641" s="9" t="s">
        <v>1005</v>
      </c>
      <c r="G641" s="9" t="s">
        <v>3980</v>
      </c>
      <c r="H641" s="9" t="s">
        <v>327</v>
      </c>
      <c r="I641" s="9"/>
      <c r="J641" s="9" t="s">
        <v>3981</v>
      </c>
      <c r="K641" s="9" t="s">
        <v>3982</v>
      </c>
      <c r="L641" s="9" t="s">
        <v>3982</v>
      </c>
    </row>
    <row r="642" spans="1:12" x14ac:dyDescent="0.35">
      <c r="A642" s="9" t="s">
        <v>3983</v>
      </c>
      <c r="B642" s="9" t="s">
        <v>3984</v>
      </c>
      <c r="C642" s="9" t="s">
        <v>3985</v>
      </c>
      <c r="D642" s="9">
        <v>640</v>
      </c>
      <c r="E642" s="9" t="s">
        <v>3986</v>
      </c>
      <c r="F642" s="9" t="s">
        <v>1005</v>
      </c>
      <c r="G642" s="9" t="s">
        <v>3987</v>
      </c>
      <c r="H642" s="9" t="s">
        <v>320</v>
      </c>
      <c r="I642" s="9"/>
      <c r="J642" s="9"/>
      <c r="K642" s="9"/>
      <c r="L642" s="9"/>
    </row>
    <row r="643" spans="1:12" x14ac:dyDescent="0.35">
      <c r="A643" s="9" t="s">
        <v>3988</v>
      </c>
      <c r="B643" s="9" t="s">
        <v>3989</v>
      </c>
      <c r="C643" s="9" t="s">
        <v>3990</v>
      </c>
      <c r="D643" s="9">
        <v>641</v>
      </c>
      <c r="E643" s="9" t="s">
        <v>3991</v>
      </c>
      <c r="F643" s="9" t="s">
        <v>1005</v>
      </c>
      <c r="G643" s="9" t="s">
        <v>3992</v>
      </c>
      <c r="H643" s="9" t="s">
        <v>327</v>
      </c>
      <c r="I643" s="9"/>
      <c r="J643" s="9" t="s">
        <v>3993</v>
      </c>
      <c r="K643" s="9" t="s">
        <v>3994</v>
      </c>
      <c r="L643" s="9" t="s">
        <v>3994</v>
      </c>
    </row>
    <row r="644" spans="1:12" x14ac:dyDescent="0.35">
      <c r="A644" s="9" t="s">
        <v>3995</v>
      </c>
      <c r="B644" s="9" t="s">
        <v>3996</v>
      </c>
      <c r="C644" s="9" t="s">
        <v>3997</v>
      </c>
      <c r="D644" s="9">
        <v>642</v>
      </c>
      <c r="E644" s="9" t="s">
        <v>3998</v>
      </c>
      <c r="F644" s="9" t="s">
        <v>1005</v>
      </c>
      <c r="G644" s="9" t="s">
        <v>3999</v>
      </c>
      <c r="H644" s="9" t="s">
        <v>327</v>
      </c>
      <c r="I644" s="9"/>
      <c r="J644" s="9" t="s">
        <v>4000</v>
      </c>
      <c r="K644" s="9" t="s">
        <v>4001</v>
      </c>
      <c r="L644" s="9" t="s">
        <v>4001</v>
      </c>
    </row>
    <row r="645" spans="1:12" x14ac:dyDescent="0.35">
      <c r="A645" s="9" t="s">
        <v>4002</v>
      </c>
      <c r="B645" s="9" t="s">
        <v>4003</v>
      </c>
      <c r="C645" s="9" t="s">
        <v>4004</v>
      </c>
      <c r="D645" s="9">
        <v>643</v>
      </c>
      <c r="E645" s="9" t="s">
        <v>4005</v>
      </c>
      <c r="F645" s="9" t="s">
        <v>865</v>
      </c>
      <c r="G645" s="9" t="s">
        <v>4006</v>
      </c>
      <c r="H645" s="9" t="s">
        <v>320</v>
      </c>
      <c r="I645" s="9"/>
      <c r="J645" s="9"/>
      <c r="K645" s="9"/>
      <c r="L645" s="9"/>
    </row>
    <row r="646" spans="1:12" x14ac:dyDescent="0.35">
      <c r="A646" s="9" t="s">
        <v>4007</v>
      </c>
      <c r="B646" s="9" t="s">
        <v>4008</v>
      </c>
      <c r="C646" s="9" t="s">
        <v>4009</v>
      </c>
      <c r="D646" s="9">
        <v>644</v>
      </c>
      <c r="E646" s="9" t="s">
        <v>4010</v>
      </c>
      <c r="F646" s="9" t="s">
        <v>865</v>
      </c>
      <c r="G646" s="9"/>
      <c r="H646" s="9"/>
      <c r="I646" s="9"/>
      <c r="J646" s="9"/>
      <c r="K646" s="9"/>
      <c r="L646" s="9"/>
    </row>
    <row r="647" spans="1:12" x14ac:dyDescent="0.35">
      <c r="A647" s="9" t="s">
        <v>4011</v>
      </c>
      <c r="B647" s="9" t="s">
        <v>4012</v>
      </c>
      <c r="C647" s="9" t="s">
        <v>4013</v>
      </c>
      <c r="D647" s="9">
        <v>645</v>
      </c>
      <c r="E647" s="9" t="s">
        <v>4014</v>
      </c>
      <c r="F647" s="9" t="s">
        <v>1005</v>
      </c>
      <c r="G647" s="9" t="s">
        <v>4015</v>
      </c>
      <c r="H647" s="9" t="s">
        <v>327</v>
      </c>
      <c r="I647" s="9"/>
      <c r="J647" s="9" t="s">
        <v>4016</v>
      </c>
      <c r="K647" s="9" t="s">
        <v>4017</v>
      </c>
      <c r="L647" s="9" t="s">
        <v>4017</v>
      </c>
    </row>
    <row r="648" spans="1:12" x14ac:dyDescent="0.35">
      <c r="A648" s="9" t="s">
        <v>4018</v>
      </c>
      <c r="B648" s="9" t="s">
        <v>4019</v>
      </c>
      <c r="C648" s="9" t="s">
        <v>4020</v>
      </c>
      <c r="D648" s="9">
        <v>646</v>
      </c>
      <c r="E648" s="9" t="s">
        <v>4021</v>
      </c>
      <c r="F648" s="9" t="s">
        <v>1005</v>
      </c>
      <c r="G648" s="9" t="s">
        <v>4022</v>
      </c>
      <c r="H648" s="9" t="s">
        <v>327</v>
      </c>
      <c r="I648" s="9"/>
      <c r="J648" s="9" t="s">
        <v>4023</v>
      </c>
      <c r="K648" s="9" t="s">
        <v>4024</v>
      </c>
      <c r="L648" s="9" t="s">
        <v>4024</v>
      </c>
    </row>
    <row r="649" spans="1:12" x14ac:dyDescent="0.35">
      <c r="A649" s="9" t="s">
        <v>4025</v>
      </c>
      <c r="B649" s="9" t="s">
        <v>4026</v>
      </c>
      <c r="C649" s="9" t="s">
        <v>4027</v>
      </c>
      <c r="D649" s="9">
        <v>647</v>
      </c>
      <c r="E649" s="9" t="s">
        <v>4028</v>
      </c>
      <c r="F649" s="9" t="s">
        <v>1005</v>
      </c>
      <c r="G649" s="9" t="s">
        <v>4029</v>
      </c>
      <c r="H649" s="9" t="s">
        <v>327</v>
      </c>
      <c r="I649" s="9"/>
      <c r="J649" s="9"/>
      <c r="K649" s="9" t="s">
        <v>4030</v>
      </c>
      <c r="L649" s="9" t="s">
        <v>4030</v>
      </c>
    </row>
    <row r="650" spans="1:12" x14ac:dyDescent="0.35">
      <c r="A650" s="9" t="s">
        <v>4031</v>
      </c>
      <c r="B650" s="9" t="s">
        <v>4032</v>
      </c>
      <c r="C650" s="9" t="s">
        <v>4033</v>
      </c>
      <c r="D650" s="9">
        <v>648</v>
      </c>
      <c r="E650" s="9" t="s">
        <v>4034</v>
      </c>
      <c r="F650" s="9" t="s">
        <v>865</v>
      </c>
      <c r="G650" s="9"/>
      <c r="H650" s="9"/>
      <c r="I650" s="9"/>
      <c r="J650" s="9"/>
      <c r="K650" s="9"/>
      <c r="L650" s="9"/>
    </row>
    <row r="651" spans="1:12" x14ac:dyDescent="0.35">
      <c r="A651" s="9" t="s">
        <v>4035</v>
      </c>
      <c r="B651" s="9" t="s">
        <v>4036</v>
      </c>
      <c r="C651" s="9" t="s">
        <v>4037</v>
      </c>
      <c r="D651" s="9">
        <v>649</v>
      </c>
      <c r="E651" s="9" t="s">
        <v>4038</v>
      </c>
      <c r="F651" s="9" t="s">
        <v>1005</v>
      </c>
      <c r="G651" s="9" t="s">
        <v>4039</v>
      </c>
      <c r="H651" s="9" t="s">
        <v>320</v>
      </c>
      <c r="I651" s="9"/>
      <c r="J651" s="9"/>
      <c r="K651" s="9"/>
      <c r="L651" s="9"/>
    </row>
    <row r="652" spans="1:12" x14ac:dyDescent="0.35">
      <c r="A652" s="9" t="s">
        <v>4040</v>
      </c>
      <c r="B652" s="9" t="s">
        <v>4041</v>
      </c>
      <c r="C652" s="9" t="s">
        <v>4042</v>
      </c>
      <c r="D652" s="9">
        <v>650</v>
      </c>
      <c r="E652" s="9" t="s">
        <v>4043</v>
      </c>
      <c r="F652" s="9" t="s">
        <v>1005</v>
      </c>
      <c r="G652" s="9" t="s">
        <v>4044</v>
      </c>
      <c r="H652" s="9" t="s">
        <v>327</v>
      </c>
      <c r="I652" s="9"/>
      <c r="J652" s="9"/>
      <c r="K652" s="9" t="s">
        <v>4045</v>
      </c>
      <c r="L652" s="9" t="s">
        <v>4045</v>
      </c>
    </row>
    <row r="653" spans="1:12" x14ac:dyDescent="0.35">
      <c r="A653" s="9" t="s">
        <v>4046</v>
      </c>
      <c r="B653" s="9" t="s">
        <v>4047</v>
      </c>
      <c r="C653" s="9" t="s">
        <v>4048</v>
      </c>
      <c r="D653" s="9">
        <v>651</v>
      </c>
      <c r="E653" s="9" t="s">
        <v>4049</v>
      </c>
      <c r="F653" s="9" t="s">
        <v>865</v>
      </c>
      <c r="G653" s="9" t="s">
        <v>4050</v>
      </c>
      <c r="H653" s="9" t="s">
        <v>320</v>
      </c>
      <c r="I653" s="9"/>
      <c r="J653" s="9"/>
      <c r="K653" s="9"/>
      <c r="L653" s="9"/>
    </row>
    <row r="654" spans="1:12" x14ac:dyDescent="0.35">
      <c r="A654" s="9" t="s">
        <v>4051</v>
      </c>
      <c r="B654" s="9" t="s">
        <v>4052</v>
      </c>
      <c r="C654" s="9" t="s">
        <v>4053</v>
      </c>
      <c r="D654" s="9">
        <v>652</v>
      </c>
      <c r="E654" s="9" t="s">
        <v>4054</v>
      </c>
      <c r="F654" s="9" t="s">
        <v>865</v>
      </c>
      <c r="G654" s="9"/>
      <c r="H654" s="9"/>
      <c r="I654" s="9"/>
      <c r="J654" s="9" t="s">
        <v>4055</v>
      </c>
      <c r="K654" s="9" t="s">
        <v>350</v>
      </c>
      <c r="L654" s="9" t="s">
        <v>350</v>
      </c>
    </row>
    <row r="655" spans="1:12" x14ac:dyDescent="0.35">
      <c r="A655" s="9" t="s">
        <v>4056</v>
      </c>
      <c r="B655" s="9" t="s">
        <v>4057</v>
      </c>
      <c r="C655" s="9" t="s">
        <v>4058</v>
      </c>
      <c r="D655" s="9">
        <v>653</v>
      </c>
      <c r="E655" s="9" t="s">
        <v>4059</v>
      </c>
      <c r="F655" s="9" t="s">
        <v>1005</v>
      </c>
      <c r="G655" s="9" t="s">
        <v>4060</v>
      </c>
      <c r="H655" s="9" t="s">
        <v>327</v>
      </c>
      <c r="I655" s="9"/>
      <c r="J655" s="9" t="s">
        <v>4061</v>
      </c>
      <c r="K655" s="9" t="s">
        <v>4062</v>
      </c>
      <c r="L655" s="9" t="s">
        <v>4062</v>
      </c>
    </row>
    <row r="656" spans="1:12" x14ac:dyDescent="0.35">
      <c r="A656" s="9" t="s">
        <v>4063</v>
      </c>
      <c r="B656" s="9" t="s">
        <v>4064</v>
      </c>
      <c r="C656" s="9" t="s">
        <v>4065</v>
      </c>
      <c r="D656" s="9">
        <v>654</v>
      </c>
      <c r="E656" s="9" t="s">
        <v>4066</v>
      </c>
      <c r="F656" s="9" t="s">
        <v>1005</v>
      </c>
      <c r="G656" s="9" t="s">
        <v>4067</v>
      </c>
      <c r="H656" s="9" t="s">
        <v>327</v>
      </c>
      <c r="I656" s="9"/>
      <c r="J656" s="9"/>
      <c r="K656" s="9" t="s">
        <v>4068</v>
      </c>
      <c r="L656" s="9" t="s">
        <v>4068</v>
      </c>
    </row>
    <row r="657" spans="1:12" x14ac:dyDescent="0.35">
      <c r="A657" s="9" t="s">
        <v>4069</v>
      </c>
      <c r="B657" s="9" t="s">
        <v>4070</v>
      </c>
      <c r="C657" s="9" t="s">
        <v>4071</v>
      </c>
      <c r="D657" s="9">
        <v>655</v>
      </c>
      <c r="E657" s="9" t="s">
        <v>4072</v>
      </c>
      <c r="F657" s="9" t="s">
        <v>1005</v>
      </c>
      <c r="G657" s="9" t="s">
        <v>4073</v>
      </c>
      <c r="H657" s="9" t="s">
        <v>327</v>
      </c>
      <c r="I657" s="9"/>
      <c r="J657" s="9"/>
      <c r="K657" s="9" t="s">
        <v>4074</v>
      </c>
      <c r="L657" s="9" t="s">
        <v>4074</v>
      </c>
    </row>
    <row r="658" spans="1:12" x14ac:dyDescent="0.35">
      <c r="A658" s="9" t="s">
        <v>4075</v>
      </c>
      <c r="B658" s="9" t="s">
        <v>4076</v>
      </c>
      <c r="C658" s="9" t="s">
        <v>4077</v>
      </c>
      <c r="D658" s="9">
        <v>656</v>
      </c>
      <c r="E658" s="9" t="s">
        <v>4078</v>
      </c>
      <c r="F658" s="9" t="s">
        <v>865</v>
      </c>
      <c r="G658" s="9" t="s">
        <v>4079</v>
      </c>
      <c r="H658" s="9" t="s">
        <v>320</v>
      </c>
      <c r="I658" s="9"/>
      <c r="J658" s="9"/>
      <c r="K658" s="9"/>
      <c r="L658" s="9"/>
    </row>
    <row r="659" spans="1:12" x14ac:dyDescent="0.35">
      <c r="A659" s="9" t="s">
        <v>4080</v>
      </c>
      <c r="B659" s="9" t="s">
        <v>4081</v>
      </c>
      <c r="C659" s="9" t="s">
        <v>4082</v>
      </c>
      <c r="D659" s="9">
        <v>657</v>
      </c>
      <c r="E659" s="9" t="s">
        <v>4083</v>
      </c>
      <c r="F659" s="9" t="s">
        <v>318</v>
      </c>
      <c r="G659" s="9" t="s">
        <v>4084</v>
      </c>
      <c r="H659" s="9" t="s">
        <v>320</v>
      </c>
      <c r="I659" s="9"/>
      <c r="J659" s="9"/>
      <c r="K659" s="9" t="s">
        <v>4085</v>
      </c>
      <c r="L659" s="9" t="s">
        <v>4085</v>
      </c>
    </row>
    <row r="660" spans="1:12" x14ac:dyDescent="0.35">
      <c r="A660" s="9" t="s">
        <v>4086</v>
      </c>
      <c r="B660" s="9" t="s">
        <v>4087</v>
      </c>
      <c r="C660" s="9" t="s">
        <v>4088</v>
      </c>
      <c r="D660" s="9">
        <v>658</v>
      </c>
      <c r="E660" s="9" t="s">
        <v>4089</v>
      </c>
      <c r="F660" s="9" t="s">
        <v>412</v>
      </c>
      <c r="G660" s="9" t="s">
        <v>4090</v>
      </c>
      <c r="H660" s="9" t="s">
        <v>320</v>
      </c>
      <c r="I660" s="9"/>
      <c r="J660" s="9"/>
      <c r="K660" s="9" t="s">
        <v>4091</v>
      </c>
      <c r="L660" s="9" t="s">
        <v>4091</v>
      </c>
    </row>
    <row r="661" spans="1:12" x14ac:dyDescent="0.35">
      <c r="A661" s="9" t="s">
        <v>4092</v>
      </c>
      <c r="B661" s="9" t="s">
        <v>4093</v>
      </c>
      <c r="C661" s="9" t="s">
        <v>4094</v>
      </c>
      <c r="D661" s="9">
        <v>659</v>
      </c>
      <c r="E661" s="9" t="s">
        <v>4095</v>
      </c>
      <c r="F661" s="9" t="s">
        <v>318</v>
      </c>
      <c r="G661" s="9" t="s">
        <v>4096</v>
      </c>
      <c r="H661" s="9" t="s">
        <v>327</v>
      </c>
      <c r="I661" s="9"/>
      <c r="J661" s="9" t="s">
        <v>4097</v>
      </c>
      <c r="K661" s="9" t="s">
        <v>4098</v>
      </c>
      <c r="L661" s="9" t="s">
        <v>4098</v>
      </c>
    </row>
    <row r="662" spans="1:12" x14ac:dyDescent="0.35">
      <c r="A662" s="9" t="s">
        <v>4099</v>
      </c>
      <c r="B662" s="9" t="s">
        <v>4100</v>
      </c>
      <c r="C662" s="9" t="s">
        <v>4101</v>
      </c>
      <c r="D662" s="9">
        <v>660</v>
      </c>
      <c r="E662" s="9" t="s">
        <v>4102</v>
      </c>
      <c r="F662" s="9" t="s">
        <v>412</v>
      </c>
      <c r="G662" s="9"/>
      <c r="H662" s="9"/>
      <c r="I662" s="9"/>
      <c r="J662" s="9"/>
      <c r="K662" s="9"/>
      <c r="L662" s="9"/>
    </row>
    <row r="663" spans="1:12" x14ac:dyDescent="0.35">
      <c r="A663" s="9" t="s">
        <v>4103</v>
      </c>
      <c r="B663" s="9" t="s">
        <v>4104</v>
      </c>
      <c r="C663" s="9" t="s">
        <v>4105</v>
      </c>
      <c r="D663" s="9">
        <v>661</v>
      </c>
      <c r="E663" s="9" t="s">
        <v>4106</v>
      </c>
      <c r="F663" s="9" t="s">
        <v>392</v>
      </c>
      <c r="G663" s="9" t="s">
        <v>4107</v>
      </c>
      <c r="H663" s="9" t="s">
        <v>320</v>
      </c>
      <c r="I663" s="9"/>
      <c r="J663" s="9"/>
      <c r="K663" s="9"/>
      <c r="L663" s="9"/>
    </row>
    <row r="664" spans="1:12" x14ac:dyDescent="0.35">
      <c r="A664" s="9" t="s">
        <v>4108</v>
      </c>
      <c r="B664" s="9" t="s">
        <v>4109</v>
      </c>
      <c r="C664" s="9" t="s">
        <v>4110</v>
      </c>
      <c r="D664" s="9">
        <v>662</v>
      </c>
      <c r="E664" s="9" t="s">
        <v>4111</v>
      </c>
      <c r="F664" s="9" t="s">
        <v>392</v>
      </c>
      <c r="G664" s="9" t="s">
        <v>4112</v>
      </c>
      <c r="H664" s="9" t="s">
        <v>327</v>
      </c>
      <c r="I664" s="9"/>
      <c r="J664" s="9" t="s">
        <v>4113</v>
      </c>
      <c r="K664" s="9" t="s">
        <v>4114</v>
      </c>
      <c r="L664" s="9" t="s">
        <v>4114</v>
      </c>
    </row>
    <row r="665" spans="1:12" x14ac:dyDescent="0.35">
      <c r="A665" s="9" t="s">
        <v>4115</v>
      </c>
      <c r="B665" s="9" t="s">
        <v>4116</v>
      </c>
      <c r="C665" s="9" t="s">
        <v>4117</v>
      </c>
      <c r="D665" s="9">
        <v>663</v>
      </c>
      <c r="E665" s="9" t="s">
        <v>4118</v>
      </c>
      <c r="F665" s="9" t="s">
        <v>318</v>
      </c>
      <c r="G665" s="9" t="s">
        <v>4119</v>
      </c>
      <c r="H665" s="9" t="s">
        <v>320</v>
      </c>
      <c r="I665" s="9"/>
      <c r="J665" s="9"/>
      <c r="K665" s="9" t="s">
        <v>4120</v>
      </c>
      <c r="L665" s="9" t="s">
        <v>4120</v>
      </c>
    </row>
    <row r="666" spans="1:12" x14ac:dyDescent="0.35">
      <c r="A666" s="9" t="s">
        <v>4121</v>
      </c>
      <c r="B666" s="9" t="s">
        <v>4122</v>
      </c>
      <c r="C666" s="9" t="s">
        <v>4123</v>
      </c>
      <c r="D666" s="9">
        <v>664</v>
      </c>
      <c r="E666" s="9" t="s">
        <v>4124</v>
      </c>
      <c r="F666" s="9" t="s">
        <v>318</v>
      </c>
      <c r="G666" s="9" t="s">
        <v>4125</v>
      </c>
      <c r="H666" s="9" t="s">
        <v>320</v>
      </c>
      <c r="I666" s="9"/>
      <c r="J666" s="9"/>
      <c r="K666" s="9" t="s">
        <v>4126</v>
      </c>
      <c r="L666" s="9" t="s">
        <v>4126</v>
      </c>
    </row>
    <row r="667" spans="1:12" x14ac:dyDescent="0.35">
      <c r="A667" s="9" t="s">
        <v>4127</v>
      </c>
      <c r="B667" s="9" t="s">
        <v>4128</v>
      </c>
      <c r="C667" s="9" t="s">
        <v>4129</v>
      </c>
      <c r="D667" s="9">
        <v>665</v>
      </c>
      <c r="E667" s="9" t="s">
        <v>4130</v>
      </c>
      <c r="F667" s="9" t="s">
        <v>318</v>
      </c>
      <c r="G667" s="9" t="s">
        <v>4131</v>
      </c>
      <c r="H667" s="9" t="s">
        <v>327</v>
      </c>
      <c r="I667" s="9"/>
      <c r="J667" s="9" t="s">
        <v>4132</v>
      </c>
      <c r="K667" s="9" t="s">
        <v>4133</v>
      </c>
      <c r="L667" s="9" t="s">
        <v>4133</v>
      </c>
    </row>
    <row r="668" spans="1:12" x14ac:dyDescent="0.35">
      <c r="A668" s="9" t="s">
        <v>4134</v>
      </c>
      <c r="B668" s="9" t="s">
        <v>4135</v>
      </c>
      <c r="C668" s="9" t="s">
        <v>4136</v>
      </c>
      <c r="D668" s="9">
        <v>666</v>
      </c>
      <c r="E668" s="9" t="s">
        <v>4137</v>
      </c>
      <c r="F668" s="9" t="s">
        <v>318</v>
      </c>
      <c r="G668" s="9" t="s">
        <v>4138</v>
      </c>
      <c r="H668" s="9" t="s">
        <v>327</v>
      </c>
      <c r="I668" s="9"/>
      <c r="J668" s="9" t="s">
        <v>4139</v>
      </c>
      <c r="K668" s="9" t="s">
        <v>4140</v>
      </c>
      <c r="L668" s="9" t="s">
        <v>4140</v>
      </c>
    </row>
    <row r="669" spans="1:12" x14ac:dyDescent="0.35">
      <c r="A669" s="9" t="s">
        <v>4141</v>
      </c>
      <c r="B669" s="9" t="s">
        <v>4142</v>
      </c>
      <c r="C669" s="9" t="s">
        <v>4143</v>
      </c>
      <c r="D669" s="9">
        <v>667</v>
      </c>
      <c r="E669" s="9" t="s">
        <v>4144</v>
      </c>
      <c r="F669" s="9" t="s">
        <v>865</v>
      </c>
      <c r="G669" s="9" t="s">
        <v>4145</v>
      </c>
      <c r="H669" s="9" t="s">
        <v>320</v>
      </c>
      <c r="I669" s="9"/>
      <c r="J669" s="9"/>
      <c r="K669" s="9" t="s">
        <v>4146</v>
      </c>
      <c r="L669" s="9" t="s">
        <v>4147</v>
      </c>
    </row>
    <row r="670" spans="1:12" x14ac:dyDescent="0.35">
      <c r="A670" s="9" t="s">
        <v>4148</v>
      </c>
      <c r="B670" s="9" t="s">
        <v>4149</v>
      </c>
      <c r="C670" s="9" t="s">
        <v>4150</v>
      </c>
      <c r="D670" s="9">
        <v>668</v>
      </c>
      <c r="E670" s="9" t="s">
        <v>4151</v>
      </c>
      <c r="F670" s="9" t="s">
        <v>392</v>
      </c>
      <c r="G670" s="9" t="s">
        <v>4152</v>
      </c>
      <c r="H670" s="9" t="s">
        <v>320</v>
      </c>
      <c r="I670" s="9"/>
      <c r="J670" s="9"/>
      <c r="K670" s="9" t="s">
        <v>4153</v>
      </c>
      <c r="L670" s="9" t="s">
        <v>4153</v>
      </c>
    </row>
    <row r="671" spans="1:12" x14ac:dyDescent="0.35">
      <c r="A671" s="9" t="s">
        <v>4154</v>
      </c>
      <c r="B671" s="9" t="s">
        <v>4155</v>
      </c>
      <c r="C671" s="9" t="s">
        <v>4156</v>
      </c>
      <c r="D671" s="9">
        <v>669</v>
      </c>
      <c r="E671" s="9" t="s">
        <v>4157</v>
      </c>
      <c r="F671" s="9" t="s">
        <v>412</v>
      </c>
      <c r="G671" s="9" t="s">
        <v>4158</v>
      </c>
      <c r="H671" s="9" t="s">
        <v>327</v>
      </c>
      <c r="I671" s="9"/>
      <c r="J671" s="9"/>
      <c r="K671" s="9" t="s">
        <v>350</v>
      </c>
      <c r="L671" s="9" t="s">
        <v>350</v>
      </c>
    </row>
    <row r="672" spans="1:12" x14ac:dyDescent="0.35">
      <c r="A672" s="9" t="s">
        <v>4159</v>
      </c>
      <c r="B672" s="9" t="s">
        <v>4160</v>
      </c>
      <c r="C672" s="9" t="s">
        <v>4161</v>
      </c>
      <c r="D672" s="9">
        <v>670</v>
      </c>
      <c r="E672" s="9" t="s">
        <v>4162</v>
      </c>
      <c r="F672" s="9" t="s">
        <v>318</v>
      </c>
      <c r="G672" s="9" t="s">
        <v>4163</v>
      </c>
      <c r="H672" s="9" t="s">
        <v>320</v>
      </c>
      <c r="I672" s="9"/>
      <c r="J672" s="9"/>
      <c r="K672" s="9"/>
      <c r="L672" s="9"/>
    </row>
    <row r="673" spans="1:12" x14ac:dyDescent="0.35">
      <c r="A673" s="9" t="s">
        <v>4164</v>
      </c>
      <c r="B673" s="9" t="s">
        <v>4165</v>
      </c>
      <c r="C673" s="9" t="s">
        <v>4166</v>
      </c>
      <c r="D673" s="9">
        <v>671</v>
      </c>
      <c r="E673" s="9" t="s">
        <v>4167</v>
      </c>
      <c r="F673" s="9" t="s">
        <v>318</v>
      </c>
      <c r="G673" s="9" t="s">
        <v>4168</v>
      </c>
      <c r="H673" s="9" t="s">
        <v>320</v>
      </c>
      <c r="I673" s="9"/>
      <c r="J673" s="9"/>
      <c r="K673" s="9"/>
      <c r="L673" s="9"/>
    </row>
    <row r="674" spans="1:12" x14ac:dyDescent="0.35">
      <c r="A674" s="9" t="s">
        <v>4169</v>
      </c>
      <c r="B674" s="9" t="s">
        <v>4170</v>
      </c>
      <c r="C674" s="9" t="s">
        <v>4171</v>
      </c>
      <c r="D674" s="9">
        <v>672</v>
      </c>
      <c r="E674" s="9" t="s">
        <v>4172</v>
      </c>
      <c r="F674" s="9" t="s">
        <v>318</v>
      </c>
      <c r="G674" s="9" t="s">
        <v>4173</v>
      </c>
      <c r="H674" s="9" t="s">
        <v>327</v>
      </c>
      <c r="I674" s="9"/>
      <c r="J674" s="9" t="s">
        <v>4174</v>
      </c>
      <c r="K674" s="9" t="s">
        <v>4175</v>
      </c>
      <c r="L674" s="9" t="s">
        <v>4175</v>
      </c>
    </row>
    <row r="675" spans="1:12" x14ac:dyDescent="0.35">
      <c r="A675" s="9" t="s">
        <v>4176</v>
      </c>
      <c r="B675" s="9" t="s">
        <v>4177</v>
      </c>
      <c r="C675" s="9" t="s">
        <v>4178</v>
      </c>
      <c r="D675" s="9">
        <v>673</v>
      </c>
      <c r="E675" s="9" t="s">
        <v>4179</v>
      </c>
      <c r="F675" s="9" t="s">
        <v>392</v>
      </c>
      <c r="G675" s="9" t="s">
        <v>4180</v>
      </c>
      <c r="H675" s="9" t="s">
        <v>327</v>
      </c>
      <c r="I675" s="9"/>
      <c r="J675" s="9"/>
      <c r="K675" s="9" t="s">
        <v>4181</v>
      </c>
      <c r="L675" s="9" t="s">
        <v>4182</v>
      </c>
    </row>
    <row r="676" spans="1:12" x14ac:dyDescent="0.35">
      <c r="A676" s="9" t="s">
        <v>4183</v>
      </c>
      <c r="B676" s="9" t="s">
        <v>4184</v>
      </c>
      <c r="C676" s="9" t="s">
        <v>4185</v>
      </c>
      <c r="D676" s="9">
        <v>674</v>
      </c>
      <c r="E676" s="9" t="s">
        <v>4186</v>
      </c>
      <c r="F676" s="9" t="s">
        <v>412</v>
      </c>
      <c r="G676" s="9"/>
      <c r="H676" s="9"/>
      <c r="I676" s="9"/>
      <c r="J676" s="9"/>
      <c r="K676" s="9"/>
      <c r="L676" s="9"/>
    </row>
    <row r="677" spans="1:12" x14ac:dyDescent="0.35">
      <c r="A677" s="9" t="s">
        <v>4187</v>
      </c>
      <c r="B677" s="9" t="s">
        <v>4188</v>
      </c>
      <c r="C677" s="9" t="s">
        <v>4189</v>
      </c>
      <c r="D677" s="9">
        <v>675</v>
      </c>
      <c r="E677" s="9" t="s">
        <v>4190</v>
      </c>
      <c r="F677" s="9" t="s">
        <v>392</v>
      </c>
      <c r="G677" s="9" t="s">
        <v>4191</v>
      </c>
      <c r="H677" s="9" t="s">
        <v>320</v>
      </c>
      <c r="I677" s="9"/>
      <c r="J677" s="9"/>
      <c r="K677" s="9"/>
      <c r="L677" s="9"/>
    </row>
    <row r="678" spans="1:12" x14ac:dyDescent="0.35">
      <c r="A678" s="9" t="s">
        <v>4192</v>
      </c>
      <c r="B678" s="9" t="s">
        <v>4193</v>
      </c>
      <c r="C678" s="9" t="s">
        <v>4194</v>
      </c>
      <c r="D678" s="9">
        <v>676</v>
      </c>
      <c r="E678" s="9" t="s">
        <v>4195</v>
      </c>
      <c r="F678" s="9" t="s">
        <v>318</v>
      </c>
      <c r="G678" s="9" t="s">
        <v>4196</v>
      </c>
      <c r="H678" s="9" t="s">
        <v>320</v>
      </c>
      <c r="I678" s="9"/>
      <c r="J678" s="9"/>
      <c r="K678" s="9"/>
      <c r="L678" s="9"/>
    </row>
    <row r="679" spans="1:12" x14ac:dyDescent="0.35">
      <c r="A679" s="9" t="s">
        <v>4197</v>
      </c>
      <c r="B679" s="9" t="s">
        <v>4198</v>
      </c>
      <c r="C679" s="9" t="s">
        <v>4199</v>
      </c>
      <c r="D679" s="9">
        <v>677</v>
      </c>
      <c r="E679" s="9" t="s">
        <v>4200</v>
      </c>
      <c r="F679" s="9" t="s">
        <v>318</v>
      </c>
      <c r="G679" s="9" t="s">
        <v>4201</v>
      </c>
      <c r="H679" s="9" t="s">
        <v>320</v>
      </c>
      <c r="I679" s="9"/>
      <c r="J679" s="9" t="s">
        <v>4202</v>
      </c>
      <c r="K679" s="9" t="s">
        <v>4203</v>
      </c>
      <c r="L679" s="9" t="s">
        <v>4204</v>
      </c>
    </row>
    <row r="680" spans="1:12" x14ac:dyDescent="0.35">
      <c r="A680" s="9" t="s">
        <v>4205</v>
      </c>
      <c r="B680" s="9" t="s">
        <v>4206</v>
      </c>
      <c r="C680" s="9" t="s">
        <v>4207</v>
      </c>
      <c r="D680" s="9">
        <v>678</v>
      </c>
      <c r="E680" s="9" t="s">
        <v>4208</v>
      </c>
      <c r="F680" s="9" t="s">
        <v>412</v>
      </c>
      <c r="G680" s="9" t="s">
        <v>4209</v>
      </c>
      <c r="H680" s="9" t="s">
        <v>320</v>
      </c>
      <c r="I680" s="9"/>
      <c r="J680" s="9"/>
      <c r="K680" s="9"/>
      <c r="L680" s="9"/>
    </row>
    <row r="681" spans="1:12" x14ac:dyDescent="0.35">
      <c r="A681" s="9" t="s">
        <v>4210</v>
      </c>
      <c r="B681" s="9" t="s">
        <v>4211</v>
      </c>
      <c r="C681" s="9" t="s">
        <v>4212</v>
      </c>
      <c r="D681" s="9">
        <v>679</v>
      </c>
      <c r="E681" s="9" t="s">
        <v>4213</v>
      </c>
      <c r="F681" s="9" t="s">
        <v>412</v>
      </c>
      <c r="G681" s="9" t="s">
        <v>4214</v>
      </c>
      <c r="H681" s="9" t="s">
        <v>327</v>
      </c>
      <c r="I681" s="9"/>
      <c r="J681" s="9"/>
      <c r="K681" s="9"/>
      <c r="L681" s="9"/>
    </row>
    <row r="682" spans="1:12" x14ac:dyDescent="0.35">
      <c r="A682" s="9" t="s">
        <v>4215</v>
      </c>
      <c r="B682" s="9" t="s">
        <v>4216</v>
      </c>
      <c r="C682" s="9" t="s">
        <v>4217</v>
      </c>
      <c r="D682" s="9">
        <v>680</v>
      </c>
      <c r="E682" s="9" t="s">
        <v>4218</v>
      </c>
      <c r="F682" s="9" t="s">
        <v>318</v>
      </c>
      <c r="G682" s="9" t="s">
        <v>4219</v>
      </c>
      <c r="H682" s="9" t="s">
        <v>327</v>
      </c>
      <c r="I682" s="9"/>
      <c r="J682" s="9"/>
      <c r="K682" s="9"/>
      <c r="L682" s="9"/>
    </row>
    <row r="683" spans="1:12" x14ac:dyDescent="0.35">
      <c r="A683" s="9" t="s">
        <v>4220</v>
      </c>
      <c r="B683" s="9" t="s">
        <v>4221</v>
      </c>
      <c r="C683" s="9" t="s">
        <v>4222</v>
      </c>
      <c r="D683" s="9">
        <v>681</v>
      </c>
      <c r="E683" s="9" t="s">
        <v>4223</v>
      </c>
      <c r="F683" s="9" t="s">
        <v>412</v>
      </c>
      <c r="G683" s="9" t="s">
        <v>4224</v>
      </c>
      <c r="H683" s="9" t="s">
        <v>327</v>
      </c>
      <c r="I683" s="9"/>
      <c r="J683" s="9"/>
      <c r="K683" s="9"/>
      <c r="L683" s="9"/>
    </row>
    <row r="684" spans="1:12" x14ac:dyDescent="0.35">
      <c r="A684" s="9" t="s">
        <v>4225</v>
      </c>
      <c r="B684" s="9" t="s">
        <v>4226</v>
      </c>
      <c r="C684" s="9" t="s">
        <v>4227</v>
      </c>
      <c r="D684" s="9">
        <v>682</v>
      </c>
      <c r="E684" s="9" t="s">
        <v>4228</v>
      </c>
      <c r="F684" s="9" t="s">
        <v>318</v>
      </c>
      <c r="G684" s="9" t="s">
        <v>4229</v>
      </c>
      <c r="H684" s="9" t="s">
        <v>320</v>
      </c>
      <c r="I684" s="9"/>
      <c r="J684" s="9"/>
      <c r="K684" s="9" t="s">
        <v>4230</v>
      </c>
      <c r="L684" s="9" t="s">
        <v>4230</v>
      </c>
    </row>
    <row r="685" spans="1:12" x14ac:dyDescent="0.35">
      <c r="A685" s="9" t="s">
        <v>4231</v>
      </c>
      <c r="B685" s="9" t="s">
        <v>4232</v>
      </c>
      <c r="C685" s="9" t="s">
        <v>4233</v>
      </c>
      <c r="D685" s="9">
        <v>683</v>
      </c>
      <c r="E685" s="9" t="s">
        <v>4234</v>
      </c>
      <c r="F685" s="9" t="s">
        <v>412</v>
      </c>
      <c r="G685" s="9" t="s">
        <v>4235</v>
      </c>
      <c r="H685" s="9" t="s">
        <v>320</v>
      </c>
      <c r="I685" s="9"/>
      <c r="J685" s="9"/>
      <c r="K685" s="9"/>
      <c r="L685" s="9"/>
    </row>
    <row r="686" spans="1:12" x14ac:dyDescent="0.35">
      <c r="A686" s="9" t="s">
        <v>4236</v>
      </c>
      <c r="B686" s="9" t="s">
        <v>4237</v>
      </c>
      <c r="C686" s="9" t="s">
        <v>4238</v>
      </c>
      <c r="D686" s="9">
        <v>684</v>
      </c>
      <c r="E686" s="9" t="s">
        <v>4239</v>
      </c>
      <c r="F686" s="9" t="s">
        <v>365</v>
      </c>
      <c r="G686" s="9" t="s">
        <v>4240</v>
      </c>
      <c r="H686" s="9" t="s">
        <v>327</v>
      </c>
      <c r="I686" s="9"/>
      <c r="J686" s="9" t="s">
        <v>4241</v>
      </c>
      <c r="K686" s="9" t="s">
        <v>4242</v>
      </c>
      <c r="L686" s="9" t="s">
        <v>4242</v>
      </c>
    </row>
    <row r="687" spans="1:12" x14ac:dyDescent="0.35">
      <c r="A687" s="9" t="s">
        <v>4243</v>
      </c>
      <c r="B687" s="9" t="s">
        <v>4244</v>
      </c>
      <c r="C687" s="9" t="s">
        <v>4245</v>
      </c>
      <c r="D687" s="9">
        <v>685</v>
      </c>
      <c r="E687" s="9" t="s">
        <v>4246</v>
      </c>
      <c r="F687" s="9" t="s">
        <v>412</v>
      </c>
      <c r="G687" s="9" t="s">
        <v>4247</v>
      </c>
      <c r="H687" s="9" t="s">
        <v>327</v>
      </c>
      <c r="I687" s="9"/>
      <c r="J687" s="9"/>
      <c r="K687" s="9" t="s">
        <v>4248</v>
      </c>
      <c r="L687" s="9" t="s">
        <v>4248</v>
      </c>
    </row>
    <row r="688" spans="1:12" x14ac:dyDescent="0.35">
      <c r="A688" s="9" t="s">
        <v>4249</v>
      </c>
      <c r="B688" s="9" t="s">
        <v>4250</v>
      </c>
      <c r="C688" s="9" t="s">
        <v>4251</v>
      </c>
      <c r="D688" s="9">
        <v>686</v>
      </c>
      <c r="E688" s="9" t="s">
        <v>4252</v>
      </c>
      <c r="F688" s="9" t="s">
        <v>318</v>
      </c>
      <c r="G688" s="9" t="s">
        <v>4253</v>
      </c>
      <c r="H688" s="9" t="s">
        <v>320</v>
      </c>
      <c r="I688" s="9"/>
      <c r="J688" s="9"/>
      <c r="K688" s="9" t="s">
        <v>4254</v>
      </c>
      <c r="L688" s="9" t="s">
        <v>4254</v>
      </c>
    </row>
    <row r="689" spans="1:12" x14ac:dyDescent="0.35">
      <c r="A689" s="9" t="s">
        <v>4255</v>
      </c>
      <c r="B689" s="9" t="s">
        <v>4256</v>
      </c>
      <c r="C689" s="9" t="s">
        <v>4257</v>
      </c>
      <c r="D689" s="9">
        <v>687</v>
      </c>
      <c r="E689" s="9" t="s">
        <v>4258</v>
      </c>
      <c r="F689" s="9" t="s">
        <v>365</v>
      </c>
      <c r="G689" s="9" t="s">
        <v>4259</v>
      </c>
      <c r="H689" s="9" t="s">
        <v>327</v>
      </c>
      <c r="I689" s="9"/>
      <c r="J689" s="9"/>
      <c r="K689" s="9" t="s">
        <v>4260</v>
      </c>
      <c r="L689" s="9"/>
    </row>
    <row r="690" spans="1:12" x14ac:dyDescent="0.35">
      <c r="A690" s="9" t="s">
        <v>4261</v>
      </c>
      <c r="B690" s="9" t="s">
        <v>4262</v>
      </c>
      <c r="C690" s="9" t="s">
        <v>4263</v>
      </c>
      <c r="D690" s="9">
        <v>688</v>
      </c>
      <c r="E690" s="9" t="s">
        <v>4264</v>
      </c>
      <c r="F690" s="9" t="s">
        <v>318</v>
      </c>
      <c r="G690" s="9" t="s">
        <v>4265</v>
      </c>
      <c r="H690" s="9" t="s">
        <v>320</v>
      </c>
      <c r="I690" s="9"/>
      <c r="J690" s="9"/>
      <c r="K690" s="9"/>
      <c r="L690" s="9"/>
    </row>
    <row r="691" spans="1:12" x14ac:dyDescent="0.35">
      <c r="A691" s="9" t="s">
        <v>4266</v>
      </c>
      <c r="B691" s="9" t="s">
        <v>4267</v>
      </c>
      <c r="C691" s="9" t="s">
        <v>4268</v>
      </c>
      <c r="D691" s="9">
        <v>689</v>
      </c>
      <c r="E691" s="9" t="s">
        <v>4269</v>
      </c>
      <c r="F691" s="9" t="s">
        <v>392</v>
      </c>
      <c r="G691" s="9" t="s">
        <v>4270</v>
      </c>
      <c r="H691" s="9" t="s">
        <v>320</v>
      </c>
      <c r="I691" s="9"/>
      <c r="J691" s="9"/>
      <c r="K691" s="9"/>
      <c r="L691" s="9"/>
    </row>
    <row r="692" spans="1:12" x14ac:dyDescent="0.35">
      <c r="A692" s="9" t="s">
        <v>4271</v>
      </c>
      <c r="B692" s="9" t="s">
        <v>4272</v>
      </c>
      <c r="C692" s="9" t="s">
        <v>4273</v>
      </c>
      <c r="D692" s="9">
        <v>690</v>
      </c>
      <c r="E692" s="9" t="s">
        <v>4274</v>
      </c>
      <c r="F692" s="9" t="s">
        <v>318</v>
      </c>
      <c r="G692" s="9" t="s">
        <v>4275</v>
      </c>
      <c r="H692" s="9" t="s">
        <v>327</v>
      </c>
      <c r="I692" s="9"/>
      <c r="J692" s="9" t="s">
        <v>4276</v>
      </c>
      <c r="K692" s="9" t="s">
        <v>4277</v>
      </c>
      <c r="L692" s="9" t="s">
        <v>4277</v>
      </c>
    </row>
    <row r="693" spans="1:12" x14ac:dyDescent="0.35">
      <c r="A693" s="9" t="s">
        <v>4278</v>
      </c>
      <c r="B693" s="9" t="s">
        <v>4279</v>
      </c>
      <c r="C693" s="9" t="s">
        <v>4280</v>
      </c>
      <c r="D693" s="9">
        <v>691</v>
      </c>
      <c r="E693" s="9" t="s">
        <v>4281</v>
      </c>
      <c r="F693" s="9" t="s">
        <v>392</v>
      </c>
      <c r="G693" s="9" t="s">
        <v>4282</v>
      </c>
      <c r="H693" s="9" t="s">
        <v>320</v>
      </c>
      <c r="I693" s="9"/>
      <c r="J693" s="9"/>
      <c r="K693" s="9"/>
      <c r="L693" s="9"/>
    </row>
    <row r="694" spans="1:12" x14ac:dyDescent="0.35">
      <c r="A694" s="9" t="s">
        <v>4283</v>
      </c>
      <c r="B694" s="9" t="s">
        <v>4284</v>
      </c>
      <c r="C694" s="9" t="s">
        <v>4285</v>
      </c>
      <c r="D694" s="9">
        <v>692</v>
      </c>
      <c r="E694" s="9" t="s">
        <v>4286</v>
      </c>
      <c r="F694" s="9" t="s">
        <v>865</v>
      </c>
      <c r="G694" s="9"/>
      <c r="H694" s="9"/>
      <c r="I694" s="9"/>
      <c r="J694" s="9"/>
      <c r="K694" s="9"/>
      <c r="L694" s="9"/>
    </row>
    <row r="695" spans="1:12" x14ac:dyDescent="0.35">
      <c r="A695" s="9" t="s">
        <v>4287</v>
      </c>
      <c r="B695" s="9" t="s">
        <v>4288</v>
      </c>
      <c r="C695" s="9" t="s">
        <v>4289</v>
      </c>
      <c r="D695" s="9">
        <v>693</v>
      </c>
      <c r="E695" s="9" t="s">
        <v>4290</v>
      </c>
      <c r="F695" s="9" t="s">
        <v>865</v>
      </c>
      <c r="G695" s="9" t="s">
        <v>4291</v>
      </c>
      <c r="H695" s="9" t="s">
        <v>320</v>
      </c>
      <c r="I695" s="9"/>
      <c r="J695" s="9"/>
      <c r="K695" s="9"/>
      <c r="L695" s="9"/>
    </row>
    <row r="696" spans="1:12" x14ac:dyDescent="0.35">
      <c r="A696" s="9" t="s">
        <v>4292</v>
      </c>
      <c r="B696" s="9" t="s">
        <v>4293</v>
      </c>
      <c r="C696" s="9" t="s">
        <v>4294</v>
      </c>
      <c r="D696" s="9">
        <v>694</v>
      </c>
      <c r="E696" s="9" t="s">
        <v>4295</v>
      </c>
      <c r="F696" s="9" t="s">
        <v>318</v>
      </c>
      <c r="G696" s="9" t="s">
        <v>4296</v>
      </c>
      <c r="H696" s="9" t="s">
        <v>327</v>
      </c>
      <c r="I696" s="9"/>
      <c r="J696" s="9"/>
      <c r="K696" s="9" t="s">
        <v>350</v>
      </c>
      <c r="L696" s="9" t="s">
        <v>4297</v>
      </c>
    </row>
    <row r="697" spans="1:12" x14ac:dyDescent="0.35">
      <c r="A697" s="9" t="s">
        <v>4298</v>
      </c>
      <c r="B697" s="9" t="s">
        <v>4299</v>
      </c>
      <c r="C697" s="9" t="s">
        <v>4300</v>
      </c>
      <c r="D697" s="9">
        <v>695</v>
      </c>
      <c r="E697" s="9" t="s">
        <v>4301</v>
      </c>
      <c r="F697" s="9" t="s">
        <v>318</v>
      </c>
      <c r="G697" s="9" t="s">
        <v>4302</v>
      </c>
      <c r="H697" s="9" t="s">
        <v>320</v>
      </c>
      <c r="I697" s="9"/>
      <c r="J697" s="9"/>
      <c r="K697" s="9" t="s">
        <v>4303</v>
      </c>
      <c r="L697" s="9" t="s">
        <v>4304</v>
      </c>
    </row>
    <row r="698" spans="1:12" x14ac:dyDescent="0.35">
      <c r="A698" s="9" t="s">
        <v>4305</v>
      </c>
      <c r="B698" s="9" t="s">
        <v>4306</v>
      </c>
      <c r="C698" s="9" t="s">
        <v>4307</v>
      </c>
      <c r="D698" s="9">
        <v>696</v>
      </c>
      <c r="E698" s="9" t="s">
        <v>4308</v>
      </c>
      <c r="F698" s="9" t="s">
        <v>318</v>
      </c>
      <c r="G698" s="9" t="s">
        <v>4309</v>
      </c>
      <c r="H698" s="9" t="s">
        <v>320</v>
      </c>
      <c r="I698" s="9"/>
      <c r="J698" s="9"/>
      <c r="K698" s="9"/>
      <c r="L698" s="9"/>
    </row>
    <row r="699" spans="1:12" x14ac:dyDescent="0.35">
      <c r="A699" s="9" t="s">
        <v>4310</v>
      </c>
      <c r="B699" s="9" t="s">
        <v>4311</v>
      </c>
      <c r="C699" s="9" t="s">
        <v>4312</v>
      </c>
      <c r="D699" s="9">
        <v>697</v>
      </c>
      <c r="E699" s="9" t="s">
        <v>4313</v>
      </c>
      <c r="F699" s="9" t="s">
        <v>412</v>
      </c>
      <c r="G699" s="9" t="s">
        <v>4314</v>
      </c>
      <c r="H699" s="9" t="s">
        <v>320</v>
      </c>
      <c r="I699" s="9"/>
      <c r="J699" s="9"/>
      <c r="K699" s="9"/>
      <c r="L699" s="9"/>
    </row>
    <row r="700" spans="1:12" x14ac:dyDescent="0.35">
      <c r="A700" s="9" t="s">
        <v>4315</v>
      </c>
      <c r="B700" s="9" t="s">
        <v>4316</v>
      </c>
      <c r="C700" s="9" t="s">
        <v>4317</v>
      </c>
      <c r="D700" s="9">
        <v>698</v>
      </c>
      <c r="E700" s="9" t="s">
        <v>4318</v>
      </c>
      <c r="F700" s="9" t="s">
        <v>318</v>
      </c>
      <c r="G700" s="9"/>
      <c r="H700" s="9"/>
      <c r="I700" s="9"/>
      <c r="J700" s="9"/>
      <c r="K700" s="9"/>
      <c r="L700" s="9"/>
    </row>
    <row r="701" spans="1:12" x14ac:dyDescent="0.35">
      <c r="A701" s="9" t="s">
        <v>4319</v>
      </c>
      <c r="B701" s="9" t="s">
        <v>4320</v>
      </c>
      <c r="C701" s="9" t="s">
        <v>4321</v>
      </c>
      <c r="D701" s="9">
        <v>699</v>
      </c>
      <c r="E701" s="9" t="s">
        <v>4322</v>
      </c>
      <c r="F701" s="9" t="s">
        <v>865</v>
      </c>
      <c r="G701" s="9" t="s">
        <v>4323</v>
      </c>
      <c r="H701" s="9" t="s">
        <v>320</v>
      </c>
      <c r="I701" s="9"/>
      <c r="J701" s="9"/>
      <c r="K701" s="9"/>
      <c r="L701" s="9"/>
    </row>
    <row r="702" spans="1:12" x14ac:dyDescent="0.35">
      <c r="A702" s="9" t="s">
        <v>4324</v>
      </c>
      <c r="B702" s="9" t="s">
        <v>4325</v>
      </c>
      <c r="C702" s="9" t="s">
        <v>4326</v>
      </c>
      <c r="D702" s="9">
        <v>700</v>
      </c>
      <c r="E702" s="9" t="s">
        <v>4327</v>
      </c>
      <c r="F702" s="9" t="s">
        <v>318</v>
      </c>
      <c r="G702" s="9" t="s">
        <v>4328</v>
      </c>
      <c r="H702" s="9" t="s">
        <v>327</v>
      </c>
      <c r="I702" s="9"/>
      <c r="J702" s="9" t="s">
        <v>4329</v>
      </c>
      <c r="K702" s="9" t="s">
        <v>4330</v>
      </c>
      <c r="L702" s="9" t="s">
        <v>4330</v>
      </c>
    </row>
    <row r="703" spans="1:12" x14ac:dyDescent="0.35">
      <c r="A703" s="9" t="s">
        <v>4331</v>
      </c>
      <c r="B703" s="9" t="s">
        <v>4332</v>
      </c>
      <c r="C703" s="9" t="s">
        <v>4333</v>
      </c>
      <c r="D703" s="9">
        <v>701</v>
      </c>
      <c r="E703" s="9" t="s">
        <v>4334</v>
      </c>
      <c r="F703" s="9" t="s">
        <v>412</v>
      </c>
      <c r="G703" s="9" t="s">
        <v>4335</v>
      </c>
      <c r="H703" s="9" t="s">
        <v>320</v>
      </c>
      <c r="I703" s="9"/>
      <c r="J703" s="9"/>
      <c r="K703" s="9" t="s">
        <v>4336</v>
      </c>
      <c r="L703" s="9" t="s">
        <v>4336</v>
      </c>
    </row>
    <row r="704" spans="1:12" x14ac:dyDescent="0.35">
      <c r="A704" s="9" t="s">
        <v>4337</v>
      </c>
      <c r="B704" s="9" t="s">
        <v>4338</v>
      </c>
      <c r="C704" s="9" t="s">
        <v>4339</v>
      </c>
      <c r="D704" s="9">
        <v>702</v>
      </c>
      <c r="E704" s="9" t="s">
        <v>4340</v>
      </c>
      <c r="F704" s="9" t="s">
        <v>318</v>
      </c>
      <c r="G704" s="9" t="s">
        <v>4341</v>
      </c>
      <c r="H704" s="9" t="s">
        <v>320</v>
      </c>
      <c r="I704" s="9"/>
      <c r="J704" s="9"/>
      <c r="K704" s="9"/>
      <c r="L704" s="9"/>
    </row>
    <row r="705" spans="1:12" x14ac:dyDescent="0.35">
      <c r="A705" s="9" t="s">
        <v>4342</v>
      </c>
      <c r="B705" s="9" t="s">
        <v>4343</v>
      </c>
      <c r="C705" s="9" t="s">
        <v>4344</v>
      </c>
      <c r="D705" s="9">
        <v>703</v>
      </c>
      <c r="E705" s="9" t="s">
        <v>4345</v>
      </c>
      <c r="F705" s="9" t="s">
        <v>412</v>
      </c>
      <c r="G705" s="9" t="s">
        <v>4346</v>
      </c>
      <c r="H705" s="9" t="s">
        <v>327</v>
      </c>
      <c r="I705" s="9"/>
      <c r="J705" s="9" t="s">
        <v>4347</v>
      </c>
      <c r="K705" s="9" t="s">
        <v>4348</v>
      </c>
      <c r="L705" s="9" t="s">
        <v>4348</v>
      </c>
    </row>
    <row r="706" spans="1:12" x14ac:dyDescent="0.35">
      <c r="A706" s="9" t="s">
        <v>4349</v>
      </c>
      <c r="B706" s="9" t="s">
        <v>4350</v>
      </c>
      <c r="C706" s="9" t="s">
        <v>4351</v>
      </c>
      <c r="D706" s="9">
        <v>704</v>
      </c>
      <c r="E706" s="9" t="s">
        <v>4352</v>
      </c>
      <c r="F706" s="9" t="s">
        <v>412</v>
      </c>
      <c r="G706" s="9"/>
      <c r="H706" s="9"/>
      <c r="I706" s="9"/>
      <c r="J706" s="9" t="s">
        <v>4353</v>
      </c>
      <c r="K706" s="9"/>
      <c r="L706" s="9"/>
    </row>
    <row r="707" spans="1:12" x14ac:dyDescent="0.35">
      <c r="A707" s="9" t="s">
        <v>4354</v>
      </c>
      <c r="B707" s="9" t="s">
        <v>4355</v>
      </c>
      <c r="C707" s="9" t="s">
        <v>4356</v>
      </c>
      <c r="D707" s="9">
        <v>705</v>
      </c>
      <c r="E707" s="9" t="s">
        <v>4357</v>
      </c>
      <c r="F707" s="9" t="s">
        <v>392</v>
      </c>
      <c r="G707" s="9" t="s">
        <v>4358</v>
      </c>
      <c r="H707" s="9" t="s">
        <v>320</v>
      </c>
      <c r="I707" s="9"/>
      <c r="J707" s="9"/>
      <c r="K707" s="9"/>
      <c r="L707" s="9"/>
    </row>
    <row r="708" spans="1:12" x14ac:dyDescent="0.35">
      <c r="A708" s="9" t="s">
        <v>4359</v>
      </c>
      <c r="B708" s="9" t="s">
        <v>4360</v>
      </c>
      <c r="C708" s="9" t="s">
        <v>4361</v>
      </c>
      <c r="D708" s="9">
        <v>706</v>
      </c>
      <c r="E708" s="9" t="s">
        <v>4362</v>
      </c>
      <c r="F708" s="9" t="s">
        <v>412</v>
      </c>
      <c r="G708" s="9" t="s">
        <v>4363</v>
      </c>
      <c r="H708" s="9" t="s">
        <v>327</v>
      </c>
      <c r="I708" s="9"/>
      <c r="J708" s="9" t="s">
        <v>4364</v>
      </c>
      <c r="K708" s="9" t="s">
        <v>4365</v>
      </c>
      <c r="L708" s="9" t="s">
        <v>4365</v>
      </c>
    </row>
    <row r="709" spans="1:12" x14ac:dyDescent="0.35">
      <c r="A709" s="9" t="s">
        <v>4366</v>
      </c>
      <c r="B709" s="9" t="s">
        <v>4367</v>
      </c>
      <c r="C709" s="9" t="s">
        <v>4368</v>
      </c>
      <c r="D709" s="9">
        <v>707</v>
      </c>
      <c r="E709" s="9" t="s">
        <v>4369</v>
      </c>
      <c r="F709" s="9" t="s">
        <v>412</v>
      </c>
      <c r="G709" s="9"/>
      <c r="H709" s="9"/>
      <c r="I709" s="9"/>
      <c r="J709" s="9"/>
      <c r="K709" s="9"/>
      <c r="L709" s="9"/>
    </row>
    <row r="710" spans="1:12" x14ac:dyDescent="0.35">
      <c r="A710" s="9" t="s">
        <v>4370</v>
      </c>
      <c r="B710" s="9" t="s">
        <v>4371</v>
      </c>
      <c r="C710" s="9" t="s">
        <v>4372</v>
      </c>
      <c r="D710" s="9">
        <v>708</v>
      </c>
      <c r="E710" s="9" t="s">
        <v>4373</v>
      </c>
      <c r="F710" s="9" t="s">
        <v>392</v>
      </c>
      <c r="G710" s="9" t="s">
        <v>4374</v>
      </c>
      <c r="H710" s="9" t="s">
        <v>320</v>
      </c>
      <c r="I710" s="9"/>
      <c r="J710" s="9"/>
      <c r="K710" s="9"/>
      <c r="L710" s="9"/>
    </row>
    <row r="711" spans="1:12" x14ac:dyDescent="0.35">
      <c r="A711" s="9" t="s">
        <v>4375</v>
      </c>
      <c r="B711" s="9" t="s">
        <v>4376</v>
      </c>
      <c r="C711" s="9" t="s">
        <v>4377</v>
      </c>
      <c r="D711" s="9">
        <v>709</v>
      </c>
      <c r="E711" s="9" t="s">
        <v>4378</v>
      </c>
      <c r="F711" s="9" t="s">
        <v>318</v>
      </c>
      <c r="G711" s="9" t="s">
        <v>4379</v>
      </c>
      <c r="H711" s="9" t="s">
        <v>320</v>
      </c>
      <c r="I711" s="9"/>
      <c r="J711" s="9"/>
      <c r="K711" s="9"/>
      <c r="L711" s="9"/>
    </row>
    <row r="712" spans="1:12" x14ac:dyDescent="0.35">
      <c r="A712" s="9" t="s">
        <v>4380</v>
      </c>
      <c r="B712" s="9" t="s">
        <v>4381</v>
      </c>
      <c r="C712" s="9" t="s">
        <v>4382</v>
      </c>
      <c r="D712" s="9">
        <v>710</v>
      </c>
      <c r="E712" s="9" t="s">
        <v>4383</v>
      </c>
      <c r="F712" s="9" t="s">
        <v>318</v>
      </c>
      <c r="G712" s="9"/>
      <c r="H712" s="9"/>
      <c r="I712" s="9"/>
      <c r="J712" s="9" t="s">
        <v>4384</v>
      </c>
      <c r="K712" s="9" t="s">
        <v>4385</v>
      </c>
      <c r="L712" s="9" t="s">
        <v>4385</v>
      </c>
    </row>
    <row r="713" spans="1:12" x14ac:dyDescent="0.35">
      <c r="A713" s="9" t="s">
        <v>4386</v>
      </c>
      <c r="B713" s="9" t="s">
        <v>4387</v>
      </c>
      <c r="C713" s="9" t="s">
        <v>4388</v>
      </c>
      <c r="D713" s="9">
        <v>711</v>
      </c>
      <c r="E713" s="9" t="s">
        <v>4389</v>
      </c>
      <c r="F713" s="9" t="s">
        <v>365</v>
      </c>
      <c r="G713" s="9" t="s">
        <v>4390</v>
      </c>
      <c r="H713" s="9" t="s">
        <v>327</v>
      </c>
      <c r="I713" s="9"/>
      <c r="J713" s="9"/>
      <c r="K713" s="9" t="s">
        <v>4391</v>
      </c>
      <c r="L713" s="9" t="s">
        <v>4391</v>
      </c>
    </row>
    <row r="714" spans="1:12" x14ac:dyDescent="0.35">
      <c r="A714" s="9" t="s">
        <v>4392</v>
      </c>
      <c r="B714" s="9" t="s">
        <v>4393</v>
      </c>
      <c r="C714" s="9" t="s">
        <v>4394</v>
      </c>
      <c r="D714" s="9">
        <v>712</v>
      </c>
      <c r="E714" s="9" t="s">
        <v>4395</v>
      </c>
      <c r="F714" s="9" t="s">
        <v>392</v>
      </c>
      <c r="G714" s="9" t="s">
        <v>4396</v>
      </c>
      <c r="H714" s="9" t="s">
        <v>327</v>
      </c>
      <c r="I714" s="9"/>
      <c r="J714" s="9" t="s">
        <v>4397</v>
      </c>
      <c r="K714" s="9" t="s">
        <v>350</v>
      </c>
      <c r="L714" s="9" t="s">
        <v>350</v>
      </c>
    </row>
    <row r="715" spans="1:12" x14ac:dyDescent="0.35">
      <c r="A715" s="9" t="s">
        <v>4398</v>
      </c>
      <c r="B715" s="9" t="s">
        <v>4399</v>
      </c>
      <c r="C715" s="9" t="s">
        <v>4400</v>
      </c>
      <c r="D715" s="9">
        <v>713</v>
      </c>
      <c r="E715" s="9" t="s">
        <v>4401</v>
      </c>
      <c r="F715" s="9" t="s">
        <v>392</v>
      </c>
      <c r="G715" s="9" t="s">
        <v>4402</v>
      </c>
      <c r="H715" s="9" t="s">
        <v>320</v>
      </c>
      <c r="I715" s="9"/>
      <c r="J715" s="9"/>
      <c r="K715" s="9" t="s">
        <v>4403</v>
      </c>
      <c r="L715" s="9" t="s">
        <v>4404</v>
      </c>
    </row>
    <row r="716" spans="1:12" x14ac:dyDescent="0.35">
      <c r="A716" s="9" t="s">
        <v>4405</v>
      </c>
      <c r="B716" s="9" t="s">
        <v>4406</v>
      </c>
      <c r="C716" s="9" t="s">
        <v>4407</v>
      </c>
      <c r="D716" s="9">
        <v>714</v>
      </c>
      <c r="E716" s="9" t="s">
        <v>4408</v>
      </c>
      <c r="F716" s="9" t="s">
        <v>318</v>
      </c>
      <c r="G716" s="9" t="s">
        <v>4409</v>
      </c>
      <c r="H716" s="9" t="s">
        <v>320</v>
      </c>
      <c r="I716" s="9"/>
      <c r="J716" s="9"/>
      <c r="K716" s="9"/>
      <c r="L716" s="9"/>
    </row>
    <row r="717" spans="1:12" x14ac:dyDescent="0.35">
      <c r="A717" s="9" t="s">
        <v>4410</v>
      </c>
      <c r="B717" s="9" t="s">
        <v>4411</v>
      </c>
      <c r="C717" s="9" t="s">
        <v>4412</v>
      </c>
      <c r="D717" s="9">
        <v>715</v>
      </c>
      <c r="E717" s="9" t="s">
        <v>4413</v>
      </c>
      <c r="F717" s="9" t="s">
        <v>412</v>
      </c>
      <c r="G717" s="9" t="s">
        <v>4414</v>
      </c>
      <c r="H717" s="9" t="s">
        <v>327</v>
      </c>
      <c r="I717" s="9"/>
      <c r="J717" s="9"/>
      <c r="K717" s="9" t="s">
        <v>4415</v>
      </c>
      <c r="L717" s="9" t="s">
        <v>4415</v>
      </c>
    </row>
    <row r="718" spans="1:12" x14ac:dyDescent="0.35">
      <c r="A718" s="9" t="s">
        <v>4416</v>
      </c>
      <c r="B718" s="9" t="s">
        <v>4417</v>
      </c>
      <c r="C718" s="9" t="s">
        <v>4418</v>
      </c>
      <c r="D718" s="9">
        <v>716</v>
      </c>
      <c r="E718" s="9" t="s">
        <v>4419</v>
      </c>
      <c r="F718" s="9" t="s">
        <v>318</v>
      </c>
      <c r="G718" s="9" t="s">
        <v>4420</v>
      </c>
      <c r="H718" s="9" t="s">
        <v>320</v>
      </c>
      <c r="I718" s="9"/>
      <c r="J718" s="9"/>
      <c r="K718" s="9" t="s">
        <v>4421</v>
      </c>
      <c r="L718" s="9" t="s">
        <v>4421</v>
      </c>
    </row>
    <row r="719" spans="1:12" x14ac:dyDescent="0.35">
      <c r="A719" s="9" t="s">
        <v>4422</v>
      </c>
      <c r="B719" s="9" t="s">
        <v>4423</v>
      </c>
      <c r="C719" s="9" t="s">
        <v>4424</v>
      </c>
      <c r="D719" s="9">
        <v>717</v>
      </c>
      <c r="E719" s="9" t="s">
        <v>4425</v>
      </c>
      <c r="F719" s="9" t="s">
        <v>392</v>
      </c>
      <c r="G719" s="9" t="s">
        <v>4426</v>
      </c>
      <c r="H719" s="9" t="s">
        <v>320</v>
      </c>
      <c r="I719" s="9"/>
      <c r="J719" s="9"/>
      <c r="K719" s="9" t="s">
        <v>350</v>
      </c>
      <c r="L719" s="9" t="s">
        <v>350</v>
      </c>
    </row>
    <row r="720" spans="1:12" x14ac:dyDescent="0.35">
      <c r="A720" s="9" t="s">
        <v>4427</v>
      </c>
      <c r="B720" s="9" t="s">
        <v>4428</v>
      </c>
      <c r="C720" s="9" t="s">
        <v>4429</v>
      </c>
      <c r="D720" s="9">
        <v>718</v>
      </c>
      <c r="E720" s="9" t="s">
        <v>4430</v>
      </c>
      <c r="F720" s="9" t="s">
        <v>392</v>
      </c>
      <c r="G720" s="9" t="s">
        <v>4431</v>
      </c>
      <c r="H720" s="9" t="s">
        <v>320</v>
      </c>
      <c r="I720" s="9"/>
      <c r="J720" s="9"/>
      <c r="K720" s="9"/>
      <c r="L720" s="9"/>
    </row>
    <row r="721" spans="1:12" x14ac:dyDescent="0.35">
      <c r="A721" s="9" t="s">
        <v>4432</v>
      </c>
      <c r="B721" s="9" t="s">
        <v>4433</v>
      </c>
      <c r="C721" s="9" t="s">
        <v>4434</v>
      </c>
      <c r="D721" s="9">
        <v>719</v>
      </c>
      <c r="E721" s="9" t="s">
        <v>4435</v>
      </c>
      <c r="F721" s="9" t="s">
        <v>498</v>
      </c>
      <c r="G721" s="9"/>
      <c r="H721" s="9"/>
      <c r="I721" s="9"/>
      <c r="J721" s="9"/>
      <c r="K721" s="9"/>
      <c r="L721" s="9"/>
    </row>
    <row r="722" spans="1:12" x14ac:dyDescent="0.35">
      <c r="A722" s="9" t="s">
        <v>4436</v>
      </c>
      <c r="B722" s="9" t="s">
        <v>4437</v>
      </c>
      <c r="C722" s="9" t="s">
        <v>4438</v>
      </c>
      <c r="D722" s="9">
        <v>720</v>
      </c>
      <c r="E722" s="9" t="s">
        <v>4439</v>
      </c>
      <c r="F722" s="9" t="s">
        <v>318</v>
      </c>
      <c r="G722" s="9" t="s">
        <v>4440</v>
      </c>
      <c r="H722" s="9" t="s">
        <v>320</v>
      </c>
      <c r="I722" s="9"/>
      <c r="J722" s="9"/>
      <c r="K722" s="9" t="s">
        <v>4441</v>
      </c>
      <c r="L722" s="9" t="s">
        <v>4441</v>
      </c>
    </row>
    <row r="723" spans="1:12" x14ac:dyDescent="0.35">
      <c r="A723" s="9" t="s">
        <v>4442</v>
      </c>
      <c r="B723" s="9" t="s">
        <v>4443</v>
      </c>
      <c r="C723" s="9" t="s">
        <v>4444</v>
      </c>
      <c r="D723" s="9">
        <v>721</v>
      </c>
      <c r="E723" s="9" t="s">
        <v>4445</v>
      </c>
      <c r="F723" s="9" t="s">
        <v>318</v>
      </c>
      <c r="G723" s="9" t="s">
        <v>4446</v>
      </c>
      <c r="H723" s="9" t="s">
        <v>320</v>
      </c>
      <c r="I723" s="9"/>
      <c r="J723" s="9"/>
      <c r="K723" s="9" t="s">
        <v>531</v>
      </c>
      <c r="L723" s="9" t="s">
        <v>531</v>
      </c>
    </row>
    <row r="724" spans="1:12" x14ac:dyDescent="0.35">
      <c r="A724" s="9" t="s">
        <v>4447</v>
      </c>
      <c r="B724" s="9" t="s">
        <v>4448</v>
      </c>
      <c r="C724" s="9" t="s">
        <v>4449</v>
      </c>
      <c r="D724" s="9">
        <v>722</v>
      </c>
      <c r="E724" s="9" t="s">
        <v>4450</v>
      </c>
      <c r="F724" s="9" t="s">
        <v>318</v>
      </c>
      <c r="G724" s="9" t="s">
        <v>4451</v>
      </c>
      <c r="H724" s="9" t="s">
        <v>320</v>
      </c>
      <c r="I724" s="9"/>
      <c r="J724" s="9"/>
      <c r="K724" s="9" t="s">
        <v>4452</v>
      </c>
      <c r="L724" s="9" t="s">
        <v>4453</v>
      </c>
    </row>
    <row r="725" spans="1:12" x14ac:dyDescent="0.35">
      <c r="A725" s="9" t="s">
        <v>4454</v>
      </c>
      <c r="B725" s="9" t="s">
        <v>4455</v>
      </c>
      <c r="C725" s="9" t="s">
        <v>4456</v>
      </c>
      <c r="D725" s="9">
        <v>723</v>
      </c>
      <c r="E725" s="9" t="s">
        <v>4457</v>
      </c>
      <c r="F725" s="9" t="s">
        <v>365</v>
      </c>
      <c r="G725" s="9" t="s">
        <v>4458</v>
      </c>
      <c r="H725" s="9" t="s">
        <v>327</v>
      </c>
      <c r="I725" s="9"/>
      <c r="J725" s="9"/>
      <c r="K725" s="9"/>
      <c r="L725" s="9"/>
    </row>
    <row r="726" spans="1:12" x14ac:dyDescent="0.35">
      <c r="A726" s="9" t="s">
        <v>4459</v>
      </c>
      <c r="B726" s="9" t="s">
        <v>4460</v>
      </c>
      <c r="C726" s="9" t="s">
        <v>4461</v>
      </c>
      <c r="D726" s="9">
        <v>724</v>
      </c>
      <c r="E726" s="9" t="s">
        <v>4462</v>
      </c>
      <c r="F726" s="9" t="s">
        <v>365</v>
      </c>
      <c r="G726" s="9"/>
      <c r="H726" s="9"/>
      <c r="I726" s="9"/>
      <c r="J726" s="9"/>
      <c r="K726" s="9"/>
      <c r="L726" s="9"/>
    </row>
    <row r="727" spans="1:12" x14ac:dyDescent="0.35">
      <c r="A727" s="9" t="s">
        <v>4463</v>
      </c>
      <c r="B727" s="9" t="s">
        <v>4464</v>
      </c>
      <c r="C727" s="9" t="s">
        <v>4465</v>
      </c>
      <c r="D727" s="9">
        <v>725</v>
      </c>
      <c r="E727" s="9" t="s">
        <v>4466</v>
      </c>
      <c r="F727" s="9" t="s">
        <v>392</v>
      </c>
      <c r="G727" s="9" t="s">
        <v>4467</v>
      </c>
      <c r="H727" s="9" t="s">
        <v>327</v>
      </c>
      <c r="I727" s="9"/>
      <c r="J727" s="9"/>
      <c r="K727" s="9" t="s">
        <v>4468</v>
      </c>
      <c r="L727" s="9" t="s">
        <v>4468</v>
      </c>
    </row>
    <row r="728" spans="1:12" x14ac:dyDescent="0.35">
      <c r="A728" s="9" t="s">
        <v>4469</v>
      </c>
      <c r="B728" s="9" t="s">
        <v>4470</v>
      </c>
      <c r="C728" s="9" t="s">
        <v>4471</v>
      </c>
      <c r="D728" s="9">
        <v>726</v>
      </c>
      <c r="E728" s="9" t="s">
        <v>4472</v>
      </c>
      <c r="F728" s="9" t="s">
        <v>392</v>
      </c>
      <c r="G728" s="9"/>
      <c r="H728" s="9"/>
      <c r="I728" s="9"/>
      <c r="J728" s="9"/>
      <c r="K728" s="9"/>
      <c r="L728" s="9"/>
    </row>
    <row r="729" spans="1:12" x14ac:dyDescent="0.35">
      <c r="A729" s="9" t="s">
        <v>4473</v>
      </c>
      <c r="B729" s="9" t="s">
        <v>4474</v>
      </c>
      <c r="C729" s="9" t="s">
        <v>4475</v>
      </c>
      <c r="D729" s="9">
        <v>727</v>
      </c>
      <c r="E729" s="9" t="s">
        <v>4476</v>
      </c>
      <c r="F729" s="9" t="s">
        <v>392</v>
      </c>
      <c r="G729" s="9" t="s">
        <v>4477</v>
      </c>
      <c r="H729" s="9" t="s">
        <v>320</v>
      </c>
      <c r="I729" s="9"/>
      <c r="J729" s="9"/>
      <c r="K729" s="9"/>
      <c r="L729" s="9"/>
    </row>
    <row r="730" spans="1:12" x14ac:dyDescent="0.35">
      <c r="A730" s="9" t="s">
        <v>4478</v>
      </c>
      <c r="B730" s="9" t="s">
        <v>4479</v>
      </c>
      <c r="C730" s="9" t="s">
        <v>4480</v>
      </c>
      <c r="D730" s="9">
        <v>728</v>
      </c>
      <c r="E730" s="9" t="s">
        <v>4481</v>
      </c>
      <c r="F730" s="9" t="s">
        <v>412</v>
      </c>
      <c r="G730" s="9" t="s">
        <v>4482</v>
      </c>
      <c r="H730" s="9" t="s">
        <v>327</v>
      </c>
      <c r="I730" s="9"/>
      <c r="J730" s="9" t="s">
        <v>4483</v>
      </c>
      <c r="K730" s="9" t="s">
        <v>4484</v>
      </c>
      <c r="L730" s="9" t="s">
        <v>4484</v>
      </c>
    </row>
    <row r="731" spans="1:12" x14ac:dyDescent="0.35">
      <c r="A731" s="9" t="s">
        <v>4485</v>
      </c>
      <c r="B731" s="9" t="s">
        <v>4486</v>
      </c>
      <c r="C731" s="9" t="s">
        <v>4487</v>
      </c>
      <c r="D731" s="9">
        <v>729</v>
      </c>
      <c r="E731" s="9" t="s">
        <v>4488</v>
      </c>
      <c r="F731" s="9" t="s">
        <v>365</v>
      </c>
      <c r="G731" s="9" t="s">
        <v>4489</v>
      </c>
      <c r="H731" s="9" t="s">
        <v>327</v>
      </c>
      <c r="I731" s="9"/>
      <c r="J731" s="9" t="s">
        <v>4490</v>
      </c>
      <c r="K731" s="9" t="s">
        <v>4491</v>
      </c>
      <c r="L731" s="9" t="s">
        <v>4491</v>
      </c>
    </row>
    <row r="732" spans="1:12" x14ac:dyDescent="0.35">
      <c r="A732" s="9" t="s">
        <v>4492</v>
      </c>
      <c r="B732" s="9" t="s">
        <v>4493</v>
      </c>
      <c r="C732" s="9" t="s">
        <v>4494</v>
      </c>
      <c r="D732" s="9">
        <v>730</v>
      </c>
      <c r="E732" s="9" t="s">
        <v>4495</v>
      </c>
      <c r="F732" s="9" t="s">
        <v>318</v>
      </c>
      <c r="G732" s="9" t="s">
        <v>4496</v>
      </c>
      <c r="H732" s="9" t="s">
        <v>327</v>
      </c>
      <c r="I732" s="9"/>
      <c r="J732" s="9" t="s">
        <v>4497</v>
      </c>
      <c r="K732" s="9" t="s">
        <v>4498</v>
      </c>
      <c r="L732" s="9" t="s">
        <v>4498</v>
      </c>
    </row>
    <row r="733" spans="1:12" x14ac:dyDescent="0.35">
      <c r="A733" s="9" t="s">
        <v>4499</v>
      </c>
      <c r="B733" s="9" t="s">
        <v>4500</v>
      </c>
      <c r="C733" s="9" t="s">
        <v>4501</v>
      </c>
      <c r="D733" s="9">
        <v>731</v>
      </c>
      <c r="E733" s="9" t="s">
        <v>4502</v>
      </c>
      <c r="F733" s="9" t="s">
        <v>318</v>
      </c>
      <c r="G733" s="9" t="s">
        <v>4503</v>
      </c>
      <c r="H733" s="9" t="s">
        <v>320</v>
      </c>
      <c r="I733" s="9"/>
      <c r="J733" s="9"/>
      <c r="K733" s="9"/>
      <c r="L733" s="9"/>
    </row>
    <row r="734" spans="1:12" x14ac:dyDescent="0.35">
      <c r="A734" s="9" t="s">
        <v>4504</v>
      </c>
      <c r="B734" s="9" t="s">
        <v>4505</v>
      </c>
      <c r="C734" s="9" t="s">
        <v>4506</v>
      </c>
      <c r="D734" s="9">
        <v>732</v>
      </c>
      <c r="E734" s="9" t="s">
        <v>4507</v>
      </c>
      <c r="F734" s="9" t="s">
        <v>392</v>
      </c>
      <c r="G734" s="9"/>
      <c r="H734" s="9"/>
      <c r="I734" s="9"/>
      <c r="J734" s="9"/>
      <c r="K734" s="9"/>
      <c r="L734" s="9"/>
    </row>
    <row r="735" spans="1:12" x14ac:dyDescent="0.35">
      <c r="A735" s="9" t="s">
        <v>4508</v>
      </c>
      <c r="B735" s="9" t="s">
        <v>4509</v>
      </c>
      <c r="C735" s="9" t="s">
        <v>4510</v>
      </c>
      <c r="D735" s="9">
        <v>733</v>
      </c>
      <c r="E735" s="9" t="s">
        <v>4511</v>
      </c>
      <c r="F735" s="9" t="s">
        <v>412</v>
      </c>
      <c r="G735" s="9" t="s">
        <v>4512</v>
      </c>
      <c r="H735" s="9" t="s">
        <v>327</v>
      </c>
      <c r="I735" s="9"/>
      <c r="J735" s="9"/>
      <c r="K735" s="9"/>
      <c r="L735" s="9"/>
    </row>
    <row r="736" spans="1:12" x14ac:dyDescent="0.35">
      <c r="A736" s="9" t="s">
        <v>4513</v>
      </c>
      <c r="B736" s="9" t="s">
        <v>4514</v>
      </c>
      <c r="C736" s="9" t="s">
        <v>4515</v>
      </c>
      <c r="D736" s="9">
        <v>734</v>
      </c>
      <c r="E736" s="9" t="s">
        <v>4516</v>
      </c>
      <c r="F736" s="9" t="s">
        <v>318</v>
      </c>
      <c r="G736" s="9" t="s">
        <v>4517</v>
      </c>
      <c r="H736" s="9" t="s">
        <v>320</v>
      </c>
      <c r="I736" s="9"/>
      <c r="J736" s="9"/>
      <c r="K736" s="9"/>
      <c r="L736" s="9"/>
    </row>
    <row r="737" spans="1:12" x14ac:dyDescent="0.35">
      <c r="A737" s="9" t="s">
        <v>4518</v>
      </c>
      <c r="B737" s="9" t="s">
        <v>4519</v>
      </c>
      <c r="C737" s="9" t="s">
        <v>4520</v>
      </c>
      <c r="D737" s="9">
        <v>735</v>
      </c>
      <c r="E737" s="9" t="s">
        <v>4521</v>
      </c>
      <c r="F737" s="9" t="s">
        <v>412</v>
      </c>
      <c r="G737" s="9" t="s">
        <v>4522</v>
      </c>
      <c r="H737" s="9" t="s">
        <v>320</v>
      </c>
      <c r="I737" s="9"/>
      <c r="J737" s="9"/>
      <c r="K737" s="9" t="s">
        <v>350</v>
      </c>
      <c r="L737" s="9" t="s">
        <v>350</v>
      </c>
    </row>
    <row r="738" spans="1:12" x14ac:dyDescent="0.35">
      <c r="A738" s="9" t="s">
        <v>4523</v>
      </c>
      <c r="B738" s="9" t="s">
        <v>4524</v>
      </c>
      <c r="C738" s="9" t="s">
        <v>4525</v>
      </c>
      <c r="D738" s="9">
        <v>736</v>
      </c>
      <c r="E738" s="9" t="s">
        <v>4526</v>
      </c>
      <c r="F738" s="9" t="s">
        <v>365</v>
      </c>
      <c r="G738" s="9" t="s">
        <v>4527</v>
      </c>
      <c r="H738" s="9" t="s">
        <v>327</v>
      </c>
      <c r="I738" s="9"/>
      <c r="J738" s="9" t="s">
        <v>4528</v>
      </c>
      <c r="K738" s="9" t="s">
        <v>4529</v>
      </c>
      <c r="L738" s="9" t="s">
        <v>4529</v>
      </c>
    </row>
    <row r="739" spans="1:12" x14ac:dyDescent="0.35">
      <c r="A739" s="9" t="s">
        <v>4530</v>
      </c>
      <c r="B739" s="9" t="s">
        <v>4531</v>
      </c>
      <c r="C739" s="9" t="s">
        <v>4532</v>
      </c>
      <c r="D739" s="9">
        <v>737</v>
      </c>
      <c r="E739" s="9" t="s">
        <v>4533</v>
      </c>
      <c r="F739" s="9" t="s">
        <v>412</v>
      </c>
      <c r="G739" s="9"/>
      <c r="H739" s="9"/>
      <c r="I739" s="9"/>
      <c r="J739" s="9"/>
      <c r="K739" s="9"/>
      <c r="L739" s="9"/>
    </row>
    <row r="740" spans="1:12" x14ac:dyDescent="0.35">
      <c r="A740" s="9" t="s">
        <v>4534</v>
      </c>
      <c r="B740" s="9" t="s">
        <v>4535</v>
      </c>
      <c r="C740" s="9" t="s">
        <v>4536</v>
      </c>
      <c r="D740" s="9">
        <v>738</v>
      </c>
      <c r="E740" s="9" t="s">
        <v>4537</v>
      </c>
      <c r="F740" s="9" t="s">
        <v>365</v>
      </c>
      <c r="G740" s="9" t="s">
        <v>4538</v>
      </c>
      <c r="H740" s="9" t="s">
        <v>327</v>
      </c>
      <c r="I740" s="9"/>
      <c r="J740" s="9"/>
      <c r="K740" s="9"/>
      <c r="L740" s="9"/>
    </row>
    <row r="741" spans="1:12" x14ac:dyDescent="0.35">
      <c r="A741" s="9" t="s">
        <v>4539</v>
      </c>
      <c r="B741" s="9" t="s">
        <v>4540</v>
      </c>
      <c r="C741" s="9" t="s">
        <v>4541</v>
      </c>
      <c r="D741" s="9">
        <v>739</v>
      </c>
      <c r="E741" s="9" t="s">
        <v>4542</v>
      </c>
      <c r="F741" s="9" t="s">
        <v>392</v>
      </c>
      <c r="G741" s="9" t="s">
        <v>4543</v>
      </c>
      <c r="H741" s="9" t="s">
        <v>320</v>
      </c>
      <c r="I741" s="9"/>
      <c r="J741" s="9"/>
      <c r="K741" s="9"/>
      <c r="L741" s="9"/>
    </row>
    <row r="742" spans="1:12" x14ac:dyDescent="0.35">
      <c r="A742" s="9" t="s">
        <v>4544</v>
      </c>
      <c r="B742" s="9" t="s">
        <v>4545</v>
      </c>
      <c r="C742" s="9" t="s">
        <v>4546</v>
      </c>
      <c r="D742" s="9">
        <v>740</v>
      </c>
      <c r="E742" s="9" t="s">
        <v>4547</v>
      </c>
      <c r="F742" s="9" t="s">
        <v>365</v>
      </c>
      <c r="G742" s="9" t="s">
        <v>4548</v>
      </c>
      <c r="H742" s="9" t="s">
        <v>327</v>
      </c>
      <c r="I742" s="9"/>
      <c r="J742" s="9" t="s">
        <v>4549</v>
      </c>
      <c r="K742" s="9" t="s">
        <v>4550</v>
      </c>
      <c r="L742" s="9" t="s">
        <v>4550</v>
      </c>
    </row>
    <row r="743" spans="1:12" x14ac:dyDescent="0.35">
      <c r="A743" s="9" t="s">
        <v>4551</v>
      </c>
      <c r="B743" s="9" t="s">
        <v>4552</v>
      </c>
      <c r="C743" s="9" t="s">
        <v>4553</v>
      </c>
      <c r="D743" s="9">
        <v>741</v>
      </c>
      <c r="E743" s="9" t="s">
        <v>4554</v>
      </c>
      <c r="F743" s="9" t="s">
        <v>365</v>
      </c>
      <c r="G743" s="9" t="s">
        <v>4555</v>
      </c>
      <c r="H743" s="9" t="s">
        <v>327</v>
      </c>
      <c r="I743" s="9"/>
      <c r="J743" s="9" t="s">
        <v>4556</v>
      </c>
      <c r="K743" s="9" t="s">
        <v>4557</v>
      </c>
      <c r="L743" s="9" t="s">
        <v>4557</v>
      </c>
    </row>
    <row r="744" spans="1:12" x14ac:dyDescent="0.35">
      <c r="A744" s="9" t="s">
        <v>4558</v>
      </c>
      <c r="B744" s="9" t="s">
        <v>4559</v>
      </c>
      <c r="C744" s="9" t="s">
        <v>4560</v>
      </c>
      <c r="D744" s="9">
        <v>742</v>
      </c>
      <c r="E744" s="9" t="s">
        <v>4561</v>
      </c>
      <c r="F744" s="9" t="s">
        <v>318</v>
      </c>
      <c r="G744" s="9" t="s">
        <v>4562</v>
      </c>
      <c r="H744" s="9" t="s">
        <v>327</v>
      </c>
      <c r="I744" s="9"/>
      <c r="J744" s="9" t="s">
        <v>4563</v>
      </c>
      <c r="K744" s="9" t="s">
        <v>4564</v>
      </c>
      <c r="L744" s="9" t="s">
        <v>4564</v>
      </c>
    </row>
    <row r="745" spans="1:12" x14ac:dyDescent="0.35">
      <c r="A745" s="9" t="s">
        <v>4565</v>
      </c>
      <c r="B745" s="9" t="s">
        <v>4566</v>
      </c>
      <c r="C745" s="9" t="s">
        <v>4567</v>
      </c>
      <c r="D745" s="9">
        <v>743</v>
      </c>
      <c r="E745" s="9" t="s">
        <v>4568</v>
      </c>
      <c r="F745" s="9" t="s">
        <v>392</v>
      </c>
      <c r="G745" s="9" t="s">
        <v>4569</v>
      </c>
      <c r="H745" s="9" t="s">
        <v>327</v>
      </c>
      <c r="I745" s="9"/>
      <c r="J745" s="9" t="s">
        <v>4570</v>
      </c>
      <c r="K745" s="9" t="s">
        <v>4571</v>
      </c>
      <c r="L745" s="9" t="s">
        <v>4571</v>
      </c>
    </row>
    <row r="746" spans="1:12" x14ac:dyDescent="0.35">
      <c r="A746" s="9" t="s">
        <v>4572</v>
      </c>
      <c r="B746" s="9" t="s">
        <v>4573</v>
      </c>
      <c r="C746" s="9" t="s">
        <v>4574</v>
      </c>
      <c r="D746" s="9">
        <v>744</v>
      </c>
      <c r="E746" s="9" t="s">
        <v>4575</v>
      </c>
      <c r="F746" s="9" t="s">
        <v>318</v>
      </c>
      <c r="G746" s="9" t="s">
        <v>4576</v>
      </c>
      <c r="H746" s="9" t="s">
        <v>327</v>
      </c>
      <c r="I746" s="9"/>
      <c r="J746" s="9"/>
      <c r="K746" s="9" t="s">
        <v>4577</v>
      </c>
      <c r="L746" s="9" t="s">
        <v>4577</v>
      </c>
    </row>
    <row r="747" spans="1:12" x14ac:dyDescent="0.35">
      <c r="A747" s="9" t="s">
        <v>4578</v>
      </c>
      <c r="B747" s="9" t="s">
        <v>4579</v>
      </c>
      <c r="C747" s="9" t="s">
        <v>4580</v>
      </c>
      <c r="D747" s="9">
        <v>745</v>
      </c>
      <c r="E747" s="9" t="s">
        <v>4581</v>
      </c>
      <c r="F747" s="9" t="s">
        <v>318</v>
      </c>
      <c r="G747" s="9" t="s">
        <v>4582</v>
      </c>
      <c r="H747" s="9" t="s">
        <v>320</v>
      </c>
      <c r="I747" s="9"/>
      <c r="J747" s="9"/>
      <c r="K747" s="9" t="s">
        <v>4583</v>
      </c>
      <c r="L747" s="9" t="s">
        <v>4584</v>
      </c>
    </row>
    <row r="748" spans="1:12" x14ac:dyDescent="0.35">
      <c r="A748" s="9" t="s">
        <v>4585</v>
      </c>
      <c r="B748" s="9" t="s">
        <v>4586</v>
      </c>
      <c r="C748" s="9" t="s">
        <v>4587</v>
      </c>
      <c r="D748" s="9">
        <v>746</v>
      </c>
      <c r="E748" s="9" t="s">
        <v>4588</v>
      </c>
      <c r="F748" s="9" t="s">
        <v>318</v>
      </c>
      <c r="G748" s="9" t="s">
        <v>4589</v>
      </c>
      <c r="H748" s="9" t="s">
        <v>320</v>
      </c>
      <c r="I748" s="9"/>
      <c r="J748" s="9"/>
      <c r="K748" s="9" t="s">
        <v>4590</v>
      </c>
      <c r="L748" s="9" t="s">
        <v>4590</v>
      </c>
    </row>
    <row r="749" spans="1:12" x14ac:dyDescent="0.35">
      <c r="A749" s="9" t="s">
        <v>4591</v>
      </c>
      <c r="B749" s="9" t="s">
        <v>4592</v>
      </c>
      <c r="C749" s="9" t="s">
        <v>4593</v>
      </c>
      <c r="D749" s="9">
        <v>747</v>
      </c>
      <c r="E749" s="9" t="s">
        <v>4594</v>
      </c>
      <c r="F749" s="9" t="s">
        <v>318</v>
      </c>
      <c r="G749" s="9" t="s">
        <v>4595</v>
      </c>
      <c r="H749" s="9" t="s">
        <v>320</v>
      </c>
      <c r="I749" s="9"/>
      <c r="J749" s="9"/>
      <c r="K749" s="9" t="s">
        <v>350</v>
      </c>
      <c r="L749" s="9"/>
    </row>
    <row r="750" spans="1:12" x14ac:dyDescent="0.35">
      <c r="A750" s="9" t="s">
        <v>4596</v>
      </c>
      <c r="B750" s="9" t="s">
        <v>4597</v>
      </c>
      <c r="C750" s="9" t="s">
        <v>4598</v>
      </c>
      <c r="D750" s="9">
        <v>748</v>
      </c>
      <c r="E750" s="9" t="s">
        <v>4599</v>
      </c>
      <c r="F750" s="9" t="s">
        <v>318</v>
      </c>
      <c r="G750" s="9" t="s">
        <v>4600</v>
      </c>
      <c r="H750" s="9" t="s">
        <v>320</v>
      </c>
      <c r="I750" s="9"/>
      <c r="J750" s="9"/>
      <c r="K750" s="9"/>
      <c r="L750" s="9"/>
    </row>
    <row r="751" spans="1:12" x14ac:dyDescent="0.35">
      <c r="A751" s="9" t="s">
        <v>4601</v>
      </c>
      <c r="B751" s="9" t="s">
        <v>4602</v>
      </c>
      <c r="C751" s="9" t="s">
        <v>4603</v>
      </c>
      <c r="D751" s="9">
        <v>749</v>
      </c>
      <c r="E751" s="9" t="s">
        <v>4604</v>
      </c>
      <c r="F751" s="9" t="s">
        <v>318</v>
      </c>
      <c r="G751" s="9" t="s">
        <v>4605</v>
      </c>
      <c r="H751" s="9" t="s">
        <v>327</v>
      </c>
      <c r="I751" s="9"/>
      <c r="J751" s="9" t="s">
        <v>4606</v>
      </c>
      <c r="K751" s="9" t="s">
        <v>4607</v>
      </c>
      <c r="L751" s="9" t="s">
        <v>4607</v>
      </c>
    </row>
    <row r="752" spans="1:12" x14ac:dyDescent="0.35">
      <c r="A752" s="9" t="s">
        <v>4608</v>
      </c>
      <c r="B752" s="9" t="s">
        <v>4609</v>
      </c>
      <c r="C752" s="9" t="s">
        <v>4610</v>
      </c>
      <c r="D752" s="9">
        <v>750</v>
      </c>
      <c r="E752" s="9" t="s">
        <v>4611</v>
      </c>
      <c r="F752" s="9" t="s">
        <v>412</v>
      </c>
      <c r="G752" s="9"/>
      <c r="H752" s="9"/>
      <c r="I752" s="9"/>
      <c r="J752" s="9"/>
      <c r="K752" s="9"/>
      <c r="L752" s="9"/>
    </row>
    <row r="753" spans="1:12" x14ac:dyDescent="0.35">
      <c r="A753" s="9" t="s">
        <v>4612</v>
      </c>
      <c r="B753" s="9" t="s">
        <v>4613</v>
      </c>
      <c r="C753" s="9" t="s">
        <v>4614</v>
      </c>
      <c r="D753" s="9">
        <v>751</v>
      </c>
      <c r="E753" s="9" t="s">
        <v>4615</v>
      </c>
      <c r="F753" s="9" t="s">
        <v>318</v>
      </c>
      <c r="G753" s="9" t="s">
        <v>4616</v>
      </c>
      <c r="H753" s="9" t="s">
        <v>327</v>
      </c>
      <c r="I753" s="9"/>
      <c r="J753" s="9" t="s">
        <v>4617</v>
      </c>
      <c r="K753" s="9" t="s">
        <v>4618</v>
      </c>
      <c r="L753" s="9" t="s">
        <v>4618</v>
      </c>
    </row>
    <row r="754" spans="1:12" x14ac:dyDescent="0.35">
      <c r="A754" s="9" t="s">
        <v>4619</v>
      </c>
      <c r="B754" s="9" t="s">
        <v>4620</v>
      </c>
      <c r="C754" s="9" t="s">
        <v>4621</v>
      </c>
      <c r="D754" s="9">
        <v>752</v>
      </c>
      <c r="E754" s="9" t="s">
        <v>4622</v>
      </c>
      <c r="F754" s="9" t="s">
        <v>318</v>
      </c>
      <c r="G754" s="9" t="s">
        <v>4623</v>
      </c>
      <c r="H754" s="9" t="s">
        <v>320</v>
      </c>
      <c r="I754" s="9"/>
      <c r="J754" s="9"/>
      <c r="K754" s="9" t="s">
        <v>4624</v>
      </c>
      <c r="L754" s="9" t="s">
        <v>350</v>
      </c>
    </row>
    <row r="755" spans="1:12" x14ac:dyDescent="0.35">
      <c r="A755" s="9" t="s">
        <v>4625</v>
      </c>
      <c r="B755" s="9" t="s">
        <v>4626</v>
      </c>
      <c r="C755" s="9" t="s">
        <v>4627</v>
      </c>
      <c r="D755" s="9">
        <v>753</v>
      </c>
      <c r="E755" s="9" t="s">
        <v>4628</v>
      </c>
      <c r="F755" s="9" t="s">
        <v>318</v>
      </c>
      <c r="G755" s="9" t="s">
        <v>4629</v>
      </c>
      <c r="H755" s="9" t="s">
        <v>320</v>
      </c>
      <c r="I755" s="9"/>
      <c r="J755" s="9"/>
      <c r="K755" s="9"/>
      <c r="L755" s="9"/>
    </row>
    <row r="756" spans="1:12" x14ac:dyDescent="0.35">
      <c r="A756" s="9" t="s">
        <v>4630</v>
      </c>
      <c r="B756" s="9" t="s">
        <v>4631</v>
      </c>
      <c r="C756" s="9" t="s">
        <v>4632</v>
      </c>
      <c r="D756" s="9">
        <v>754</v>
      </c>
      <c r="E756" s="9" t="s">
        <v>4633</v>
      </c>
      <c r="F756" s="9" t="s">
        <v>392</v>
      </c>
      <c r="G756" s="9" t="s">
        <v>4634</v>
      </c>
      <c r="H756" s="9" t="s">
        <v>320</v>
      </c>
      <c r="I756" s="9"/>
      <c r="J756" s="9"/>
      <c r="K756" s="9"/>
      <c r="L756" s="9"/>
    </row>
    <row r="757" spans="1:12" x14ac:dyDescent="0.35">
      <c r="A757" s="9" t="s">
        <v>4635</v>
      </c>
      <c r="B757" s="9" t="s">
        <v>4636</v>
      </c>
      <c r="C757" s="9" t="s">
        <v>4637</v>
      </c>
      <c r="D757" s="9">
        <v>755</v>
      </c>
      <c r="E757" s="9" t="s">
        <v>4638</v>
      </c>
      <c r="F757" s="9" t="s">
        <v>865</v>
      </c>
      <c r="G757" s="9" t="s">
        <v>4639</v>
      </c>
      <c r="H757" s="9" t="s">
        <v>320</v>
      </c>
      <c r="I757" s="9"/>
      <c r="J757" s="9"/>
      <c r="K757" s="9"/>
      <c r="L757" s="9"/>
    </row>
    <row r="758" spans="1:12" x14ac:dyDescent="0.35">
      <c r="A758" s="9" t="s">
        <v>4640</v>
      </c>
      <c r="B758" s="9" t="s">
        <v>4641</v>
      </c>
      <c r="C758" s="9" t="s">
        <v>4642</v>
      </c>
      <c r="D758" s="9">
        <v>756</v>
      </c>
      <c r="E758" s="9" t="s">
        <v>4643</v>
      </c>
      <c r="F758" s="9" t="s">
        <v>412</v>
      </c>
      <c r="G758" s="9"/>
      <c r="H758" s="9"/>
      <c r="I758" s="9"/>
      <c r="J758" s="9"/>
      <c r="K758" s="9"/>
      <c r="L758" s="9"/>
    </row>
    <row r="759" spans="1:12" x14ac:dyDescent="0.35">
      <c r="A759" s="9" t="s">
        <v>4644</v>
      </c>
      <c r="B759" s="9" t="s">
        <v>4645</v>
      </c>
      <c r="C759" s="9" t="s">
        <v>4646</v>
      </c>
      <c r="D759" s="9">
        <v>757</v>
      </c>
      <c r="E759" s="9" t="s">
        <v>4647</v>
      </c>
      <c r="F759" s="9" t="s">
        <v>318</v>
      </c>
      <c r="G759" s="9"/>
      <c r="H759" s="9"/>
      <c r="I759" s="9"/>
      <c r="J759" s="9"/>
      <c r="K759" s="9"/>
      <c r="L759" s="9"/>
    </row>
    <row r="760" spans="1:12" x14ac:dyDescent="0.35">
      <c r="A760" s="9" t="s">
        <v>4648</v>
      </c>
      <c r="B760" s="9" t="s">
        <v>4649</v>
      </c>
      <c r="C760" s="9" t="s">
        <v>4650</v>
      </c>
      <c r="D760" s="9">
        <v>758</v>
      </c>
      <c r="E760" s="9" t="s">
        <v>4651</v>
      </c>
      <c r="F760" s="9" t="s">
        <v>318</v>
      </c>
      <c r="G760" s="9" t="s">
        <v>4652</v>
      </c>
      <c r="H760" s="9" t="s">
        <v>320</v>
      </c>
      <c r="I760" s="9"/>
      <c r="J760" s="9"/>
      <c r="K760" s="9"/>
      <c r="L760" s="9"/>
    </row>
    <row r="761" spans="1:12" x14ac:dyDescent="0.35">
      <c r="A761" s="9" t="s">
        <v>4653</v>
      </c>
      <c r="B761" s="9" t="s">
        <v>4654</v>
      </c>
      <c r="C761" s="9" t="s">
        <v>4655</v>
      </c>
      <c r="D761" s="9">
        <v>759</v>
      </c>
      <c r="E761" s="9" t="s">
        <v>4656</v>
      </c>
      <c r="F761" s="9" t="s">
        <v>318</v>
      </c>
      <c r="G761" s="9" t="s">
        <v>4657</v>
      </c>
      <c r="H761" s="9" t="s">
        <v>320</v>
      </c>
      <c r="I761" s="9"/>
      <c r="J761" s="9"/>
      <c r="K761" s="9" t="s">
        <v>4658</v>
      </c>
      <c r="L761" s="9" t="s">
        <v>4658</v>
      </c>
    </row>
    <row r="762" spans="1:12" x14ac:dyDescent="0.35">
      <c r="A762" s="9" t="s">
        <v>4659</v>
      </c>
      <c r="B762" s="9" t="s">
        <v>4660</v>
      </c>
      <c r="C762" s="9" t="s">
        <v>4661</v>
      </c>
      <c r="D762" s="9">
        <v>760</v>
      </c>
      <c r="E762" s="9" t="s">
        <v>4662</v>
      </c>
      <c r="F762" s="9" t="s">
        <v>4663</v>
      </c>
      <c r="G762" s="9"/>
      <c r="H762" s="9"/>
      <c r="I762" s="9"/>
      <c r="J762" s="9"/>
      <c r="K762" s="9"/>
      <c r="L762" s="9"/>
    </row>
    <row r="763" spans="1:12" x14ac:dyDescent="0.35">
      <c r="A763" s="9" t="s">
        <v>4664</v>
      </c>
      <c r="B763" s="9" t="s">
        <v>4665</v>
      </c>
      <c r="C763" s="9" t="s">
        <v>4666</v>
      </c>
      <c r="D763" s="9">
        <v>761</v>
      </c>
      <c r="E763" s="9" t="s">
        <v>4667</v>
      </c>
      <c r="F763" s="9" t="s">
        <v>412</v>
      </c>
      <c r="G763" s="9" t="s">
        <v>4668</v>
      </c>
      <c r="H763" s="9" t="s">
        <v>327</v>
      </c>
      <c r="I763" s="9"/>
      <c r="J763" s="9" t="s">
        <v>4669</v>
      </c>
      <c r="K763" s="9" t="s">
        <v>4670</v>
      </c>
      <c r="L763" s="9" t="s">
        <v>4670</v>
      </c>
    </row>
    <row r="764" spans="1:12" x14ac:dyDescent="0.35">
      <c r="A764" s="9" t="s">
        <v>4671</v>
      </c>
      <c r="B764" s="9" t="s">
        <v>4672</v>
      </c>
      <c r="C764" s="9" t="s">
        <v>4673</v>
      </c>
      <c r="D764" s="9">
        <v>762</v>
      </c>
      <c r="E764" s="9" t="s">
        <v>4674</v>
      </c>
      <c r="F764" s="9" t="s">
        <v>318</v>
      </c>
      <c r="G764" s="9" t="s">
        <v>4675</v>
      </c>
      <c r="H764" s="9" t="s">
        <v>320</v>
      </c>
      <c r="I764" s="9"/>
      <c r="J764" s="9"/>
      <c r="K764" s="9"/>
      <c r="L764" s="9"/>
    </row>
    <row r="765" spans="1:12" x14ac:dyDescent="0.35">
      <c r="A765" s="9" t="s">
        <v>4676</v>
      </c>
      <c r="B765" s="9" t="s">
        <v>4677</v>
      </c>
      <c r="C765" s="9" t="s">
        <v>4678</v>
      </c>
      <c r="D765" s="9">
        <v>763</v>
      </c>
      <c r="E765" s="9" t="s">
        <v>4679</v>
      </c>
      <c r="F765" s="9" t="s">
        <v>318</v>
      </c>
      <c r="G765" s="9" t="s">
        <v>4680</v>
      </c>
      <c r="H765" s="9" t="s">
        <v>327</v>
      </c>
      <c r="I765" s="9"/>
      <c r="J765" s="9" t="s">
        <v>4681</v>
      </c>
      <c r="K765" s="9" t="s">
        <v>4682</v>
      </c>
      <c r="L765" s="9" t="s">
        <v>4682</v>
      </c>
    </row>
    <row r="766" spans="1:12" x14ac:dyDescent="0.35">
      <c r="A766" s="9" t="s">
        <v>4683</v>
      </c>
      <c r="B766" s="9" t="s">
        <v>4684</v>
      </c>
      <c r="C766" s="9" t="s">
        <v>4685</v>
      </c>
      <c r="D766" s="9">
        <v>764</v>
      </c>
      <c r="E766" s="9" t="s">
        <v>4686</v>
      </c>
      <c r="F766" s="9" t="s">
        <v>392</v>
      </c>
      <c r="G766" s="9" t="s">
        <v>4687</v>
      </c>
      <c r="H766" s="9" t="s">
        <v>327</v>
      </c>
      <c r="I766" s="9"/>
      <c r="J766" s="9" t="s">
        <v>4688</v>
      </c>
      <c r="K766" s="9" t="s">
        <v>4689</v>
      </c>
      <c r="L766" s="9" t="s">
        <v>4690</v>
      </c>
    </row>
    <row r="767" spans="1:12" x14ac:dyDescent="0.35">
      <c r="A767" s="9" t="s">
        <v>4691</v>
      </c>
      <c r="B767" s="9" t="s">
        <v>4692</v>
      </c>
      <c r="C767" s="9" t="s">
        <v>4693</v>
      </c>
      <c r="D767" s="9">
        <v>765</v>
      </c>
      <c r="E767" s="9" t="s">
        <v>4694</v>
      </c>
      <c r="F767" s="9" t="s">
        <v>318</v>
      </c>
      <c r="G767" s="9" t="s">
        <v>4695</v>
      </c>
      <c r="H767" s="9" t="s">
        <v>327</v>
      </c>
      <c r="I767" s="9"/>
      <c r="J767" s="9" t="s">
        <v>4696</v>
      </c>
      <c r="K767" s="9" t="s">
        <v>4697</v>
      </c>
      <c r="L767" s="9" t="s">
        <v>350</v>
      </c>
    </row>
    <row r="768" spans="1:12" x14ac:dyDescent="0.35">
      <c r="A768" s="9" t="s">
        <v>4698</v>
      </c>
      <c r="B768" s="9" t="s">
        <v>4699</v>
      </c>
      <c r="C768" s="9" t="s">
        <v>4700</v>
      </c>
      <c r="D768" s="9">
        <v>766</v>
      </c>
      <c r="E768" s="9" t="s">
        <v>4701</v>
      </c>
      <c r="F768" s="9" t="s">
        <v>318</v>
      </c>
      <c r="G768" s="9" t="s">
        <v>4702</v>
      </c>
      <c r="H768" s="9" t="s">
        <v>320</v>
      </c>
      <c r="I768" s="9"/>
      <c r="J768" s="9"/>
      <c r="K768" s="9" t="s">
        <v>350</v>
      </c>
      <c r="L768" s="9" t="s">
        <v>350</v>
      </c>
    </row>
    <row r="769" spans="1:12" x14ac:dyDescent="0.35">
      <c r="A769" s="9" t="s">
        <v>4703</v>
      </c>
      <c r="B769" s="9" t="s">
        <v>4704</v>
      </c>
      <c r="C769" s="9" t="s">
        <v>4705</v>
      </c>
      <c r="D769" s="9">
        <v>767</v>
      </c>
      <c r="E769" s="9" t="s">
        <v>4706</v>
      </c>
      <c r="F769" s="9" t="s">
        <v>498</v>
      </c>
      <c r="G769" s="9"/>
      <c r="H769" s="9"/>
      <c r="I769" s="9"/>
      <c r="J769" s="9"/>
      <c r="K769" s="9"/>
      <c r="L769" s="9"/>
    </row>
    <row r="770" spans="1:12" x14ac:dyDescent="0.35">
      <c r="A770" s="9" t="s">
        <v>4707</v>
      </c>
      <c r="B770" s="9" t="s">
        <v>4708</v>
      </c>
      <c r="C770" s="9" t="s">
        <v>4709</v>
      </c>
      <c r="D770" s="9">
        <v>768</v>
      </c>
      <c r="E770" s="9" t="s">
        <v>4710</v>
      </c>
      <c r="F770" s="9" t="s">
        <v>318</v>
      </c>
      <c r="G770" s="9"/>
      <c r="H770" s="9"/>
      <c r="I770" s="9"/>
      <c r="J770" s="9"/>
      <c r="K770" s="9" t="s">
        <v>4711</v>
      </c>
      <c r="L770" s="9"/>
    </row>
    <row r="771" spans="1:12" x14ac:dyDescent="0.35">
      <c r="A771" s="9" t="s">
        <v>4712</v>
      </c>
      <c r="B771" s="9" t="s">
        <v>4713</v>
      </c>
      <c r="C771" s="9" t="s">
        <v>4714</v>
      </c>
      <c r="D771" s="9">
        <v>769</v>
      </c>
      <c r="E771" s="9" t="s">
        <v>4715</v>
      </c>
      <c r="F771" s="9" t="s">
        <v>318</v>
      </c>
      <c r="G771" s="9" t="s">
        <v>4716</v>
      </c>
      <c r="H771" s="9" t="s">
        <v>327</v>
      </c>
      <c r="I771" s="9"/>
      <c r="J771" s="9" t="s">
        <v>4717</v>
      </c>
      <c r="K771" s="9" t="s">
        <v>4718</v>
      </c>
      <c r="L771" s="9" t="s">
        <v>4718</v>
      </c>
    </row>
    <row r="772" spans="1:12" x14ac:dyDescent="0.35">
      <c r="A772" s="9" t="s">
        <v>4719</v>
      </c>
      <c r="B772" s="9" t="s">
        <v>4720</v>
      </c>
      <c r="C772" s="9" t="s">
        <v>4721</v>
      </c>
      <c r="D772" s="9">
        <v>770</v>
      </c>
      <c r="E772" s="9" t="s">
        <v>4722</v>
      </c>
      <c r="F772" s="9" t="s">
        <v>412</v>
      </c>
      <c r="G772" s="9" t="s">
        <v>4723</v>
      </c>
      <c r="H772" s="9" t="s">
        <v>320</v>
      </c>
      <c r="I772" s="9"/>
      <c r="J772" s="9"/>
      <c r="K772" s="9"/>
      <c r="L772" s="9"/>
    </row>
    <row r="773" spans="1:12" x14ac:dyDescent="0.35">
      <c r="A773" s="9" t="s">
        <v>4724</v>
      </c>
      <c r="B773" s="9" t="s">
        <v>4725</v>
      </c>
      <c r="C773" s="9" t="s">
        <v>4726</v>
      </c>
      <c r="D773" s="9">
        <v>771</v>
      </c>
      <c r="E773" s="9" t="s">
        <v>4727</v>
      </c>
      <c r="F773" s="9" t="s">
        <v>412</v>
      </c>
      <c r="G773" s="9" t="s">
        <v>4728</v>
      </c>
      <c r="H773" s="9" t="s">
        <v>327</v>
      </c>
      <c r="I773" s="9"/>
      <c r="J773" s="9" t="s">
        <v>4729</v>
      </c>
      <c r="K773" s="9" t="s">
        <v>4730</v>
      </c>
      <c r="L773" s="9" t="s">
        <v>4730</v>
      </c>
    </row>
    <row r="774" spans="1:12" x14ac:dyDescent="0.35">
      <c r="A774" s="9" t="s">
        <v>4731</v>
      </c>
      <c r="B774" s="9" t="s">
        <v>4732</v>
      </c>
      <c r="C774" s="9" t="s">
        <v>4733</v>
      </c>
      <c r="D774" s="9">
        <v>772</v>
      </c>
      <c r="E774" s="9" t="s">
        <v>4734</v>
      </c>
      <c r="F774" s="9" t="s">
        <v>412</v>
      </c>
      <c r="G774" s="9" t="s">
        <v>4735</v>
      </c>
      <c r="H774" s="9" t="s">
        <v>320</v>
      </c>
      <c r="I774" s="9"/>
      <c r="J774" s="9"/>
      <c r="K774" s="9" t="s">
        <v>4736</v>
      </c>
      <c r="L774" s="9" t="s">
        <v>4736</v>
      </c>
    </row>
    <row r="775" spans="1:12" x14ac:dyDescent="0.35">
      <c r="A775" s="9" t="s">
        <v>4737</v>
      </c>
      <c r="B775" s="9" t="s">
        <v>4738</v>
      </c>
      <c r="C775" s="9" t="s">
        <v>4739</v>
      </c>
      <c r="D775" s="9">
        <v>773</v>
      </c>
      <c r="E775" s="9" t="s">
        <v>4740</v>
      </c>
      <c r="F775" s="9" t="s">
        <v>318</v>
      </c>
      <c r="G775" s="9" t="s">
        <v>4741</v>
      </c>
      <c r="H775" s="9" t="s">
        <v>327</v>
      </c>
      <c r="I775" s="9"/>
      <c r="J775" s="9" t="s">
        <v>4742</v>
      </c>
      <c r="K775" s="9" t="s">
        <v>4743</v>
      </c>
      <c r="L775" s="9" t="s">
        <v>4743</v>
      </c>
    </row>
    <row r="776" spans="1:12" x14ac:dyDescent="0.35">
      <c r="A776" s="9" t="s">
        <v>4744</v>
      </c>
      <c r="B776" s="9" t="s">
        <v>4745</v>
      </c>
      <c r="C776" s="9" t="s">
        <v>4746</v>
      </c>
      <c r="D776" s="9">
        <v>774</v>
      </c>
      <c r="E776" s="9" t="s">
        <v>4747</v>
      </c>
      <c r="F776" s="9" t="s">
        <v>392</v>
      </c>
      <c r="G776" s="9" t="s">
        <v>4748</v>
      </c>
      <c r="H776" s="9" t="s">
        <v>320</v>
      </c>
      <c r="I776" s="9"/>
      <c r="J776" s="9"/>
      <c r="K776" s="9" t="s">
        <v>350</v>
      </c>
      <c r="L776" s="9" t="s">
        <v>350</v>
      </c>
    </row>
    <row r="777" spans="1:12" x14ac:dyDescent="0.35">
      <c r="A777" s="9" t="s">
        <v>4749</v>
      </c>
      <c r="B777" s="9" t="s">
        <v>4750</v>
      </c>
      <c r="C777" s="9" t="s">
        <v>4751</v>
      </c>
      <c r="D777" s="9">
        <v>775</v>
      </c>
      <c r="E777" s="9" t="s">
        <v>4752</v>
      </c>
      <c r="F777" s="9" t="s">
        <v>1005</v>
      </c>
      <c r="G777" s="9" t="s">
        <v>4753</v>
      </c>
      <c r="H777" s="9" t="s">
        <v>327</v>
      </c>
      <c r="I777" s="9"/>
      <c r="J777" s="9"/>
      <c r="K777" s="9" t="s">
        <v>4754</v>
      </c>
      <c r="L777" s="9" t="s">
        <v>4754</v>
      </c>
    </row>
    <row r="778" spans="1:12" x14ac:dyDescent="0.35">
      <c r="A778" s="9" t="s">
        <v>4755</v>
      </c>
      <c r="B778" s="9" t="s">
        <v>4756</v>
      </c>
      <c r="C778" s="9" t="s">
        <v>4757</v>
      </c>
      <c r="D778" s="9">
        <v>776</v>
      </c>
      <c r="E778" s="9" t="s">
        <v>4758</v>
      </c>
      <c r="F778" s="9" t="s">
        <v>318</v>
      </c>
      <c r="G778" s="9" t="s">
        <v>4759</v>
      </c>
      <c r="H778" s="9" t="s">
        <v>320</v>
      </c>
      <c r="I778" s="9"/>
      <c r="J778" s="9"/>
      <c r="K778" s="9"/>
      <c r="L778" s="9"/>
    </row>
    <row r="779" spans="1:12" x14ac:dyDescent="0.35">
      <c r="A779" s="9" t="s">
        <v>4760</v>
      </c>
      <c r="B779" s="9" t="s">
        <v>4761</v>
      </c>
      <c r="C779" s="9" t="s">
        <v>4762</v>
      </c>
      <c r="D779" s="9">
        <v>777</v>
      </c>
      <c r="E779" s="9" t="s">
        <v>4763</v>
      </c>
      <c r="F779" s="9" t="s">
        <v>318</v>
      </c>
      <c r="G779" s="9" t="s">
        <v>4764</v>
      </c>
      <c r="H779" s="9" t="s">
        <v>327</v>
      </c>
      <c r="I779" s="9"/>
      <c r="J779" s="9" t="s">
        <v>4765</v>
      </c>
      <c r="K779" s="9" t="s">
        <v>4766</v>
      </c>
      <c r="L779" s="9" t="s">
        <v>4766</v>
      </c>
    </row>
    <row r="780" spans="1:12" x14ac:dyDescent="0.35">
      <c r="A780" s="9" t="s">
        <v>4767</v>
      </c>
      <c r="B780" s="9" t="s">
        <v>4768</v>
      </c>
      <c r="C780" s="9" t="s">
        <v>4769</v>
      </c>
      <c r="D780" s="9">
        <v>778</v>
      </c>
      <c r="E780" s="9" t="s">
        <v>4770</v>
      </c>
      <c r="F780" s="9" t="s">
        <v>412</v>
      </c>
      <c r="G780" s="9"/>
      <c r="H780" s="9"/>
      <c r="I780" s="9"/>
      <c r="J780" s="9"/>
      <c r="K780" s="9"/>
      <c r="L780" s="9"/>
    </row>
    <row r="781" spans="1:12" x14ac:dyDescent="0.35">
      <c r="A781" s="9" t="s">
        <v>4771</v>
      </c>
      <c r="B781" s="9" t="s">
        <v>4772</v>
      </c>
      <c r="C781" s="9" t="s">
        <v>4773</v>
      </c>
      <c r="D781" s="9">
        <v>779</v>
      </c>
      <c r="E781" s="9" t="s">
        <v>4774</v>
      </c>
      <c r="F781" s="9" t="s">
        <v>365</v>
      </c>
      <c r="G781" s="9" t="s">
        <v>4775</v>
      </c>
      <c r="H781" s="9" t="s">
        <v>327</v>
      </c>
      <c r="I781" s="9"/>
      <c r="J781" s="9" t="s">
        <v>4776</v>
      </c>
      <c r="K781" s="9" t="s">
        <v>4777</v>
      </c>
      <c r="L781" s="9" t="s">
        <v>4777</v>
      </c>
    </row>
    <row r="782" spans="1:12" x14ac:dyDescent="0.35">
      <c r="A782" s="9" t="s">
        <v>4778</v>
      </c>
      <c r="B782" s="9" t="s">
        <v>4779</v>
      </c>
      <c r="C782" s="9" t="s">
        <v>4780</v>
      </c>
      <c r="D782" s="9">
        <v>780</v>
      </c>
      <c r="E782" s="9" t="s">
        <v>4781</v>
      </c>
      <c r="F782" s="9" t="s">
        <v>318</v>
      </c>
      <c r="G782" s="9" t="s">
        <v>4782</v>
      </c>
      <c r="H782" s="9" t="s">
        <v>320</v>
      </c>
      <c r="I782" s="9"/>
      <c r="J782" s="9"/>
      <c r="K782" s="9"/>
      <c r="L782" s="9"/>
    </row>
    <row r="783" spans="1:12" x14ac:dyDescent="0.35">
      <c r="A783" s="9" t="s">
        <v>4783</v>
      </c>
      <c r="B783" s="9" t="s">
        <v>4784</v>
      </c>
      <c r="C783" s="9" t="s">
        <v>4785</v>
      </c>
      <c r="D783" s="9">
        <v>781</v>
      </c>
      <c r="E783" s="9" t="s">
        <v>4786</v>
      </c>
      <c r="F783" s="9" t="s">
        <v>412</v>
      </c>
      <c r="G783" s="9" t="s">
        <v>4787</v>
      </c>
      <c r="H783" s="9" t="s">
        <v>320</v>
      </c>
      <c r="I783" s="9"/>
      <c r="J783" s="9"/>
      <c r="K783" s="9" t="s">
        <v>4788</v>
      </c>
      <c r="L783" s="9"/>
    </row>
    <row r="784" spans="1:12" x14ac:dyDescent="0.35">
      <c r="A784" s="9" t="s">
        <v>4789</v>
      </c>
      <c r="B784" s="9" t="s">
        <v>4790</v>
      </c>
      <c r="C784" s="9" t="s">
        <v>4791</v>
      </c>
      <c r="D784" s="9">
        <v>782</v>
      </c>
      <c r="E784" s="9" t="s">
        <v>4792</v>
      </c>
      <c r="F784" s="9" t="s">
        <v>318</v>
      </c>
      <c r="G784" s="9" t="s">
        <v>4793</v>
      </c>
      <c r="H784" s="9" t="s">
        <v>327</v>
      </c>
      <c r="I784" s="9"/>
      <c r="J784" s="9"/>
      <c r="K784" s="9"/>
      <c r="L784" s="9"/>
    </row>
    <row r="785" spans="1:12" x14ac:dyDescent="0.35">
      <c r="A785" s="9" t="s">
        <v>4794</v>
      </c>
      <c r="B785" s="9" t="s">
        <v>4795</v>
      </c>
      <c r="C785" s="9" t="s">
        <v>4796</v>
      </c>
      <c r="D785" s="9">
        <v>783</v>
      </c>
      <c r="E785" s="9" t="s">
        <v>4797</v>
      </c>
      <c r="F785" s="9" t="s">
        <v>318</v>
      </c>
      <c r="G785" s="9"/>
      <c r="H785" s="9"/>
      <c r="I785" s="9"/>
      <c r="J785" s="9"/>
      <c r="K785" s="9"/>
      <c r="L785" s="9"/>
    </row>
    <row r="786" spans="1:12" x14ac:dyDescent="0.35">
      <c r="A786" s="9" t="s">
        <v>4798</v>
      </c>
      <c r="B786" s="9" t="s">
        <v>4799</v>
      </c>
      <c r="C786" s="9" t="s">
        <v>4800</v>
      </c>
      <c r="D786" s="9">
        <v>784</v>
      </c>
      <c r="E786" s="9" t="s">
        <v>4801</v>
      </c>
      <c r="F786" s="9" t="s">
        <v>318</v>
      </c>
      <c r="G786" s="9" t="s">
        <v>4440</v>
      </c>
      <c r="H786" s="9" t="s">
        <v>320</v>
      </c>
      <c r="I786" s="9"/>
      <c r="J786" s="9"/>
      <c r="K786" s="9"/>
      <c r="L786" s="9"/>
    </row>
    <row r="787" spans="1:12" x14ac:dyDescent="0.35">
      <c r="A787" s="9" t="s">
        <v>4802</v>
      </c>
      <c r="B787" s="9" t="s">
        <v>4803</v>
      </c>
      <c r="C787" s="9" t="s">
        <v>4804</v>
      </c>
      <c r="D787" s="9">
        <v>785</v>
      </c>
      <c r="E787" s="9" t="s">
        <v>4805</v>
      </c>
      <c r="F787" s="9" t="s">
        <v>318</v>
      </c>
      <c r="G787" s="9" t="s">
        <v>4806</v>
      </c>
      <c r="H787" s="9" t="s">
        <v>320</v>
      </c>
      <c r="I787" s="9"/>
      <c r="J787" s="9"/>
      <c r="K787" s="9" t="s">
        <v>350</v>
      </c>
      <c r="L787" s="9" t="s">
        <v>350</v>
      </c>
    </row>
    <row r="788" spans="1:12" x14ac:dyDescent="0.35">
      <c r="A788" s="9" t="s">
        <v>4807</v>
      </c>
      <c r="B788" s="9" t="s">
        <v>4808</v>
      </c>
      <c r="C788" s="9" t="s">
        <v>4809</v>
      </c>
      <c r="D788" s="9">
        <v>786</v>
      </c>
      <c r="E788" s="9" t="s">
        <v>4810</v>
      </c>
      <c r="F788" s="9" t="s">
        <v>318</v>
      </c>
      <c r="G788" s="9" t="s">
        <v>4811</v>
      </c>
      <c r="H788" s="9" t="s">
        <v>327</v>
      </c>
      <c r="I788" s="9"/>
      <c r="J788" s="9" t="s">
        <v>4812</v>
      </c>
      <c r="K788" s="9" t="s">
        <v>4813</v>
      </c>
      <c r="L788" s="9" t="s">
        <v>4813</v>
      </c>
    </row>
    <row r="789" spans="1:12" x14ac:dyDescent="0.35">
      <c r="A789" s="9" t="s">
        <v>4814</v>
      </c>
      <c r="B789" s="9" t="s">
        <v>4815</v>
      </c>
      <c r="C789" s="9" t="s">
        <v>4816</v>
      </c>
      <c r="D789" s="9">
        <v>787</v>
      </c>
      <c r="E789" s="9" t="s">
        <v>4817</v>
      </c>
      <c r="F789" s="9" t="s">
        <v>392</v>
      </c>
      <c r="G789" s="9" t="s">
        <v>4818</v>
      </c>
      <c r="H789" s="9" t="s">
        <v>327</v>
      </c>
      <c r="I789" s="9"/>
      <c r="J789" s="9"/>
      <c r="K789" s="9" t="s">
        <v>4819</v>
      </c>
      <c r="L789" s="9" t="s">
        <v>4819</v>
      </c>
    </row>
    <row r="790" spans="1:12" x14ac:dyDescent="0.35">
      <c r="A790" s="9" t="s">
        <v>4820</v>
      </c>
      <c r="B790" s="9" t="s">
        <v>4821</v>
      </c>
      <c r="C790" s="9" t="s">
        <v>4822</v>
      </c>
      <c r="D790" s="9">
        <v>788</v>
      </c>
      <c r="E790" s="9" t="s">
        <v>4823</v>
      </c>
      <c r="F790" s="9" t="s">
        <v>412</v>
      </c>
      <c r="G790" s="9" t="s">
        <v>4824</v>
      </c>
      <c r="H790" s="9" t="s">
        <v>320</v>
      </c>
      <c r="I790" s="9"/>
      <c r="J790" s="9"/>
      <c r="K790" s="9"/>
      <c r="L790" s="9"/>
    </row>
    <row r="791" spans="1:12" x14ac:dyDescent="0.35">
      <c r="A791" s="9" t="s">
        <v>4825</v>
      </c>
      <c r="B791" s="9" t="s">
        <v>4826</v>
      </c>
      <c r="C791" s="9" t="s">
        <v>4827</v>
      </c>
      <c r="D791" s="9">
        <v>789</v>
      </c>
      <c r="E791" s="9" t="s">
        <v>4828</v>
      </c>
      <c r="F791" s="9" t="s">
        <v>318</v>
      </c>
      <c r="G791" s="9" t="s">
        <v>4829</v>
      </c>
      <c r="H791" s="9" t="s">
        <v>327</v>
      </c>
      <c r="I791" s="9"/>
      <c r="J791" s="9" t="s">
        <v>4830</v>
      </c>
      <c r="K791" s="9" t="s">
        <v>4831</v>
      </c>
      <c r="L791" s="9" t="s">
        <v>4831</v>
      </c>
    </row>
    <row r="792" spans="1:12" x14ac:dyDescent="0.35">
      <c r="A792" s="9" t="s">
        <v>4832</v>
      </c>
      <c r="B792" s="9" t="s">
        <v>4833</v>
      </c>
      <c r="C792" s="9" t="s">
        <v>4834</v>
      </c>
      <c r="D792" s="9">
        <v>790</v>
      </c>
      <c r="E792" s="9" t="s">
        <v>4835</v>
      </c>
      <c r="F792" s="9" t="s">
        <v>412</v>
      </c>
      <c r="G792" s="9"/>
      <c r="H792" s="9"/>
      <c r="I792" s="9"/>
      <c r="J792" s="9"/>
      <c r="K792" s="9"/>
      <c r="L792" s="9"/>
    </row>
    <row r="793" spans="1:12" x14ac:dyDescent="0.35">
      <c r="A793" s="9" t="s">
        <v>4836</v>
      </c>
      <c r="B793" s="9" t="s">
        <v>4837</v>
      </c>
      <c r="C793" s="9" t="s">
        <v>4838</v>
      </c>
      <c r="D793" s="9">
        <v>791</v>
      </c>
      <c r="E793" s="9" t="s">
        <v>4839</v>
      </c>
      <c r="F793" s="9" t="s">
        <v>318</v>
      </c>
      <c r="G793" s="9" t="s">
        <v>4840</v>
      </c>
      <c r="H793" s="9" t="s">
        <v>327</v>
      </c>
      <c r="I793" s="9"/>
      <c r="J793" s="9" t="s">
        <v>4841</v>
      </c>
      <c r="K793" s="9" t="s">
        <v>4842</v>
      </c>
      <c r="L793" s="9" t="s">
        <v>4842</v>
      </c>
    </row>
    <row r="794" spans="1:12" x14ac:dyDescent="0.35">
      <c r="A794" s="9" t="s">
        <v>4843</v>
      </c>
      <c r="B794" s="9" t="s">
        <v>4844</v>
      </c>
      <c r="C794" s="9" t="s">
        <v>4845</v>
      </c>
      <c r="D794" s="9">
        <v>792</v>
      </c>
      <c r="E794" s="9" t="s">
        <v>4846</v>
      </c>
      <c r="F794" s="9" t="s">
        <v>318</v>
      </c>
      <c r="G794" s="9"/>
      <c r="H794" s="9"/>
      <c r="I794" s="9"/>
      <c r="J794" s="9"/>
      <c r="K794" s="9"/>
      <c r="L794" s="9"/>
    </row>
    <row r="795" spans="1:12" x14ac:dyDescent="0.35">
      <c r="A795" s="9" t="s">
        <v>4847</v>
      </c>
      <c r="B795" s="9" t="s">
        <v>4848</v>
      </c>
      <c r="C795" s="9" t="s">
        <v>4849</v>
      </c>
      <c r="D795" s="9">
        <v>793</v>
      </c>
      <c r="E795" s="9" t="s">
        <v>4850</v>
      </c>
      <c r="F795" s="9" t="s">
        <v>318</v>
      </c>
      <c r="G795" s="9" t="s">
        <v>4851</v>
      </c>
      <c r="H795" s="9" t="s">
        <v>327</v>
      </c>
      <c r="I795" s="9"/>
      <c r="J795" s="9"/>
      <c r="K795" s="9" t="s">
        <v>4852</v>
      </c>
      <c r="L795" s="9" t="s">
        <v>350</v>
      </c>
    </row>
    <row r="796" spans="1:12" x14ac:dyDescent="0.35">
      <c r="A796" s="9" t="s">
        <v>4853</v>
      </c>
      <c r="B796" s="9" t="s">
        <v>4854</v>
      </c>
      <c r="C796" s="9" t="s">
        <v>4855</v>
      </c>
      <c r="D796" s="9">
        <v>794</v>
      </c>
      <c r="E796" s="9" t="s">
        <v>4856</v>
      </c>
      <c r="F796" s="9" t="s">
        <v>365</v>
      </c>
      <c r="G796" s="9" t="s">
        <v>4857</v>
      </c>
      <c r="H796" s="9" t="s">
        <v>327</v>
      </c>
      <c r="I796" s="9"/>
      <c r="J796" s="9" t="s">
        <v>4858</v>
      </c>
      <c r="K796" s="9" t="s">
        <v>4859</v>
      </c>
      <c r="L796" s="9" t="s">
        <v>4859</v>
      </c>
    </row>
    <row r="797" spans="1:12" x14ac:dyDescent="0.35">
      <c r="A797" s="9" t="s">
        <v>4860</v>
      </c>
      <c r="B797" s="9" t="s">
        <v>4861</v>
      </c>
      <c r="C797" s="9" t="s">
        <v>4862</v>
      </c>
      <c r="D797" s="9">
        <v>795</v>
      </c>
      <c r="E797" s="9" t="s">
        <v>4863</v>
      </c>
      <c r="F797" s="9" t="s">
        <v>318</v>
      </c>
      <c r="G797" s="9" t="s">
        <v>4864</v>
      </c>
      <c r="H797" s="9" t="s">
        <v>327</v>
      </c>
      <c r="I797" s="9"/>
      <c r="J797" s="9" t="s">
        <v>4865</v>
      </c>
      <c r="K797" s="9" t="s">
        <v>350</v>
      </c>
      <c r="L797" s="9" t="s">
        <v>350</v>
      </c>
    </row>
    <row r="798" spans="1:12" x14ac:dyDescent="0.35">
      <c r="A798" s="9" t="s">
        <v>4866</v>
      </c>
      <c r="B798" s="9" t="s">
        <v>4867</v>
      </c>
      <c r="C798" s="9" t="s">
        <v>4868</v>
      </c>
      <c r="D798" s="9">
        <v>796</v>
      </c>
      <c r="E798" s="9" t="s">
        <v>4869</v>
      </c>
      <c r="F798" s="9" t="s">
        <v>318</v>
      </c>
      <c r="G798" s="9" t="s">
        <v>4870</v>
      </c>
      <c r="H798" s="9" t="s">
        <v>320</v>
      </c>
      <c r="I798" s="9"/>
      <c r="J798" s="9"/>
      <c r="K798" s="9" t="s">
        <v>4871</v>
      </c>
      <c r="L798" s="9" t="s">
        <v>4871</v>
      </c>
    </row>
    <row r="799" spans="1:12" x14ac:dyDescent="0.35">
      <c r="A799" s="9" t="s">
        <v>4872</v>
      </c>
      <c r="B799" s="9" t="s">
        <v>4873</v>
      </c>
      <c r="C799" s="9" t="s">
        <v>4874</v>
      </c>
      <c r="D799" s="9">
        <v>797</v>
      </c>
      <c r="E799" s="9" t="s">
        <v>4875</v>
      </c>
      <c r="F799" s="9" t="s">
        <v>318</v>
      </c>
      <c r="G799" s="9" t="s">
        <v>4876</v>
      </c>
      <c r="H799" s="9" t="s">
        <v>327</v>
      </c>
      <c r="I799" s="9"/>
      <c r="J799" s="9" t="s">
        <v>4877</v>
      </c>
      <c r="K799" s="9" t="s">
        <v>3569</v>
      </c>
      <c r="L799" s="9" t="s">
        <v>3569</v>
      </c>
    </row>
    <row r="800" spans="1:12" x14ac:dyDescent="0.35">
      <c r="A800" s="9" t="s">
        <v>4878</v>
      </c>
      <c r="B800" s="9" t="s">
        <v>4879</v>
      </c>
      <c r="C800" s="9" t="s">
        <v>4880</v>
      </c>
      <c r="D800" s="9">
        <v>798</v>
      </c>
      <c r="E800" s="9" t="s">
        <v>4881</v>
      </c>
      <c r="F800" s="9" t="s">
        <v>365</v>
      </c>
      <c r="G800" s="9" t="s">
        <v>4882</v>
      </c>
      <c r="H800" s="9" t="s">
        <v>327</v>
      </c>
      <c r="I800" s="9"/>
      <c r="J800" s="9"/>
      <c r="K800" s="9"/>
      <c r="L800" s="9"/>
    </row>
    <row r="801" spans="1:12" x14ac:dyDescent="0.35">
      <c r="A801" s="9" t="s">
        <v>4883</v>
      </c>
      <c r="B801" s="9" t="s">
        <v>4884</v>
      </c>
      <c r="C801" s="9" t="s">
        <v>4885</v>
      </c>
      <c r="D801" s="9">
        <v>799</v>
      </c>
      <c r="E801" s="9" t="s">
        <v>4886</v>
      </c>
      <c r="F801" s="9" t="s">
        <v>392</v>
      </c>
      <c r="G801" s="9" t="s">
        <v>4887</v>
      </c>
      <c r="H801" s="9" t="s">
        <v>320</v>
      </c>
      <c r="I801" s="9"/>
      <c r="J801" s="9"/>
      <c r="K801" s="9"/>
      <c r="L801" s="9"/>
    </row>
    <row r="802" spans="1:12" x14ac:dyDescent="0.35">
      <c r="A802" s="9" t="s">
        <v>4888</v>
      </c>
      <c r="B802" s="9" t="s">
        <v>4889</v>
      </c>
      <c r="C802" s="9" t="s">
        <v>4890</v>
      </c>
      <c r="D802" s="9">
        <v>800</v>
      </c>
      <c r="E802" s="9" t="s">
        <v>4891</v>
      </c>
      <c r="F802" s="9" t="s">
        <v>318</v>
      </c>
      <c r="G802" s="9" t="s">
        <v>4892</v>
      </c>
      <c r="H802" s="9" t="s">
        <v>327</v>
      </c>
      <c r="I802" s="9"/>
      <c r="J802" s="9" t="s">
        <v>4893</v>
      </c>
      <c r="K802" s="9" t="s">
        <v>4894</v>
      </c>
      <c r="L802" s="9" t="s">
        <v>4894</v>
      </c>
    </row>
    <row r="803" spans="1:12" x14ac:dyDescent="0.35">
      <c r="A803" s="9" t="s">
        <v>4895</v>
      </c>
      <c r="B803" s="9" t="s">
        <v>4896</v>
      </c>
      <c r="C803" s="9" t="s">
        <v>4897</v>
      </c>
      <c r="D803" s="9">
        <v>801</v>
      </c>
      <c r="E803" s="9" t="s">
        <v>4898</v>
      </c>
      <c r="F803" s="9" t="s">
        <v>365</v>
      </c>
      <c r="G803" s="9" t="s">
        <v>4899</v>
      </c>
      <c r="H803" s="9" t="s">
        <v>327</v>
      </c>
      <c r="I803" s="9"/>
      <c r="J803" s="9" t="s">
        <v>4900</v>
      </c>
      <c r="K803" s="9" t="s">
        <v>4901</v>
      </c>
      <c r="L803" s="9" t="s">
        <v>4901</v>
      </c>
    </row>
    <row r="804" spans="1:12" x14ac:dyDescent="0.35">
      <c r="A804" s="9" t="s">
        <v>4902</v>
      </c>
      <c r="B804" s="9" t="s">
        <v>4903</v>
      </c>
      <c r="C804" s="9" t="s">
        <v>4904</v>
      </c>
      <c r="D804" s="9">
        <v>802</v>
      </c>
      <c r="E804" s="9" t="s">
        <v>4905</v>
      </c>
      <c r="F804" s="9" t="s">
        <v>318</v>
      </c>
      <c r="G804" s="9" t="s">
        <v>4906</v>
      </c>
      <c r="H804" s="9" t="s">
        <v>327</v>
      </c>
      <c r="I804" s="9"/>
      <c r="J804" s="9" t="s">
        <v>4907</v>
      </c>
      <c r="K804" s="9" t="s">
        <v>4908</v>
      </c>
      <c r="L804" s="9" t="s">
        <v>4908</v>
      </c>
    </row>
    <row r="805" spans="1:12" x14ac:dyDescent="0.35">
      <c r="A805" s="9" t="s">
        <v>4909</v>
      </c>
      <c r="B805" s="9" t="s">
        <v>4910</v>
      </c>
      <c r="C805" s="9" t="s">
        <v>4911</v>
      </c>
      <c r="D805" s="9">
        <v>803</v>
      </c>
      <c r="E805" s="9" t="s">
        <v>4912</v>
      </c>
      <c r="F805" s="9" t="s">
        <v>318</v>
      </c>
      <c r="G805" s="9" t="s">
        <v>4913</v>
      </c>
      <c r="H805" s="9" t="s">
        <v>320</v>
      </c>
      <c r="I805" s="9"/>
      <c r="J805" s="9"/>
      <c r="K805" s="9"/>
      <c r="L805" s="9"/>
    </row>
    <row r="806" spans="1:12" x14ac:dyDescent="0.35">
      <c r="A806" s="9" t="s">
        <v>4914</v>
      </c>
      <c r="B806" s="9" t="s">
        <v>4915</v>
      </c>
      <c r="C806" s="9" t="s">
        <v>4916</v>
      </c>
      <c r="D806" s="9">
        <v>804</v>
      </c>
      <c r="E806" s="9" t="s">
        <v>4917</v>
      </c>
      <c r="F806" s="9" t="s">
        <v>318</v>
      </c>
      <c r="G806" s="9" t="s">
        <v>4918</v>
      </c>
      <c r="H806" s="9" t="s">
        <v>320</v>
      </c>
      <c r="I806" s="9"/>
      <c r="J806" s="9"/>
      <c r="K806" s="9"/>
      <c r="L806" s="9"/>
    </row>
    <row r="807" spans="1:12" x14ac:dyDescent="0.35">
      <c r="A807" s="9" t="s">
        <v>4919</v>
      </c>
      <c r="B807" s="9" t="s">
        <v>4920</v>
      </c>
      <c r="C807" s="9" t="s">
        <v>4921</v>
      </c>
      <c r="D807" s="9">
        <v>805</v>
      </c>
      <c r="E807" s="9" t="s">
        <v>4922</v>
      </c>
      <c r="F807" s="9" t="s">
        <v>318</v>
      </c>
      <c r="G807" s="9" t="s">
        <v>4923</v>
      </c>
      <c r="H807" s="9" t="s">
        <v>327</v>
      </c>
      <c r="I807" s="9"/>
      <c r="J807" s="9" t="s">
        <v>4924</v>
      </c>
      <c r="K807" s="9" t="s">
        <v>350</v>
      </c>
      <c r="L807" s="9" t="s">
        <v>350</v>
      </c>
    </row>
    <row r="808" spans="1:12" x14ac:dyDescent="0.35">
      <c r="A808" s="9" t="s">
        <v>4925</v>
      </c>
      <c r="B808" s="9" t="s">
        <v>4926</v>
      </c>
      <c r="C808" s="9" t="s">
        <v>4927</v>
      </c>
      <c r="D808" s="9">
        <v>806</v>
      </c>
      <c r="E808" s="9" t="s">
        <v>4928</v>
      </c>
      <c r="F808" s="9" t="s">
        <v>318</v>
      </c>
      <c r="G808" s="9"/>
      <c r="H808" s="9"/>
      <c r="I808" s="9"/>
      <c r="J808" s="9"/>
      <c r="K808" s="9"/>
      <c r="L808" s="9"/>
    </row>
    <row r="809" spans="1:12" x14ac:dyDescent="0.35">
      <c r="A809" s="9" t="s">
        <v>4929</v>
      </c>
      <c r="B809" s="9" t="s">
        <v>4930</v>
      </c>
      <c r="C809" s="9" t="s">
        <v>4931</v>
      </c>
      <c r="D809" s="9">
        <v>807</v>
      </c>
      <c r="E809" s="9" t="s">
        <v>4932</v>
      </c>
      <c r="F809" s="9" t="s">
        <v>412</v>
      </c>
      <c r="G809" s="9" t="s">
        <v>4933</v>
      </c>
      <c r="H809" s="9" t="s">
        <v>320</v>
      </c>
      <c r="I809" s="9"/>
      <c r="J809" s="9"/>
      <c r="K809" s="9" t="s">
        <v>4934</v>
      </c>
      <c r="L809" s="9" t="s">
        <v>4934</v>
      </c>
    </row>
    <row r="810" spans="1:12" x14ac:dyDescent="0.35">
      <c r="A810" s="9" t="s">
        <v>4935</v>
      </c>
      <c r="B810" s="9" t="s">
        <v>4936</v>
      </c>
      <c r="C810" s="9" t="s">
        <v>4937</v>
      </c>
      <c r="D810" s="9">
        <v>808</v>
      </c>
      <c r="E810" s="9" t="s">
        <v>4938</v>
      </c>
      <c r="F810" s="9" t="s">
        <v>412</v>
      </c>
      <c r="G810" s="9" t="s">
        <v>4939</v>
      </c>
      <c r="H810" s="9" t="s">
        <v>320</v>
      </c>
      <c r="I810" s="9"/>
      <c r="J810" s="9"/>
      <c r="K810" s="9" t="s">
        <v>531</v>
      </c>
      <c r="L810" s="9" t="s">
        <v>531</v>
      </c>
    </row>
    <row r="811" spans="1:12" x14ac:dyDescent="0.35">
      <c r="A811" s="9" t="s">
        <v>4940</v>
      </c>
      <c r="B811" s="9" t="s">
        <v>4941</v>
      </c>
      <c r="C811" s="9" t="s">
        <v>4942</v>
      </c>
      <c r="D811" s="9">
        <v>809</v>
      </c>
      <c r="E811" s="9" t="s">
        <v>4943</v>
      </c>
      <c r="F811" s="9" t="s">
        <v>318</v>
      </c>
      <c r="G811" s="9" t="s">
        <v>4944</v>
      </c>
      <c r="H811" s="9" t="s">
        <v>320</v>
      </c>
      <c r="I811" s="9"/>
      <c r="J811" s="9"/>
      <c r="K811" s="9"/>
      <c r="L811" s="9"/>
    </row>
    <row r="812" spans="1:12" x14ac:dyDescent="0.35">
      <c r="A812" s="9" t="s">
        <v>4945</v>
      </c>
      <c r="B812" s="9" t="s">
        <v>4946</v>
      </c>
      <c r="C812" s="9" t="s">
        <v>4947</v>
      </c>
      <c r="D812" s="9">
        <v>810</v>
      </c>
      <c r="E812" s="9" t="s">
        <v>4948</v>
      </c>
      <c r="F812" s="9" t="s">
        <v>318</v>
      </c>
      <c r="G812" s="9" t="s">
        <v>4949</v>
      </c>
      <c r="H812" s="9" t="s">
        <v>327</v>
      </c>
      <c r="I812" s="9"/>
      <c r="J812" s="9" t="s">
        <v>4950</v>
      </c>
      <c r="K812" s="9" t="s">
        <v>4951</v>
      </c>
      <c r="L812" s="9" t="s">
        <v>4951</v>
      </c>
    </row>
    <row r="813" spans="1:12" x14ac:dyDescent="0.35">
      <c r="A813" s="9" t="s">
        <v>4952</v>
      </c>
      <c r="B813" s="9" t="s">
        <v>4953</v>
      </c>
      <c r="C813" s="9" t="s">
        <v>4954</v>
      </c>
      <c r="D813" s="9">
        <v>811</v>
      </c>
      <c r="E813" s="9" t="s">
        <v>4955</v>
      </c>
      <c r="F813" s="9" t="s">
        <v>412</v>
      </c>
      <c r="G813" s="9" t="s">
        <v>4956</v>
      </c>
      <c r="H813" s="9" t="s">
        <v>327</v>
      </c>
      <c r="I813" s="9"/>
      <c r="J813" s="9" t="s">
        <v>4957</v>
      </c>
      <c r="K813" s="9" t="s">
        <v>4958</v>
      </c>
      <c r="L813" s="9" t="s">
        <v>4958</v>
      </c>
    </row>
    <row r="814" spans="1:12" x14ac:dyDescent="0.35">
      <c r="A814" s="9" t="s">
        <v>4959</v>
      </c>
      <c r="B814" s="9" t="s">
        <v>4960</v>
      </c>
      <c r="C814" s="9" t="s">
        <v>4961</v>
      </c>
      <c r="D814" s="9">
        <v>812</v>
      </c>
      <c r="E814" s="9" t="s">
        <v>4962</v>
      </c>
      <c r="F814" s="9" t="s">
        <v>365</v>
      </c>
      <c r="G814" s="9" t="s">
        <v>4963</v>
      </c>
      <c r="H814" s="9" t="s">
        <v>327</v>
      </c>
      <c r="I814" s="9"/>
      <c r="J814" s="9"/>
      <c r="K814" s="9"/>
      <c r="L814" s="9"/>
    </row>
    <row r="815" spans="1:12" x14ac:dyDescent="0.35">
      <c r="A815" s="9" t="s">
        <v>4964</v>
      </c>
      <c r="B815" s="9" t="s">
        <v>4965</v>
      </c>
      <c r="C815" s="9" t="s">
        <v>4966</v>
      </c>
      <c r="D815" s="9">
        <v>813</v>
      </c>
      <c r="E815" s="9" t="s">
        <v>4967</v>
      </c>
      <c r="F815" s="9" t="s">
        <v>318</v>
      </c>
      <c r="G815" s="9" t="s">
        <v>4968</v>
      </c>
      <c r="H815" s="9" t="s">
        <v>327</v>
      </c>
      <c r="I815" s="9"/>
      <c r="J815" s="9" t="s">
        <v>4969</v>
      </c>
      <c r="K815" s="9" t="s">
        <v>4970</v>
      </c>
      <c r="L815" s="9" t="s">
        <v>4970</v>
      </c>
    </row>
    <row r="816" spans="1:12" x14ac:dyDescent="0.35">
      <c r="A816" s="9" t="s">
        <v>4971</v>
      </c>
      <c r="B816" s="9" t="s">
        <v>4972</v>
      </c>
      <c r="C816" s="9" t="s">
        <v>4973</v>
      </c>
      <c r="D816" s="9">
        <v>814</v>
      </c>
      <c r="E816" s="9" t="s">
        <v>4974</v>
      </c>
      <c r="F816" s="9" t="s">
        <v>412</v>
      </c>
      <c r="G816" s="9" t="s">
        <v>4975</v>
      </c>
      <c r="H816" s="9" t="s">
        <v>327</v>
      </c>
      <c r="I816" s="9"/>
      <c r="J816" s="9"/>
      <c r="K816" s="9"/>
      <c r="L816" s="9"/>
    </row>
    <row r="817" spans="1:12" x14ac:dyDescent="0.35">
      <c r="A817" s="9" t="s">
        <v>4976</v>
      </c>
      <c r="B817" s="9" t="s">
        <v>4977</v>
      </c>
      <c r="C817" s="9" t="s">
        <v>4978</v>
      </c>
      <c r="D817" s="9">
        <v>815</v>
      </c>
      <c r="E817" s="9" t="s">
        <v>4979</v>
      </c>
      <c r="F817" s="9" t="s">
        <v>318</v>
      </c>
      <c r="G817" s="9" t="s">
        <v>4980</v>
      </c>
      <c r="H817" s="9" t="s">
        <v>320</v>
      </c>
      <c r="I817" s="9"/>
      <c r="J817" s="9"/>
      <c r="K817" s="9" t="s">
        <v>350</v>
      </c>
      <c r="L817" s="9" t="s">
        <v>350</v>
      </c>
    </row>
    <row r="818" spans="1:12" x14ac:dyDescent="0.35">
      <c r="A818" s="9" t="s">
        <v>4981</v>
      </c>
      <c r="B818" s="9" t="s">
        <v>4982</v>
      </c>
      <c r="C818" s="9" t="s">
        <v>4983</v>
      </c>
      <c r="D818" s="9">
        <v>816</v>
      </c>
      <c r="E818" s="9" t="s">
        <v>4984</v>
      </c>
      <c r="F818" s="9" t="s">
        <v>318</v>
      </c>
      <c r="G818" s="9" t="s">
        <v>4985</v>
      </c>
      <c r="H818" s="9" t="s">
        <v>327</v>
      </c>
      <c r="I818" s="9"/>
      <c r="J818" s="9" t="s">
        <v>4986</v>
      </c>
      <c r="K818" s="9" t="s">
        <v>4987</v>
      </c>
      <c r="L818" s="9" t="s">
        <v>4987</v>
      </c>
    </row>
    <row r="819" spans="1:12" x14ac:dyDescent="0.35">
      <c r="A819" s="9" t="s">
        <v>4988</v>
      </c>
      <c r="B819" s="9" t="s">
        <v>4989</v>
      </c>
      <c r="C819" s="9" t="s">
        <v>4990</v>
      </c>
      <c r="D819" s="9">
        <v>817</v>
      </c>
      <c r="E819" s="9" t="s">
        <v>4991</v>
      </c>
      <c r="F819" s="9" t="s">
        <v>392</v>
      </c>
      <c r="G819" s="9" t="s">
        <v>4992</v>
      </c>
      <c r="H819" s="9" t="s">
        <v>320</v>
      </c>
      <c r="I819" s="9"/>
      <c r="J819" s="9"/>
      <c r="K819" s="9"/>
      <c r="L819" s="9"/>
    </row>
    <row r="820" spans="1:12" x14ac:dyDescent="0.35">
      <c r="A820" s="9" t="s">
        <v>4993</v>
      </c>
      <c r="B820" s="9" t="s">
        <v>4994</v>
      </c>
      <c r="C820" s="9" t="s">
        <v>4995</v>
      </c>
      <c r="D820" s="9">
        <v>818</v>
      </c>
      <c r="E820" s="9" t="s">
        <v>4996</v>
      </c>
      <c r="F820" s="9" t="s">
        <v>318</v>
      </c>
      <c r="G820" s="9" t="s">
        <v>4997</v>
      </c>
      <c r="H820" s="9" t="s">
        <v>320</v>
      </c>
      <c r="I820" s="9"/>
      <c r="J820" s="9"/>
      <c r="K820" s="9" t="s">
        <v>4998</v>
      </c>
      <c r="L820" s="9" t="s">
        <v>4998</v>
      </c>
    </row>
    <row r="821" spans="1:12" x14ac:dyDescent="0.35">
      <c r="A821" s="9" t="s">
        <v>4999</v>
      </c>
      <c r="B821" s="9" t="s">
        <v>5000</v>
      </c>
      <c r="C821" s="9" t="s">
        <v>5001</v>
      </c>
      <c r="D821" s="9">
        <v>819</v>
      </c>
      <c r="E821" s="9" t="s">
        <v>5002</v>
      </c>
      <c r="F821" s="9" t="s">
        <v>412</v>
      </c>
      <c r="G821" s="9" t="s">
        <v>5003</v>
      </c>
      <c r="H821" s="9" t="s">
        <v>320</v>
      </c>
      <c r="I821" s="9"/>
      <c r="J821" s="9"/>
      <c r="K821" s="9" t="s">
        <v>5004</v>
      </c>
      <c r="L821" s="9" t="s">
        <v>5004</v>
      </c>
    </row>
    <row r="822" spans="1:12" x14ac:dyDescent="0.35">
      <c r="A822" s="9" t="s">
        <v>5005</v>
      </c>
      <c r="B822" s="9" t="s">
        <v>5006</v>
      </c>
      <c r="C822" s="9" t="s">
        <v>5007</v>
      </c>
      <c r="D822" s="9">
        <v>820</v>
      </c>
      <c r="E822" s="9" t="s">
        <v>5008</v>
      </c>
      <c r="F822" s="9" t="s">
        <v>392</v>
      </c>
      <c r="G822" s="9" t="s">
        <v>5009</v>
      </c>
      <c r="H822" s="9" t="s">
        <v>320</v>
      </c>
      <c r="I822" s="9"/>
      <c r="J822" s="9"/>
      <c r="K822" s="9"/>
      <c r="L822" s="9"/>
    </row>
    <row r="823" spans="1:12" x14ac:dyDescent="0.35">
      <c r="A823" s="9" t="s">
        <v>5010</v>
      </c>
      <c r="B823" s="9" t="s">
        <v>5011</v>
      </c>
      <c r="C823" s="9" t="s">
        <v>5012</v>
      </c>
      <c r="D823" s="9">
        <v>821</v>
      </c>
      <c r="E823" s="9" t="s">
        <v>5013</v>
      </c>
      <c r="F823" s="9" t="s">
        <v>365</v>
      </c>
      <c r="G823" s="9" t="s">
        <v>5014</v>
      </c>
      <c r="H823" s="9" t="s">
        <v>327</v>
      </c>
      <c r="I823" s="9"/>
      <c r="J823" s="9"/>
      <c r="K823" s="9"/>
      <c r="L823" s="9"/>
    </row>
    <row r="824" spans="1:12" x14ac:dyDescent="0.35">
      <c r="A824" s="9" t="s">
        <v>5015</v>
      </c>
      <c r="B824" s="9" t="s">
        <v>5016</v>
      </c>
      <c r="C824" s="9" t="s">
        <v>5017</v>
      </c>
      <c r="D824" s="9">
        <v>822</v>
      </c>
      <c r="E824" s="9" t="s">
        <v>5018</v>
      </c>
      <c r="F824" s="9" t="s">
        <v>392</v>
      </c>
      <c r="G824" s="9" t="s">
        <v>5019</v>
      </c>
      <c r="H824" s="9" t="s">
        <v>320</v>
      </c>
      <c r="I824" s="9"/>
      <c r="J824" s="9"/>
      <c r="K824" s="9" t="s">
        <v>5020</v>
      </c>
      <c r="L824" s="9" t="s">
        <v>5021</v>
      </c>
    </row>
    <row r="825" spans="1:12" x14ac:dyDescent="0.35">
      <c r="A825" s="9" t="s">
        <v>5022</v>
      </c>
      <c r="B825" s="9" t="s">
        <v>5023</v>
      </c>
      <c r="C825" s="9" t="s">
        <v>5024</v>
      </c>
      <c r="D825" s="9">
        <v>823</v>
      </c>
      <c r="E825" s="9" t="s">
        <v>5025</v>
      </c>
      <c r="F825" s="9" t="s">
        <v>318</v>
      </c>
      <c r="G825" s="9"/>
      <c r="H825" s="9"/>
      <c r="I825" s="9"/>
      <c r="J825" s="9"/>
      <c r="K825" s="9"/>
      <c r="L825" s="9"/>
    </row>
    <row r="826" spans="1:12" x14ac:dyDescent="0.35">
      <c r="A826" s="9" t="s">
        <v>5026</v>
      </c>
      <c r="B826" s="9" t="s">
        <v>5027</v>
      </c>
      <c r="C826" s="9" t="s">
        <v>5028</v>
      </c>
      <c r="D826" s="9">
        <v>824</v>
      </c>
      <c r="E826" s="9" t="s">
        <v>5029</v>
      </c>
      <c r="F826" s="9" t="s">
        <v>318</v>
      </c>
      <c r="G826" s="9" t="s">
        <v>5030</v>
      </c>
      <c r="H826" s="9" t="s">
        <v>327</v>
      </c>
      <c r="I826" s="9"/>
      <c r="J826" s="9"/>
      <c r="K826" s="9"/>
      <c r="L826" s="9"/>
    </row>
    <row r="827" spans="1:12" x14ac:dyDescent="0.35">
      <c r="A827" s="9" t="s">
        <v>5031</v>
      </c>
      <c r="B827" s="9" t="s">
        <v>5032</v>
      </c>
      <c r="C827" s="9" t="s">
        <v>5033</v>
      </c>
      <c r="D827" s="9">
        <v>825</v>
      </c>
      <c r="E827" s="9" t="s">
        <v>5034</v>
      </c>
      <c r="F827" s="9" t="s">
        <v>318</v>
      </c>
      <c r="G827" s="9" t="s">
        <v>5035</v>
      </c>
      <c r="H827" s="9" t="s">
        <v>320</v>
      </c>
      <c r="I827" s="9"/>
      <c r="J827" s="9"/>
      <c r="K827" s="9"/>
      <c r="L827" s="9"/>
    </row>
    <row r="828" spans="1:12" x14ac:dyDescent="0.35">
      <c r="A828" s="9" t="s">
        <v>5036</v>
      </c>
      <c r="B828" s="9" t="s">
        <v>5037</v>
      </c>
      <c r="C828" s="9" t="s">
        <v>5038</v>
      </c>
      <c r="D828" s="9">
        <v>826</v>
      </c>
      <c r="E828" s="9" t="s">
        <v>5039</v>
      </c>
      <c r="F828" s="9" t="s">
        <v>392</v>
      </c>
      <c r="G828" s="9" t="s">
        <v>5040</v>
      </c>
      <c r="H828" s="9" t="s">
        <v>320</v>
      </c>
      <c r="I828" s="9"/>
      <c r="J828" s="9"/>
      <c r="K828" s="9"/>
      <c r="L828" s="9"/>
    </row>
    <row r="829" spans="1:12" x14ac:dyDescent="0.35">
      <c r="A829" s="9" t="s">
        <v>5041</v>
      </c>
      <c r="B829" s="9" t="s">
        <v>5042</v>
      </c>
      <c r="C829" s="9" t="s">
        <v>5043</v>
      </c>
      <c r="D829" s="9">
        <v>827</v>
      </c>
      <c r="E829" s="9" t="s">
        <v>5044</v>
      </c>
      <c r="F829" s="9" t="s">
        <v>412</v>
      </c>
      <c r="G829" s="9" t="s">
        <v>5045</v>
      </c>
      <c r="H829" s="9" t="s">
        <v>320</v>
      </c>
      <c r="I829" s="9"/>
      <c r="J829" s="9"/>
      <c r="K829" s="9" t="s">
        <v>5046</v>
      </c>
      <c r="L829" s="9" t="s">
        <v>5046</v>
      </c>
    </row>
    <row r="830" spans="1:12" x14ac:dyDescent="0.35">
      <c r="A830" s="9" t="s">
        <v>5047</v>
      </c>
      <c r="B830" s="9" t="s">
        <v>5048</v>
      </c>
      <c r="C830" s="9" t="s">
        <v>5049</v>
      </c>
      <c r="D830" s="9">
        <v>828</v>
      </c>
      <c r="E830" s="9" t="s">
        <v>5050</v>
      </c>
      <c r="F830" s="9" t="s">
        <v>392</v>
      </c>
      <c r="G830" s="9" t="s">
        <v>5051</v>
      </c>
      <c r="H830" s="9" t="s">
        <v>320</v>
      </c>
      <c r="I830" s="9"/>
      <c r="J830" s="9"/>
      <c r="K830" s="9"/>
      <c r="L830" s="9"/>
    </row>
    <row r="831" spans="1:12" x14ac:dyDescent="0.35">
      <c r="A831" s="9" t="s">
        <v>5052</v>
      </c>
      <c r="B831" s="9" t="s">
        <v>5053</v>
      </c>
      <c r="C831" s="9" t="s">
        <v>5054</v>
      </c>
      <c r="D831" s="9">
        <v>829</v>
      </c>
      <c r="E831" s="9" t="s">
        <v>5055</v>
      </c>
      <c r="F831" s="9" t="s">
        <v>1005</v>
      </c>
      <c r="G831" s="9" t="s">
        <v>5056</v>
      </c>
      <c r="H831" s="9" t="s">
        <v>327</v>
      </c>
      <c r="I831" s="9"/>
      <c r="J831" s="9"/>
      <c r="K831" s="9" t="s">
        <v>5057</v>
      </c>
      <c r="L831" s="9" t="s">
        <v>5058</v>
      </c>
    </row>
    <row r="832" spans="1:12" x14ac:dyDescent="0.35">
      <c r="A832" s="9" t="s">
        <v>5059</v>
      </c>
      <c r="B832" s="9" t="s">
        <v>5060</v>
      </c>
      <c r="C832" s="9" t="s">
        <v>5061</v>
      </c>
      <c r="D832" s="9">
        <v>830</v>
      </c>
      <c r="E832" s="9" t="s">
        <v>5062</v>
      </c>
      <c r="F832" s="9" t="s">
        <v>318</v>
      </c>
      <c r="G832" s="9" t="s">
        <v>5063</v>
      </c>
      <c r="H832" s="9" t="s">
        <v>320</v>
      </c>
      <c r="I832" s="9"/>
      <c r="J832" s="9"/>
      <c r="K832" s="9" t="s">
        <v>350</v>
      </c>
      <c r="L832" s="9" t="s">
        <v>350</v>
      </c>
    </row>
    <row r="833" spans="1:12" x14ac:dyDescent="0.35">
      <c r="A833" s="9" t="s">
        <v>5064</v>
      </c>
      <c r="B833" s="9" t="s">
        <v>5065</v>
      </c>
      <c r="C833" s="9" t="s">
        <v>5066</v>
      </c>
      <c r="D833" s="9">
        <v>831</v>
      </c>
      <c r="E833" s="9" t="s">
        <v>5067</v>
      </c>
      <c r="F833" s="9" t="s">
        <v>318</v>
      </c>
      <c r="G833" s="9" t="s">
        <v>5068</v>
      </c>
      <c r="H833" s="9" t="s">
        <v>327</v>
      </c>
      <c r="I833" s="9"/>
      <c r="J833" s="9"/>
      <c r="K833" s="9" t="s">
        <v>5069</v>
      </c>
      <c r="L833" s="9" t="s">
        <v>5069</v>
      </c>
    </row>
    <row r="834" spans="1:12" x14ac:dyDescent="0.35">
      <c r="A834" s="9" t="s">
        <v>5070</v>
      </c>
      <c r="B834" s="9" t="s">
        <v>5071</v>
      </c>
      <c r="C834" s="9" t="s">
        <v>5072</v>
      </c>
      <c r="D834" s="9">
        <v>832</v>
      </c>
      <c r="E834" s="9" t="s">
        <v>5073</v>
      </c>
      <c r="F834" s="9" t="s">
        <v>318</v>
      </c>
      <c r="G834" s="9" t="s">
        <v>5074</v>
      </c>
      <c r="H834" s="9" t="s">
        <v>320</v>
      </c>
      <c r="I834" s="9"/>
      <c r="J834" s="9"/>
      <c r="K834" s="9" t="s">
        <v>350</v>
      </c>
      <c r="L834" s="9" t="s">
        <v>350</v>
      </c>
    </row>
    <row r="835" spans="1:12" x14ac:dyDescent="0.35">
      <c r="A835" s="9" t="s">
        <v>5075</v>
      </c>
      <c r="B835" s="9" t="s">
        <v>5076</v>
      </c>
      <c r="C835" s="9" t="s">
        <v>5077</v>
      </c>
      <c r="D835" s="9">
        <v>833</v>
      </c>
      <c r="E835" s="9" t="s">
        <v>5078</v>
      </c>
      <c r="F835" s="9" t="s">
        <v>412</v>
      </c>
      <c r="G835" s="9" t="s">
        <v>5079</v>
      </c>
      <c r="H835" s="9" t="s">
        <v>327</v>
      </c>
      <c r="I835" s="9"/>
      <c r="J835" s="9" t="s">
        <v>5080</v>
      </c>
      <c r="K835" s="9" t="s">
        <v>5081</v>
      </c>
      <c r="L835" s="9" t="s">
        <v>5081</v>
      </c>
    </row>
    <row r="836" spans="1:12" x14ac:dyDescent="0.35">
      <c r="A836" s="9" t="s">
        <v>5082</v>
      </c>
      <c r="B836" s="9" t="s">
        <v>5083</v>
      </c>
      <c r="C836" s="9" t="s">
        <v>5084</v>
      </c>
      <c r="D836" s="9">
        <v>834</v>
      </c>
      <c r="E836" s="9" t="s">
        <v>5085</v>
      </c>
      <c r="F836" s="9" t="s">
        <v>412</v>
      </c>
      <c r="G836" s="9" t="s">
        <v>5086</v>
      </c>
      <c r="H836" s="9" t="s">
        <v>320</v>
      </c>
      <c r="I836" s="9"/>
      <c r="J836" s="9"/>
      <c r="K836" s="9"/>
      <c r="L836" s="9"/>
    </row>
    <row r="837" spans="1:12" x14ac:dyDescent="0.35">
      <c r="A837" s="9" t="s">
        <v>5087</v>
      </c>
      <c r="B837" s="9" t="s">
        <v>5088</v>
      </c>
      <c r="C837" s="9" t="s">
        <v>5089</v>
      </c>
      <c r="D837" s="9">
        <v>835</v>
      </c>
      <c r="E837" s="9" t="s">
        <v>5090</v>
      </c>
      <c r="F837" s="9" t="s">
        <v>318</v>
      </c>
      <c r="G837" s="9" t="s">
        <v>5091</v>
      </c>
      <c r="H837" s="9" t="s">
        <v>320</v>
      </c>
      <c r="I837" s="9"/>
      <c r="J837" s="9"/>
      <c r="K837" s="9"/>
      <c r="L837" s="9"/>
    </row>
    <row r="838" spans="1:12" x14ac:dyDescent="0.35">
      <c r="A838" s="9" t="s">
        <v>5092</v>
      </c>
      <c r="B838" s="9" t="s">
        <v>5093</v>
      </c>
      <c r="C838" s="9" t="s">
        <v>5094</v>
      </c>
      <c r="D838" s="9">
        <v>836</v>
      </c>
      <c r="E838" s="9" t="s">
        <v>5095</v>
      </c>
      <c r="F838" s="9" t="s">
        <v>318</v>
      </c>
      <c r="G838" s="9" t="s">
        <v>5096</v>
      </c>
      <c r="H838" s="9" t="s">
        <v>320</v>
      </c>
      <c r="I838" s="9"/>
      <c r="J838" s="9"/>
      <c r="K838" s="9" t="s">
        <v>5097</v>
      </c>
      <c r="L838" s="9" t="s">
        <v>5098</v>
      </c>
    </row>
    <row r="839" spans="1:12" x14ac:dyDescent="0.35">
      <c r="A839" s="9" t="s">
        <v>5099</v>
      </c>
      <c r="B839" s="9" t="s">
        <v>5100</v>
      </c>
      <c r="C839" s="9" t="s">
        <v>5101</v>
      </c>
      <c r="D839" s="9">
        <v>837</v>
      </c>
      <c r="E839" s="9" t="s">
        <v>5102</v>
      </c>
      <c r="F839" s="9" t="s">
        <v>498</v>
      </c>
      <c r="G839" s="9" t="s">
        <v>5103</v>
      </c>
      <c r="H839" s="9" t="s">
        <v>327</v>
      </c>
      <c r="I839" s="9"/>
      <c r="J839" s="9" t="s">
        <v>5104</v>
      </c>
      <c r="K839" s="9" t="s">
        <v>5105</v>
      </c>
      <c r="L839" s="9" t="s">
        <v>5105</v>
      </c>
    </row>
    <row r="840" spans="1:12" x14ac:dyDescent="0.35">
      <c r="A840" s="9" t="s">
        <v>5106</v>
      </c>
      <c r="B840" s="9" t="s">
        <v>5107</v>
      </c>
      <c r="C840" s="9" t="s">
        <v>5108</v>
      </c>
      <c r="D840" s="9">
        <v>838</v>
      </c>
      <c r="E840" s="9" t="s">
        <v>5109</v>
      </c>
      <c r="F840" s="9" t="s">
        <v>865</v>
      </c>
      <c r="G840" s="9"/>
      <c r="H840" s="9"/>
      <c r="I840" s="9"/>
      <c r="J840" s="9"/>
      <c r="K840" s="9"/>
      <c r="L840" s="9"/>
    </row>
    <row r="841" spans="1:12" x14ac:dyDescent="0.35">
      <c r="A841" s="9" t="s">
        <v>5110</v>
      </c>
      <c r="B841" s="9" t="s">
        <v>5111</v>
      </c>
      <c r="C841" s="9" t="s">
        <v>5112</v>
      </c>
      <c r="D841" s="9">
        <v>839</v>
      </c>
      <c r="E841" s="9" t="s">
        <v>5113</v>
      </c>
      <c r="F841" s="9" t="s">
        <v>865</v>
      </c>
      <c r="G841" s="9" t="s">
        <v>5114</v>
      </c>
      <c r="H841" s="9" t="s">
        <v>320</v>
      </c>
      <c r="I841" s="9"/>
      <c r="J841" s="9"/>
      <c r="K841" s="9"/>
      <c r="L841" s="9"/>
    </row>
    <row r="842" spans="1:12" x14ac:dyDescent="0.35">
      <c r="A842" s="9" t="s">
        <v>5115</v>
      </c>
      <c r="B842" s="9" t="s">
        <v>5116</v>
      </c>
      <c r="C842" s="9" t="s">
        <v>5117</v>
      </c>
      <c r="D842" s="9">
        <v>840</v>
      </c>
      <c r="E842" s="9" t="s">
        <v>5118</v>
      </c>
      <c r="F842" s="9" t="s">
        <v>412</v>
      </c>
      <c r="G842" s="9" t="s">
        <v>5119</v>
      </c>
      <c r="H842" s="9" t="s">
        <v>327</v>
      </c>
      <c r="I842" s="9"/>
      <c r="J842" s="9" t="s">
        <v>5120</v>
      </c>
      <c r="K842" s="9" t="s">
        <v>5121</v>
      </c>
      <c r="L842" s="9" t="s">
        <v>5121</v>
      </c>
    </row>
    <row r="843" spans="1:12" x14ac:dyDescent="0.35">
      <c r="A843" s="9" t="s">
        <v>5122</v>
      </c>
      <c r="B843" s="9" t="s">
        <v>5123</v>
      </c>
      <c r="C843" s="9" t="s">
        <v>5124</v>
      </c>
      <c r="D843" s="9">
        <v>841</v>
      </c>
      <c r="E843" s="9" t="s">
        <v>5125</v>
      </c>
      <c r="F843" s="9" t="s">
        <v>392</v>
      </c>
      <c r="G843" s="9" t="s">
        <v>5126</v>
      </c>
      <c r="H843" s="9" t="s">
        <v>320</v>
      </c>
      <c r="I843" s="9"/>
      <c r="J843" s="9"/>
      <c r="K843" s="9"/>
      <c r="L843" s="9"/>
    </row>
    <row r="844" spans="1:12" x14ac:dyDescent="0.35">
      <c r="A844" s="9" t="s">
        <v>5127</v>
      </c>
      <c r="B844" s="9" t="s">
        <v>5128</v>
      </c>
      <c r="C844" s="9" t="s">
        <v>5129</v>
      </c>
      <c r="D844" s="9">
        <v>842</v>
      </c>
      <c r="E844" s="9" t="s">
        <v>5130</v>
      </c>
      <c r="F844" s="9" t="s">
        <v>318</v>
      </c>
      <c r="G844" s="9"/>
      <c r="H844" s="9"/>
      <c r="I844" s="9"/>
      <c r="J844" s="9"/>
      <c r="K844" s="9"/>
      <c r="L844" s="9"/>
    </row>
    <row r="845" spans="1:12" x14ac:dyDescent="0.35">
      <c r="A845" s="9" t="s">
        <v>5131</v>
      </c>
      <c r="B845" s="9" t="s">
        <v>5132</v>
      </c>
      <c r="C845" s="9" t="s">
        <v>5133</v>
      </c>
      <c r="D845" s="9">
        <v>843</v>
      </c>
      <c r="E845" s="9" t="s">
        <v>5134</v>
      </c>
      <c r="F845" s="9" t="s">
        <v>318</v>
      </c>
      <c r="G845" s="9" t="s">
        <v>5135</v>
      </c>
      <c r="H845" s="9" t="s">
        <v>320</v>
      </c>
      <c r="I845" s="9"/>
      <c r="J845" s="9"/>
      <c r="K845" s="9" t="s">
        <v>5136</v>
      </c>
      <c r="L845" s="9" t="s">
        <v>5137</v>
      </c>
    </row>
    <row r="846" spans="1:12" x14ac:dyDescent="0.35">
      <c r="A846" s="9" t="s">
        <v>5138</v>
      </c>
      <c r="B846" s="9" t="s">
        <v>5139</v>
      </c>
      <c r="C846" s="9" t="s">
        <v>5140</v>
      </c>
      <c r="D846" s="9">
        <v>844</v>
      </c>
      <c r="E846" s="9" t="s">
        <v>5141</v>
      </c>
      <c r="F846" s="9" t="s">
        <v>318</v>
      </c>
      <c r="G846" s="9" t="s">
        <v>5142</v>
      </c>
      <c r="H846" s="9" t="s">
        <v>320</v>
      </c>
      <c r="I846" s="9"/>
      <c r="J846" s="9"/>
      <c r="K846" s="9"/>
      <c r="L846" s="9"/>
    </row>
    <row r="847" spans="1:12" x14ac:dyDescent="0.35">
      <c r="A847" s="9" t="s">
        <v>5143</v>
      </c>
      <c r="B847" s="9" t="s">
        <v>5144</v>
      </c>
      <c r="C847" s="9" t="s">
        <v>5145</v>
      </c>
      <c r="D847" s="9">
        <v>845</v>
      </c>
      <c r="E847" s="9" t="s">
        <v>5146</v>
      </c>
      <c r="F847" s="9" t="s">
        <v>318</v>
      </c>
      <c r="G847" s="9" t="s">
        <v>5147</v>
      </c>
      <c r="H847" s="9" t="s">
        <v>320</v>
      </c>
      <c r="I847" s="9"/>
      <c r="J847" s="9"/>
      <c r="K847" s="9" t="s">
        <v>5148</v>
      </c>
      <c r="L847" s="9" t="s">
        <v>5148</v>
      </c>
    </row>
    <row r="848" spans="1:12" x14ac:dyDescent="0.35">
      <c r="A848" s="9" t="s">
        <v>5149</v>
      </c>
      <c r="B848" s="9" t="s">
        <v>5150</v>
      </c>
      <c r="C848" s="9" t="s">
        <v>5151</v>
      </c>
      <c r="D848" s="9">
        <v>846</v>
      </c>
      <c r="E848" s="9" t="s">
        <v>5152</v>
      </c>
      <c r="F848" s="9" t="s">
        <v>318</v>
      </c>
      <c r="G848" s="9" t="s">
        <v>5153</v>
      </c>
      <c r="H848" s="9" t="s">
        <v>320</v>
      </c>
      <c r="I848" s="9"/>
      <c r="J848" s="9"/>
      <c r="K848" s="9"/>
      <c r="L848" s="9"/>
    </row>
    <row r="849" spans="1:12" x14ac:dyDescent="0.35">
      <c r="A849" s="9" t="s">
        <v>5154</v>
      </c>
      <c r="B849" s="9" t="s">
        <v>5155</v>
      </c>
      <c r="C849" s="9" t="s">
        <v>5156</v>
      </c>
      <c r="D849" s="9">
        <v>847</v>
      </c>
      <c r="E849" s="9" t="s">
        <v>5157</v>
      </c>
      <c r="F849" s="9" t="s">
        <v>865</v>
      </c>
      <c r="G849" s="9" t="s">
        <v>5158</v>
      </c>
      <c r="H849" s="9" t="s">
        <v>327</v>
      </c>
      <c r="I849" s="9"/>
      <c r="J849" s="9" t="s">
        <v>5159</v>
      </c>
      <c r="K849" s="9" t="s">
        <v>5160</v>
      </c>
      <c r="L849" s="9" t="s">
        <v>5160</v>
      </c>
    </row>
    <row r="850" spans="1:12" x14ac:dyDescent="0.35">
      <c r="A850" s="9" t="s">
        <v>5161</v>
      </c>
      <c r="B850" s="9" t="s">
        <v>5162</v>
      </c>
      <c r="C850" s="9" t="s">
        <v>5163</v>
      </c>
      <c r="D850" s="9">
        <v>848</v>
      </c>
      <c r="E850" s="9" t="s">
        <v>5164</v>
      </c>
      <c r="F850" s="9" t="s">
        <v>498</v>
      </c>
      <c r="G850" s="9" t="s">
        <v>5165</v>
      </c>
      <c r="H850" s="9" t="s">
        <v>320</v>
      </c>
      <c r="I850" s="9"/>
      <c r="J850" s="9"/>
      <c r="K850" s="9" t="s">
        <v>5166</v>
      </c>
      <c r="L850" s="9" t="s">
        <v>5166</v>
      </c>
    </row>
    <row r="851" spans="1:12" x14ac:dyDescent="0.35">
      <c r="A851" s="9" t="s">
        <v>5167</v>
      </c>
      <c r="B851" s="9" t="s">
        <v>5168</v>
      </c>
      <c r="C851" s="9" t="s">
        <v>5169</v>
      </c>
      <c r="D851" s="9">
        <v>849</v>
      </c>
      <c r="E851" s="9" t="s">
        <v>5170</v>
      </c>
      <c r="F851" s="9" t="s">
        <v>498</v>
      </c>
      <c r="G851" s="9" t="s">
        <v>5171</v>
      </c>
      <c r="H851" s="9" t="s">
        <v>320</v>
      </c>
      <c r="I851" s="9"/>
      <c r="J851" s="9"/>
      <c r="K851" s="9" t="s">
        <v>350</v>
      </c>
      <c r="L851" s="9" t="s">
        <v>350</v>
      </c>
    </row>
    <row r="852" spans="1:12" x14ac:dyDescent="0.35">
      <c r="A852" s="9" t="s">
        <v>5172</v>
      </c>
      <c r="B852" s="9" t="s">
        <v>5173</v>
      </c>
      <c r="C852" s="9" t="s">
        <v>5174</v>
      </c>
      <c r="D852" s="9">
        <v>850</v>
      </c>
      <c r="E852" s="9" t="s">
        <v>5170</v>
      </c>
      <c r="F852" s="9" t="s">
        <v>498</v>
      </c>
      <c r="G852" s="9"/>
      <c r="H852" s="9"/>
      <c r="I852" s="9"/>
      <c r="J852" s="9"/>
      <c r="K852" s="9"/>
      <c r="L852" s="9"/>
    </row>
    <row r="853" spans="1:12" x14ac:dyDescent="0.35">
      <c r="A853" s="9" t="s">
        <v>5175</v>
      </c>
      <c r="B853" s="9" t="s">
        <v>5176</v>
      </c>
      <c r="C853" s="9" t="s">
        <v>5177</v>
      </c>
      <c r="D853" s="9">
        <v>851</v>
      </c>
      <c r="E853" s="9" t="s">
        <v>5178</v>
      </c>
      <c r="F853" s="9" t="s">
        <v>318</v>
      </c>
      <c r="G853" s="9"/>
      <c r="H853" s="9"/>
      <c r="I853" s="9"/>
      <c r="J853" s="9" t="s">
        <v>5179</v>
      </c>
      <c r="K853" s="9"/>
      <c r="L853" s="9"/>
    </row>
    <row r="854" spans="1:12" x14ac:dyDescent="0.35">
      <c r="A854" s="9" t="s">
        <v>5180</v>
      </c>
      <c r="B854" s="9" t="s">
        <v>5181</v>
      </c>
      <c r="C854" s="9" t="s">
        <v>5182</v>
      </c>
      <c r="D854" s="9">
        <v>852</v>
      </c>
      <c r="E854" s="9" t="s">
        <v>5183</v>
      </c>
      <c r="F854" s="9" t="s">
        <v>1005</v>
      </c>
      <c r="G854" s="9" t="s">
        <v>5184</v>
      </c>
      <c r="H854" s="9" t="s">
        <v>320</v>
      </c>
      <c r="I854" s="9"/>
      <c r="J854" s="9"/>
      <c r="K854" s="9" t="s">
        <v>350</v>
      </c>
      <c r="L854" s="9" t="s">
        <v>350</v>
      </c>
    </row>
    <row r="855" spans="1:12" x14ac:dyDescent="0.35">
      <c r="A855" s="9" t="s">
        <v>5185</v>
      </c>
      <c r="B855" s="9" t="s">
        <v>5186</v>
      </c>
      <c r="C855" s="9" t="s">
        <v>5187</v>
      </c>
      <c r="D855" s="9">
        <v>853</v>
      </c>
      <c r="E855" s="9" t="s">
        <v>5188</v>
      </c>
      <c r="F855" s="9" t="s">
        <v>1005</v>
      </c>
      <c r="G855" s="9" t="s">
        <v>5189</v>
      </c>
      <c r="H855" s="9" t="s">
        <v>327</v>
      </c>
      <c r="I855" s="9"/>
      <c r="J855" s="9" t="s">
        <v>5190</v>
      </c>
      <c r="K855" s="9" t="s">
        <v>5191</v>
      </c>
      <c r="L855" s="9" t="s">
        <v>5191</v>
      </c>
    </row>
    <row r="856" spans="1:12" x14ac:dyDescent="0.35">
      <c r="A856" s="9" t="s">
        <v>5192</v>
      </c>
      <c r="B856" s="9" t="s">
        <v>5193</v>
      </c>
      <c r="C856" s="9" t="s">
        <v>5194</v>
      </c>
      <c r="D856" s="9">
        <v>854</v>
      </c>
      <c r="E856" s="9" t="s">
        <v>5195</v>
      </c>
      <c r="F856" s="9" t="s">
        <v>318</v>
      </c>
      <c r="G856" s="9" t="s">
        <v>5196</v>
      </c>
      <c r="H856" s="9" t="s">
        <v>327</v>
      </c>
      <c r="I856" s="9"/>
      <c r="J856" s="9" t="s">
        <v>5197</v>
      </c>
      <c r="K856" s="9" t="s">
        <v>5198</v>
      </c>
      <c r="L856" s="9" t="s">
        <v>5198</v>
      </c>
    </row>
    <row r="857" spans="1:12" x14ac:dyDescent="0.35">
      <c r="A857" s="9" t="s">
        <v>5199</v>
      </c>
      <c r="B857" s="9" t="s">
        <v>5200</v>
      </c>
      <c r="C857" s="9" t="s">
        <v>5201</v>
      </c>
      <c r="D857" s="9">
        <v>855</v>
      </c>
      <c r="E857" s="9" t="s">
        <v>5202</v>
      </c>
      <c r="F857" s="9" t="s">
        <v>1005</v>
      </c>
      <c r="G857" s="9" t="s">
        <v>5203</v>
      </c>
      <c r="H857" s="9" t="s">
        <v>320</v>
      </c>
      <c r="I857" s="9"/>
      <c r="J857" s="9"/>
      <c r="K857" s="9"/>
      <c r="L857" s="9"/>
    </row>
    <row r="858" spans="1:12" x14ac:dyDescent="0.35">
      <c r="A858" s="9" t="s">
        <v>5204</v>
      </c>
      <c r="B858" s="9" t="s">
        <v>5205</v>
      </c>
      <c r="C858" s="9" t="s">
        <v>5206</v>
      </c>
      <c r="D858" s="9">
        <v>856</v>
      </c>
      <c r="E858" s="9" t="s">
        <v>5207</v>
      </c>
      <c r="F858" s="9" t="s">
        <v>318</v>
      </c>
      <c r="G858" s="9" t="s">
        <v>5208</v>
      </c>
      <c r="H858" s="9" t="s">
        <v>320</v>
      </c>
      <c r="I858" s="9"/>
      <c r="J858" s="9"/>
      <c r="K858" s="9" t="s">
        <v>350</v>
      </c>
      <c r="L858" s="9" t="s">
        <v>350</v>
      </c>
    </row>
    <row r="859" spans="1:12" x14ac:dyDescent="0.35">
      <c r="A859" s="9" t="s">
        <v>5209</v>
      </c>
      <c r="B859" s="9" t="s">
        <v>5210</v>
      </c>
      <c r="C859" s="9" t="s">
        <v>5211</v>
      </c>
      <c r="D859" s="9">
        <v>857</v>
      </c>
      <c r="E859" s="9" t="s">
        <v>5212</v>
      </c>
      <c r="F859" s="9" t="s">
        <v>498</v>
      </c>
      <c r="G859" s="9" t="s">
        <v>5213</v>
      </c>
      <c r="H859" s="9" t="s">
        <v>327</v>
      </c>
      <c r="I859" s="9"/>
      <c r="J859" s="9"/>
      <c r="K859" s="9"/>
      <c r="L859" s="9"/>
    </row>
    <row r="860" spans="1:12" x14ac:dyDescent="0.35">
      <c r="A860" s="9" t="s">
        <v>5214</v>
      </c>
      <c r="B860" s="9" t="s">
        <v>5215</v>
      </c>
      <c r="C860" s="9" t="s">
        <v>5216</v>
      </c>
      <c r="D860" s="9">
        <v>858</v>
      </c>
      <c r="E860" s="9" t="s">
        <v>5217</v>
      </c>
      <c r="F860" s="9" t="s">
        <v>498</v>
      </c>
      <c r="G860" s="9"/>
      <c r="H860" s="9"/>
      <c r="I860" s="9"/>
      <c r="J860" s="9"/>
      <c r="K860" s="9"/>
      <c r="L860" s="9"/>
    </row>
    <row r="861" spans="1:12" x14ac:dyDescent="0.35">
      <c r="A861" s="9" t="s">
        <v>5218</v>
      </c>
      <c r="B861" s="9" t="s">
        <v>5219</v>
      </c>
      <c r="C861" s="9" t="s">
        <v>5220</v>
      </c>
      <c r="D861" s="9">
        <v>859</v>
      </c>
      <c r="E861" s="9" t="s">
        <v>5221</v>
      </c>
      <c r="F861" s="9" t="s">
        <v>498</v>
      </c>
      <c r="G861" s="9"/>
      <c r="H861" s="9"/>
      <c r="I861" s="9"/>
      <c r="J861" s="9"/>
      <c r="K861" s="9"/>
      <c r="L861" s="9"/>
    </row>
    <row r="862" spans="1:12" x14ac:dyDescent="0.35">
      <c r="A862" s="9" t="s">
        <v>5222</v>
      </c>
      <c r="B862" s="9" t="s">
        <v>5223</v>
      </c>
      <c r="C862" s="9" t="s">
        <v>5224</v>
      </c>
      <c r="D862" s="9">
        <v>860</v>
      </c>
      <c r="E862" s="9" t="s">
        <v>5225</v>
      </c>
      <c r="F862" s="9" t="s">
        <v>498</v>
      </c>
      <c r="G862" s="9"/>
      <c r="H862" s="9"/>
      <c r="I862" s="9"/>
      <c r="J862" s="9"/>
      <c r="K862" s="9"/>
      <c r="L862" s="9"/>
    </row>
    <row r="863" spans="1:12" x14ac:dyDescent="0.35">
      <c r="A863" s="9" t="s">
        <v>5226</v>
      </c>
      <c r="B863" s="9" t="s">
        <v>5227</v>
      </c>
      <c r="C863" s="9" t="s">
        <v>5228</v>
      </c>
      <c r="D863" s="9">
        <v>861</v>
      </c>
      <c r="E863" s="9" t="s">
        <v>5229</v>
      </c>
      <c r="F863" s="9" t="s">
        <v>498</v>
      </c>
      <c r="G863" s="9"/>
      <c r="H863" s="9"/>
      <c r="I863" s="9"/>
      <c r="J863" s="9"/>
      <c r="K863" s="9"/>
      <c r="L863" s="9"/>
    </row>
    <row r="864" spans="1:12" x14ac:dyDescent="0.35">
      <c r="A864" s="9" t="s">
        <v>5230</v>
      </c>
      <c r="B864" s="9" t="s">
        <v>5231</v>
      </c>
      <c r="C864" s="9" t="s">
        <v>5232</v>
      </c>
      <c r="D864" s="9">
        <v>862</v>
      </c>
      <c r="E864" s="9" t="s">
        <v>5233</v>
      </c>
      <c r="F864" s="9" t="s">
        <v>498</v>
      </c>
      <c r="G864" s="9"/>
      <c r="H864" s="9"/>
      <c r="I864" s="9"/>
      <c r="J864" s="9"/>
      <c r="K864" s="9"/>
      <c r="L864" s="9"/>
    </row>
    <row r="865" spans="1:12" x14ac:dyDescent="0.35">
      <c r="A865" s="9" t="s">
        <v>5234</v>
      </c>
      <c r="B865" s="9" t="s">
        <v>5235</v>
      </c>
      <c r="C865" s="9" t="s">
        <v>5236</v>
      </c>
      <c r="D865" s="9">
        <v>863</v>
      </c>
      <c r="E865" s="9" t="s">
        <v>5237</v>
      </c>
      <c r="F865" s="9" t="s">
        <v>498</v>
      </c>
      <c r="G865" s="9"/>
      <c r="H865" s="9"/>
      <c r="I865" s="9"/>
      <c r="J865" s="9"/>
      <c r="K865" s="9"/>
      <c r="L865" s="9"/>
    </row>
    <row r="866" spans="1:12" x14ac:dyDescent="0.35">
      <c r="A866" s="9" t="s">
        <v>5238</v>
      </c>
      <c r="B866" s="9" t="s">
        <v>5239</v>
      </c>
      <c r="C866" s="9" t="s">
        <v>5240</v>
      </c>
      <c r="D866" s="9">
        <v>864</v>
      </c>
      <c r="E866" s="9" t="s">
        <v>5241</v>
      </c>
      <c r="F866" s="9" t="s">
        <v>498</v>
      </c>
      <c r="G866" s="9" t="s">
        <v>5242</v>
      </c>
      <c r="H866" s="9" t="s">
        <v>320</v>
      </c>
      <c r="I866" s="9"/>
      <c r="J866" s="9"/>
      <c r="K866" s="9"/>
      <c r="L866" s="9"/>
    </row>
    <row r="867" spans="1:12" x14ac:dyDescent="0.35">
      <c r="A867" s="9" t="s">
        <v>5243</v>
      </c>
      <c r="B867" s="9" t="s">
        <v>5244</v>
      </c>
      <c r="C867" s="9" t="s">
        <v>5245</v>
      </c>
      <c r="D867" s="9">
        <v>865</v>
      </c>
      <c r="E867" s="9" t="s">
        <v>5246</v>
      </c>
      <c r="F867" s="9" t="s">
        <v>498</v>
      </c>
      <c r="G867" s="9" t="s">
        <v>5247</v>
      </c>
      <c r="H867" s="9" t="s">
        <v>320</v>
      </c>
      <c r="I867" s="9"/>
      <c r="J867" s="9" t="s">
        <v>5248</v>
      </c>
      <c r="K867" s="9" t="s">
        <v>531</v>
      </c>
      <c r="L867" s="9" t="s">
        <v>531</v>
      </c>
    </row>
    <row r="868" spans="1:12" x14ac:dyDescent="0.35">
      <c r="A868" s="9" t="s">
        <v>5249</v>
      </c>
      <c r="B868" s="9" t="s">
        <v>5250</v>
      </c>
      <c r="C868" s="9" t="s">
        <v>5251</v>
      </c>
      <c r="D868" s="9">
        <v>866</v>
      </c>
      <c r="E868" s="9" t="s">
        <v>5252</v>
      </c>
      <c r="F868" s="9" t="s">
        <v>498</v>
      </c>
      <c r="G868" s="9" t="s">
        <v>5253</v>
      </c>
      <c r="H868" s="9" t="s">
        <v>320</v>
      </c>
      <c r="I868" s="9"/>
      <c r="J868" s="9"/>
      <c r="K868" s="9" t="s">
        <v>5254</v>
      </c>
      <c r="L868" s="9" t="s">
        <v>5254</v>
      </c>
    </row>
    <row r="869" spans="1:12" x14ac:dyDescent="0.35">
      <c r="A869" s="9" t="s">
        <v>5255</v>
      </c>
      <c r="B869" s="9" t="s">
        <v>5256</v>
      </c>
      <c r="C869" s="9" t="s">
        <v>5257</v>
      </c>
      <c r="D869" s="9">
        <v>867</v>
      </c>
      <c r="E869" s="9" t="s">
        <v>5258</v>
      </c>
      <c r="F869" s="9" t="s">
        <v>498</v>
      </c>
      <c r="G869" s="9"/>
      <c r="H869" s="9"/>
      <c r="I869" s="9"/>
      <c r="J869" s="9"/>
      <c r="K869" s="9"/>
      <c r="L869" s="9"/>
    </row>
    <row r="870" spans="1:12" x14ac:dyDescent="0.35">
      <c r="A870" s="9" t="s">
        <v>5259</v>
      </c>
      <c r="B870" s="9" t="s">
        <v>5260</v>
      </c>
      <c r="C870" s="9" t="s">
        <v>5261</v>
      </c>
      <c r="D870" s="9">
        <v>868</v>
      </c>
      <c r="E870" s="9" t="s">
        <v>5262</v>
      </c>
      <c r="F870" s="9" t="s">
        <v>498</v>
      </c>
      <c r="G870" s="9" t="s">
        <v>5263</v>
      </c>
      <c r="H870" s="9" t="s">
        <v>320</v>
      </c>
      <c r="I870" s="9"/>
      <c r="J870" s="9"/>
      <c r="K870" s="9"/>
      <c r="L870" s="9"/>
    </row>
    <row r="871" spans="1:12" x14ac:dyDescent="0.35">
      <c r="A871" s="9" t="s">
        <v>5264</v>
      </c>
      <c r="B871" s="9" t="s">
        <v>5265</v>
      </c>
      <c r="C871" s="9" t="s">
        <v>5266</v>
      </c>
      <c r="D871" s="9">
        <v>869</v>
      </c>
      <c r="E871" s="9" t="s">
        <v>5267</v>
      </c>
      <c r="F871" s="9" t="s">
        <v>498</v>
      </c>
      <c r="G871" s="9"/>
      <c r="H871" s="9"/>
      <c r="I871" s="9"/>
      <c r="J871" s="9"/>
      <c r="K871" s="9"/>
      <c r="L871" s="9"/>
    </row>
    <row r="872" spans="1:12" x14ac:dyDescent="0.35">
      <c r="A872" s="9" t="s">
        <v>5268</v>
      </c>
      <c r="B872" s="9" t="s">
        <v>5269</v>
      </c>
      <c r="C872" s="9" t="s">
        <v>5270</v>
      </c>
      <c r="D872" s="9">
        <v>870</v>
      </c>
      <c r="E872" s="9" t="s">
        <v>5271</v>
      </c>
      <c r="F872" s="9" t="s">
        <v>498</v>
      </c>
      <c r="G872" s="9"/>
      <c r="H872" s="9"/>
      <c r="I872" s="9"/>
      <c r="J872" s="9"/>
      <c r="K872" s="9"/>
      <c r="L872" s="9"/>
    </row>
    <row r="873" spans="1:12" x14ac:dyDescent="0.35">
      <c r="A873" s="9" t="s">
        <v>5272</v>
      </c>
      <c r="B873" s="9" t="s">
        <v>5273</v>
      </c>
      <c r="C873" s="9" t="s">
        <v>5274</v>
      </c>
      <c r="D873" s="9">
        <v>871</v>
      </c>
      <c r="E873" s="9" t="s">
        <v>5275</v>
      </c>
      <c r="F873" s="9" t="s">
        <v>498</v>
      </c>
      <c r="G873" s="9"/>
      <c r="H873" s="9"/>
      <c r="I873" s="9"/>
      <c r="J873" s="9"/>
      <c r="K873" s="9"/>
      <c r="L873" s="9"/>
    </row>
    <row r="874" spans="1:12" x14ac:dyDescent="0.35">
      <c r="A874" s="9" t="s">
        <v>5276</v>
      </c>
      <c r="B874" s="9" t="s">
        <v>5277</v>
      </c>
      <c r="C874" s="9" t="s">
        <v>5278</v>
      </c>
      <c r="D874" s="9">
        <v>872</v>
      </c>
      <c r="E874" s="9" t="s">
        <v>5279</v>
      </c>
      <c r="F874" s="9" t="s">
        <v>318</v>
      </c>
      <c r="G874" s="9" t="s">
        <v>5280</v>
      </c>
      <c r="H874" s="9" t="s">
        <v>320</v>
      </c>
      <c r="I874" s="9"/>
      <c r="J874" s="9"/>
      <c r="K874" s="9"/>
      <c r="L874" s="9"/>
    </row>
    <row r="875" spans="1:12" x14ac:dyDescent="0.35">
      <c r="A875" s="9" t="s">
        <v>5281</v>
      </c>
      <c r="B875" s="9" t="s">
        <v>5282</v>
      </c>
      <c r="C875" s="9" t="s">
        <v>5283</v>
      </c>
      <c r="D875" s="9">
        <v>873</v>
      </c>
      <c r="E875" s="9" t="s">
        <v>5284</v>
      </c>
      <c r="F875" s="9" t="s">
        <v>865</v>
      </c>
      <c r="G875" s="9" t="s">
        <v>5285</v>
      </c>
      <c r="H875" s="9" t="s">
        <v>320</v>
      </c>
      <c r="I875" s="9"/>
      <c r="J875" s="9"/>
      <c r="K875" s="9"/>
      <c r="L875" s="9"/>
    </row>
    <row r="876" spans="1:12" x14ac:dyDescent="0.35">
      <c r="A876" s="9" t="s">
        <v>5286</v>
      </c>
      <c r="B876" s="9" t="s">
        <v>5287</v>
      </c>
      <c r="C876" s="9" t="s">
        <v>5288</v>
      </c>
      <c r="D876" s="9">
        <v>874</v>
      </c>
      <c r="E876" s="9" t="s">
        <v>5289</v>
      </c>
      <c r="F876" s="9" t="s">
        <v>392</v>
      </c>
      <c r="G876" s="9" t="s">
        <v>5290</v>
      </c>
      <c r="H876" s="9" t="s">
        <v>320</v>
      </c>
      <c r="I876" s="9"/>
      <c r="J876" s="9"/>
      <c r="K876" s="9"/>
      <c r="L876" s="9"/>
    </row>
    <row r="877" spans="1:12" x14ac:dyDescent="0.35">
      <c r="A877" s="9" t="s">
        <v>5291</v>
      </c>
      <c r="B877" s="9" t="s">
        <v>5292</v>
      </c>
      <c r="C877" s="9" t="s">
        <v>5293</v>
      </c>
      <c r="D877" s="9">
        <v>875</v>
      </c>
      <c r="E877" s="9" t="s">
        <v>5294</v>
      </c>
      <c r="F877" s="9" t="s">
        <v>318</v>
      </c>
      <c r="G877" s="9" t="s">
        <v>5295</v>
      </c>
      <c r="H877" s="9" t="s">
        <v>320</v>
      </c>
      <c r="I877" s="9"/>
      <c r="J877" s="9"/>
      <c r="K877" s="9" t="s">
        <v>5296</v>
      </c>
      <c r="L877" s="9" t="s">
        <v>5297</v>
      </c>
    </row>
    <row r="878" spans="1:12" x14ac:dyDescent="0.35">
      <c r="A878" s="9" t="s">
        <v>5298</v>
      </c>
      <c r="B878" s="9" t="s">
        <v>5299</v>
      </c>
      <c r="C878" s="9" t="s">
        <v>5300</v>
      </c>
      <c r="D878" s="9">
        <v>876</v>
      </c>
      <c r="E878" s="9" t="s">
        <v>5301</v>
      </c>
      <c r="F878" s="9" t="s">
        <v>318</v>
      </c>
      <c r="G878" s="9" t="s">
        <v>5302</v>
      </c>
      <c r="H878" s="9" t="s">
        <v>320</v>
      </c>
      <c r="I878" s="9"/>
      <c r="J878" s="9"/>
      <c r="K878" s="9" t="s">
        <v>5303</v>
      </c>
      <c r="L878" s="9" t="s">
        <v>5304</v>
      </c>
    </row>
    <row r="879" spans="1:12" x14ac:dyDescent="0.35">
      <c r="A879" s="9" t="s">
        <v>5305</v>
      </c>
      <c r="B879" s="9" t="s">
        <v>5306</v>
      </c>
      <c r="C879" s="9" t="s">
        <v>5307</v>
      </c>
      <c r="D879" s="9">
        <v>877</v>
      </c>
      <c r="E879" s="9" t="s">
        <v>5308</v>
      </c>
      <c r="F879" s="9" t="s">
        <v>412</v>
      </c>
      <c r="G879" s="9"/>
      <c r="H879" s="9"/>
      <c r="I879" s="9"/>
      <c r="J879" s="9"/>
      <c r="K879" s="9"/>
      <c r="L879" s="9"/>
    </row>
    <row r="880" spans="1:12" x14ac:dyDescent="0.35">
      <c r="A880" s="9" t="s">
        <v>5309</v>
      </c>
      <c r="B880" s="9" t="s">
        <v>5310</v>
      </c>
      <c r="C880" s="9" t="s">
        <v>5311</v>
      </c>
      <c r="D880" s="9">
        <v>878</v>
      </c>
      <c r="E880" s="9" t="s">
        <v>5312</v>
      </c>
      <c r="F880" s="9" t="s">
        <v>318</v>
      </c>
      <c r="G880" s="9"/>
      <c r="H880" s="9"/>
      <c r="I880" s="9"/>
      <c r="J880" s="9"/>
      <c r="K880" s="9"/>
      <c r="L880" s="9"/>
    </row>
    <row r="881" spans="1:12" x14ac:dyDescent="0.35">
      <c r="A881" s="9" t="s">
        <v>5313</v>
      </c>
      <c r="B881" s="9" t="s">
        <v>5314</v>
      </c>
      <c r="C881" s="9" t="s">
        <v>5315</v>
      </c>
      <c r="D881" s="9">
        <v>879</v>
      </c>
      <c r="E881" s="9" t="s">
        <v>5316</v>
      </c>
      <c r="F881" s="9" t="s">
        <v>318</v>
      </c>
      <c r="G881" s="9" t="s">
        <v>5317</v>
      </c>
      <c r="H881" s="9" t="s">
        <v>320</v>
      </c>
      <c r="I881" s="9"/>
      <c r="J881" s="9"/>
      <c r="K881" s="9"/>
      <c r="L881" s="9"/>
    </row>
    <row r="882" spans="1:12" x14ac:dyDescent="0.35">
      <c r="A882" s="9" t="s">
        <v>5318</v>
      </c>
      <c r="B882" s="9" t="s">
        <v>5319</v>
      </c>
      <c r="C882" s="9" t="s">
        <v>5320</v>
      </c>
      <c r="D882" s="9">
        <v>880</v>
      </c>
      <c r="E882" s="9" t="s">
        <v>5321</v>
      </c>
      <c r="F882" s="9" t="s">
        <v>318</v>
      </c>
      <c r="G882" s="9" t="s">
        <v>5322</v>
      </c>
      <c r="H882" s="9" t="s">
        <v>327</v>
      </c>
      <c r="I882" s="9"/>
      <c r="J882" s="9" t="s">
        <v>5323</v>
      </c>
      <c r="K882" s="9" t="s">
        <v>5324</v>
      </c>
      <c r="L882" s="9" t="s">
        <v>5324</v>
      </c>
    </row>
    <row r="883" spans="1:12" x14ac:dyDescent="0.35">
      <c r="A883" s="9" t="s">
        <v>5325</v>
      </c>
      <c r="B883" s="9" t="s">
        <v>5326</v>
      </c>
      <c r="C883" s="9" t="s">
        <v>5327</v>
      </c>
      <c r="D883" s="9">
        <v>881</v>
      </c>
      <c r="E883" s="9" t="s">
        <v>5328</v>
      </c>
      <c r="F883" s="9" t="s">
        <v>865</v>
      </c>
      <c r="G883" s="9" t="s">
        <v>5329</v>
      </c>
      <c r="H883" s="9" t="s">
        <v>327</v>
      </c>
      <c r="I883" s="9"/>
      <c r="J883" s="9"/>
      <c r="K883" s="9" t="s">
        <v>5330</v>
      </c>
      <c r="L883" s="9" t="s">
        <v>5330</v>
      </c>
    </row>
    <row r="884" spans="1:12" x14ac:dyDescent="0.35">
      <c r="A884" s="9" t="s">
        <v>5331</v>
      </c>
      <c r="B884" s="9" t="s">
        <v>5332</v>
      </c>
      <c r="C884" s="9" t="s">
        <v>5333</v>
      </c>
      <c r="D884" s="9">
        <v>882</v>
      </c>
      <c r="E884" s="9" t="s">
        <v>5334</v>
      </c>
      <c r="F884" s="9" t="s">
        <v>865</v>
      </c>
      <c r="G884" s="9" t="s">
        <v>5335</v>
      </c>
      <c r="H884" s="9" t="s">
        <v>320</v>
      </c>
      <c r="I884" s="9"/>
      <c r="J884" s="9"/>
      <c r="K884" s="9" t="s">
        <v>5336</v>
      </c>
      <c r="L884" s="9" t="s">
        <v>5336</v>
      </c>
    </row>
    <row r="885" spans="1:12" x14ac:dyDescent="0.35">
      <c r="A885" s="9" t="s">
        <v>5337</v>
      </c>
      <c r="B885" s="9" t="s">
        <v>5338</v>
      </c>
      <c r="C885" s="9" t="s">
        <v>5339</v>
      </c>
      <c r="D885" s="9">
        <v>883</v>
      </c>
      <c r="E885" s="9" t="s">
        <v>5340</v>
      </c>
      <c r="F885" s="9" t="s">
        <v>318</v>
      </c>
      <c r="G885" s="9" t="s">
        <v>5341</v>
      </c>
      <c r="H885" s="9" t="s">
        <v>320</v>
      </c>
      <c r="I885" s="9"/>
      <c r="J885" s="9"/>
      <c r="K885" s="9"/>
      <c r="L885" s="9"/>
    </row>
    <row r="886" spans="1:12" x14ac:dyDescent="0.35">
      <c r="A886" s="9" t="s">
        <v>5342</v>
      </c>
      <c r="B886" s="9" t="s">
        <v>5343</v>
      </c>
      <c r="C886" s="9" t="s">
        <v>5344</v>
      </c>
      <c r="D886" s="9">
        <v>884</v>
      </c>
      <c r="E886" s="9" t="s">
        <v>5345</v>
      </c>
      <c r="F886" s="9" t="s">
        <v>392</v>
      </c>
      <c r="G886" s="9" t="s">
        <v>5346</v>
      </c>
      <c r="H886" s="9" t="s">
        <v>320</v>
      </c>
      <c r="I886" s="9"/>
      <c r="J886" s="9"/>
      <c r="K886" s="9"/>
      <c r="L886" s="9"/>
    </row>
    <row r="887" spans="1:12" x14ac:dyDescent="0.35">
      <c r="A887" s="9" t="s">
        <v>5347</v>
      </c>
      <c r="B887" s="9" t="s">
        <v>5348</v>
      </c>
      <c r="C887" s="9" t="s">
        <v>5349</v>
      </c>
      <c r="D887" s="9">
        <v>885</v>
      </c>
      <c r="E887" s="9" t="s">
        <v>5350</v>
      </c>
      <c r="F887" s="9" t="s">
        <v>498</v>
      </c>
      <c r="G887" s="9"/>
      <c r="H887" s="9"/>
      <c r="I887" s="9"/>
      <c r="J887" s="9"/>
      <c r="K887" s="9"/>
      <c r="L887" s="9"/>
    </row>
    <row r="888" spans="1:12" x14ac:dyDescent="0.35">
      <c r="A888" s="9" t="s">
        <v>5351</v>
      </c>
      <c r="B888" s="9" t="s">
        <v>5352</v>
      </c>
      <c r="C888" s="9" t="s">
        <v>5353</v>
      </c>
      <c r="D888" s="9">
        <v>886</v>
      </c>
      <c r="E888" s="9" t="s">
        <v>5354</v>
      </c>
      <c r="F888" s="9" t="s">
        <v>498</v>
      </c>
      <c r="G888" s="9"/>
      <c r="H888" s="9"/>
      <c r="I888" s="9"/>
      <c r="J888" s="9"/>
      <c r="K888" s="9"/>
      <c r="L888" s="9"/>
    </row>
    <row r="889" spans="1:12" x14ac:dyDescent="0.35">
      <c r="A889" s="9" t="s">
        <v>5355</v>
      </c>
      <c r="B889" s="9" t="s">
        <v>5356</v>
      </c>
      <c r="C889" s="9" t="s">
        <v>5357</v>
      </c>
      <c r="D889" s="9">
        <v>887</v>
      </c>
      <c r="E889" s="9" t="s">
        <v>5358</v>
      </c>
      <c r="F889" s="9" t="s">
        <v>498</v>
      </c>
      <c r="G889" s="9"/>
      <c r="H889" s="9"/>
      <c r="I889" s="9"/>
      <c r="J889" s="9"/>
      <c r="K889" s="9"/>
      <c r="L889" s="9"/>
    </row>
    <row r="890" spans="1:12" x14ac:dyDescent="0.35">
      <c r="A890" s="9" t="s">
        <v>5359</v>
      </c>
      <c r="B890" s="9" t="s">
        <v>5360</v>
      </c>
      <c r="C890" s="9" t="s">
        <v>5361</v>
      </c>
      <c r="D890" s="9">
        <v>888</v>
      </c>
      <c r="E890" s="9" t="s">
        <v>5362</v>
      </c>
      <c r="F890" s="9" t="s">
        <v>498</v>
      </c>
      <c r="G890" s="9" t="s">
        <v>530</v>
      </c>
      <c r="H890" s="9" t="s">
        <v>320</v>
      </c>
      <c r="I890" s="9"/>
      <c r="J890" s="9"/>
      <c r="K890" s="9" t="s">
        <v>5363</v>
      </c>
      <c r="L890" s="9" t="s">
        <v>5363</v>
      </c>
    </row>
    <row r="891" spans="1:12" x14ac:dyDescent="0.35">
      <c r="A891" s="9" t="s">
        <v>5364</v>
      </c>
      <c r="B891" s="9" t="s">
        <v>5365</v>
      </c>
      <c r="C891" s="9" t="s">
        <v>5366</v>
      </c>
      <c r="D891" s="9">
        <v>889</v>
      </c>
      <c r="E891" s="9" t="s">
        <v>5367</v>
      </c>
      <c r="F891" s="9" t="s">
        <v>365</v>
      </c>
      <c r="G891" s="9" t="s">
        <v>5368</v>
      </c>
      <c r="H891" s="9" t="s">
        <v>327</v>
      </c>
      <c r="I891" s="9"/>
      <c r="J891" s="9" t="s">
        <v>5369</v>
      </c>
      <c r="K891" s="9" t="s">
        <v>5370</v>
      </c>
      <c r="L891" s="9" t="s">
        <v>5370</v>
      </c>
    </row>
    <row r="892" spans="1:12" x14ac:dyDescent="0.35">
      <c r="A892" s="9" t="s">
        <v>5371</v>
      </c>
      <c r="B892" s="9" t="s">
        <v>5372</v>
      </c>
      <c r="C892" s="9" t="s">
        <v>5373</v>
      </c>
      <c r="D892" s="9">
        <v>890</v>
      </c>
      <c r="E892" s="9" t="s">
        <v>5374</v>
      </c>
      <c r="F892" s="9" t="s">
        <v>498</v>
      </c>
      <c r="G892" s="9" t="s">
        <v>5375</v>
      </c>
      <c r="H892" s="9" t="s">
        <v>320</v>
      </c>
      <c r="I892" s="9"/>
      <c r="J892" s="9"/>
      <c r="K892" s="9" t="s">
        <v>5376</v>
      </c>
      <c r="L892" s="9" t="s">
        <v>5377</v>
      </c>
    </row>
    <row r="893" spans="1:12" x14ac:dyDescent="0.35">
      <c r="A893" s="9" t="s">
        <v>5378</v>
      </c>
      <c r="B893" s="9" t="s">
        <v>5379</v>
      </c>
      <c r="C893" s="9" t="s">
        <v>5380</v>
      </c>
      <c r="D893" s="9">
        <v>891</v>
      </c>
      <c r="E893" s="9" t="s">
        <v>5381</v>
      </c>
      <c r="F893" s="9" t="s">
        <v>498</v>
      </c>
      <c r="G893" s="9"/>
      <c r="H893" s="9"/>
      <c r="I893" s="9"/>
      <c r="J893" s="9"/>
      <c r="K893" s="9"/>
      <c r="L893" s="9"/>
    </row>
    <row r="894" spans="1:12" x14ac:dyDescent="0.35">
      <c r="A894" s="9" t="s">
        <v>5382</v>
      </c>
      <c r="B894" s="9" t="s">
        <v>5383</v>
      </c>
      <c r="C894" s="9" t="s">
        <v>5384</v>
      </c>
      <c r="D894" s="9">
        <v>892</v>
      </c>
      <c r="E894" s="9" t="s">
        <v>5385</v>
      </c>
      <c r="F894" s="9" t="s">
        <v>498</v>
      </c>
      <c r="G894" s="9" t="s">
        <v>5386</v>
      </c>
      <c r="H894" s="9" t="s">
        <v>320</v>
      </c>
      <c r="I894" s="9"/>
      <c r="J894" s="9"/>
      <c r="K894" s="9" t="s">
        <v>5387</v>
      </c>
      <c r="L894" s="9" t="s">
        <v>5387</v>
      </c>
    </row>
    <row r="895" spans="1:12" x14ac:dyDescent="0.35">
      <c r="A895" s="9" t="s">
        <v>5388</v>
      </c>
      <c r="B895" s="9" t="s">
        <v>5389</v>
      </c>
      <c r="C895" s="9" t="s">
        <v>5390</v>
      </c>
      <c r="D895" s="9">
        <v>893</v>
      </c>
      <c r="E895" s="9" t="s">
        <v>5391</v>
      </c>
      <c r="F895" s="9" t="s">
        <v>498</v>
      </c>
      <c r="G895" s="9" t="s">
        <v>5392</v>
      </c>
      <c r="H895" s="9" t="s">
        <v>320</v>
      </c>
      <c r="I895" s="9"/>
      <c r="J895" s="9"/>
      <c r="K895" s="9"/>
      <c r="L895" s="9"/>
    </row>
    <row r="896" spans="1:12" x14ac:dyDescent="0.35">
      <c r="A896" s="9" t="s">
        <v>5393</v>
      </c>
      <c r="B896" s="9" t="s">
        <v>5394</v>
      </c>
      <c r="C896" s="9" t="s">
        <v>5395</v>
      </c>
      <c r="D896" s="9">
        <v>894</v>
      </c>
      <c r="E896" s="9" t="s">
        <v>5396</v>
      </c>
      <c r="F896" s="9" t="s">
        <v>498</v>
      </c>
      <c r="G896" s="9" t="s">
        <v>5397</v>
      </c>
      <c r="H896" s="9" t="s">
        <v>320</v>
      </c>
      <c r="I896" s="9"/>
      <c r="J896" s="9"/>
      <c r="K896" s="9"/>
      <c r="L896" s="9"/>
    </row>
    <row r="897" spans="1:12" x14ac:dyDescent="0.35">
      <c r="A897" s="9" t="s">
        <v>5398</v>
      </c>
      <c r="B897" s="9" t="s">
        <v>5399</v>
      </c>
      <c r="C897" s="9" t="s">
        <v>5400</v>
      </c>
      <c r="D897" s="9">
        <v>895</v>
      </c>
      <c r="E897" s="9" t="s">
        <v>5401</v>
      </c>
      <c r="F897" s="9" t="s">
        <v>498</v>
      </c>
      <c r="G897" s="9" t="s">
        <v>5402</v>
      </c>
      <c r="H897" s="9" t="s">
        <v>320</v>
      </c>
      <c r="I897" s="9"/>
      <c r="J897" s="9"/>
      <c r="K897" s="9" t="s">
        <v>5403</v>
      </c>
      <c r="L897" s="9" t="s">
        <v>5404</v>
      </c>
    </row>
    <row r="898" spans="1:12" x14ac:dyDescent="0.35">
      <c r="A898" s="9" t="s">
        <v>5405</v>
      </c>
      <c r="B898" s="9" t="s">
        <v>5406</v>
      </c>
      <c r="C898" s="9" t="s">
        <v>5407</v>
      </c>
      <c r="D898" s="9">
        <v>896</v>
      </c>
      <c r="E898" s="9" t="s">
        <v>5408</v>
      </c>
      <c r="F898" s="9" t="s">
        <v>498</v>
      </c>
      <c r="G898" s="9"/>
      <c r="H898" s="9"/>
      <c r="I898" s="9"/>
      <c r="J898" s="9"/>
      <c r="K898" s="9"/>
      <c r="L898" s="9"/>
    </row>
    <row r="899" spans="1:12" x14ac:dyDescent="0.35">
      <c r="A899" s="9" t="s">
        <v>5409</v>
      </c>
      <c r="B899" s="9" t="s">
        <v>5410</v>
      </c>
      <c r="C899" s="9" t="s">
        <v>5411</v>
      </c>
      <c r="D899" s="9">
        <v>897</v>
      </c>
      <c r="E899" s="9" t="s">
        <v>5412</v>
      </c>
      <c r="F899" s="9" t="s">
        <v>498</v>
      </c>
      <c r="G899" s="9" t="s">
        <v>5413</v>
      </c>
      <c r="H899" s="9" t="s">
        <v>320</v>
      </c>
      <c r="I899" s="9"/>
      <c r="J899" s="9"/>
      <c r="K899" s="9"/>
      <c r="L899" s="9"/>
    </row>
    <row r="900" spans="1:12" x14ac:dyDescent="0.35">
      <c r="A900" s="9" t="s">
        <v>5414</v>
      </c>
      <c r="B900" s="9" t="s">
        <v>5415</v>
      </c>
      <c r="C900" s="9" t="s">
        <v>5416</v>
      </c>
      <c r="D900" s="9">
        <v>898</v>
      </c>
      <c r="E900" s="9" t="s">
        <v>5417</v>
      </c>
      <c r="F900" s="9" t="s">
        <v>498</v>
      </c>
      <c r="G900" s="9"/>
      <c r="H900" s="9"/>
      <c r="I900" s="9"/>
      <c r="J900" s="9"/>
      <c r="K900" s="9"/>
      <c r="L900" s="9"/>
    </row>
    <row r="901" spans="1:12" x14ac:dyDescent="0.35">
      <c r="A901" s="9" t="s">
        <v>5418</v>
      </c>
      <c r="B901" s="9" t="s">
        <v>5419</v>
      </c>
      <c r="C901" s="9" t="s">
        <v>5420</v>
      </c>
      <c r="D901" s="9">
        <v>899</v>
      </c>
      <c r="E901" s="9" t="s">
        <v>5421</v>
      </c>
      <c r="F901" s="9" t="s">
        <v>498</v>
      </c>
      <c r="G901" s="9" t="s">
        <v>5422</v>
      </c>
      <c r="H901" s="9" t="s">
        <v>327</v>
      </c>
      <c r="I901" s="9"/>
      <c r="J901" s="9"/>
      <c r="K901" s="9"/>
      <c r="L901" s="9"/>
    </row>
    <row r="902" spans="1:12" x14ac:dyDescent="0.35">
      <c r="A902" s="9" t="s">
        <v>5423</v>
      </c>
      <c r="B902" s="9" t="s">
        <v>5424</v>
      </c>
      <c r="C902" s="9" t="s">
        <v>5425</v>
      </c>
      <c r="D902" s="9">
        <v>900</v>
      </c>
      <c r="E902" s="9" t="s">
        <v>5426</v>
      </c>
      <c r="F902" s="9" t="s">
        <v>498</v>
      </c>
      <c r="G902" s="9"/>
      <c r="H902" s="9"/>
      <c r="I902" s="9"/>
      <c r="J902" s="9"/>
      <c r="K902" s="9"/>
      <c r="L902" s="9"/>
    </row>
    <row r="903" spans="1:12" x14ac:dyDescent="0.35">
      <c r="A903" s="9" t="s">
        <v>5427</v>
      </c>
      <c r="B903" s="9" t="s">
        <v>5428</v>
      </c>
      <c r="C903" s="9" t="s">
        <v>5429</v>
      </c>
      <c r="D903" s="9">
        <v>901</v>
      </c>
      <c r="E903" s="9" t="s">
        <v>5430</v>
      </c>
      <c r="F903" s="9" t="s">
        <v>498</v>
      </c>
      <c r="G903" s="9"/>
      <c r="H903" s="9"/>
      <c r="I903" s="9"/>
      <c r="J903" s="9"/>
      <c r="K903" s="9"/>
      <c r="L903" s="9"/>
    </row>
    <row r="904" spans="1:12" x14ac:dyDescent="0.35">
      <c r="A904" s="9" t="s">
        <v>5431</v>
      </c>
      <c r="B904" s="9" t="s">
        <v>5432</v>
      </c>
      <c r="C904" s="9" t="s">
        <v>5433</v>
      </c>
      <c r="D904" s="9">
        <v>902</v>
      </c>
      <c r="E904" s="9" t="s">
        <v>5434</v>
      </c>
      <c r="F904" s="9" t="s">
        <v>498</v>
      </c>
      <c r="G904" s="9"/>
      <c r="H904" s="9"/>
      <c r="I904" s="9"/>
      <c r="J904" s="9"/>
      <c r="K904" s="9"/>
      <c r="L904" s="9"/>
    </row>
    <row r="905" spans="1:12" x14ac:dyDescent="0.35">
      <c r="A905" s="9" t="s">
        <v>5435</v>
      </c>
      <c r="B905" s="9" t="s">
        <v>5436</v>
      </c>
      <c r="C905" s="9" t="s">
        <v>5437</v>
      </c>
      <c r="D905" s="9">
        <v>903</v>
      </c>
      <c r="E905" s="9" t="s">
        <v>5438</v>
      </c>
      <c r="F905" s="9" t="s">
        <v>498</v>
      </c>
      <c r="G905" s="9"/>
      <c r="H905" s="9"/>
      <c r="I905" s="9"/>
      <c r="J905" s="9"/>
      <c r="K905" s="9"/>
      <c r="L905" s="9"/>
    </row>
    <row r="906" spans="1:12" x14ac:dyDescent="0.35">
      <c r="A906" s="9" t="s">
        <v>5439</v>
      </c>
      <c r="B906" s="9" t="s">
        <v>5440</v>
      </c>
      <c r="C906" s="9" t="s">
        <v>5441</v>
      </c>
      <c r="D906" s="9">
        <v>904</v>
      </c>
      <c r="E906" s="9" t="s">
        <v>5442</v>
      </c>
      <c r="F906" s="9" t="s">
        <v>498</v>
      </c>
      <c r="G906" s="9" t="s">
        <v>5443</v>
      </c>
      <c r="H906" s="9" t="s">
        <v>320</v>
      </c>
      <c r="I906" s="9"/>
      <c r="J906" s="9"/>
      <c r="K906" s="9"/>
      <c r="L906" s="9"/>
    </row>
    <row r="907" spans="1:12" x14ac:dyDescent="0.35">
      <c r="A907" s="9" t="s">
        <v>5444</v>
      </c>
      <c r="B907" s="9" t="s">
        <v>5445</v>
      </c>
      <c r="C907" s="9" t="s">
        <v>5446</v>
      </c>
      <c r="D907" s="9">
        <v>905</v>
      </c>
      <c r="E907" s="9" t="s">
        <v>5447</v>
      </c>
      <c r="F907" s="9" t="s">
        <v>498</v>
      </c>
      <c r="G907" s="9"/>
      <c r="H907" s="9"/>
      <c r="I907" s="9"/>
      <c r="J907" s="9"/>
      <c r="K907" s="9"/>
      <c r="L907" s="9"/>
    </row>
    <row r="908" spans="1:12" x14ac:dyDescent="0.35">
      <c r="A908" s="9" t="s">
        <v>5448</v>
      </c>
      <c r="B908" s="9" t="s">
        <v>5449</v>
      </c>
      <c r="C908" s="9" t="s">
        <v>5450</v>
      </c>
      <c r="D908" s="9">
        <v>906</v>
      </c>
      <c r="E908" s="9" t="s">
        <v>5451</v>
      </c>
      <c r="F908" s="9" t="s">
        <v>498</v>
      </c>
      <c r="G908" s="9" t="s">
        <v>5452</v>
      </c>
      <c r="H908" s="9" t="s">
        <v>320</v>
      </c>
      <c r="I908" s="9"/>
      <c r="J908" s="9"/>
      <c r="K908" s="9" t="s">
        <v>5453</v>
      </c>
      <c r="L908" s="9" t="s">
        <v>531</v>
      </c>
    </row>
    <row r="909" spans="1:12" x14ac:dyDescent="0.35">
      <c r="A909" s="9" t="s">
        <v>5454</v>
      </c>
      <c r="B909" s="9" t="s">
        <v>5455</v>
      </c>
      <c r="C909" s="9" t="s">
        <v>5456</v>
      </c>
      <c r="D909" s="9">
        <v>907</v>
      </c>
      <c r="E909" s="9" t="s">
        <v>5457</v>
      </c>
      <c r="F909" s="9" t="s">
        <v>498</v>
      </c>
      <c r="G909" s="9" t="s">
        <v>5458</v>
      </c>
      <c r="H909" s="9" t="s">
        <v>320</v>
      </c>
      <c r="I909" s="9"/>
      <c r="J909" s="9"/>
      <c r="K909" s="9" t="s">
        <v>5459</v>
      </c>
      <c r="L909" s="9" t="s">
        <v>5459</v>
      </c>
    </row>
    <row r="910" spans="1:12" x14ac:dyDescent="0.35">
      <c r="A910" s="9" t="s">
        <v>5460</v>
      </c>
      <c r="B910" s="9" t="s">
        <v>5461</v>
      </c>
      <c r="C910" s="9" t="s">
        <v>5462</v>
      </c>
      <c r="D910" s="9">
        <v>908</v>
      </c>
      <c r="E910" s="9" t="s">
        <v>5463</v>
      </c>
      <c r="F910" s="9" t="s">
        <v>498</v>
      </c>
      <c r="G910" s="9" t="s">
        <v>5464</v>
      </c>
      <c r="H910" s="9" t="s">
        <v>320</v>
      </c>
      <c r="I910" s="9"/>
      <c r="J910" s="9"/>
      <c r="K910" s="9" t="s">
        <v>5465</v>
      </c>
      <c r="L910" s="9" t="s">
        <v>531</v>
      </c>
    </row>
    <row r="911" spans="1:12" x14ac:dyDescent="0.35">
      <c r="A911" s="9" t="s">
        <v>5466</v>
      </c>
      <c r="B911" s="9" t="s">
        <v>5467</v>
      </c>
      <c r="C911" s="9" t="s">
        <v>5468</v>
      </c>
      <c r="D911" s="9">
        <v>909</v>
      </c>
      <c r="E911" s="9" t="s">
        <v>5469</v>
      </c>
      <c r="F911" s="9" t="s">
        <v>498</v>
      </c>
      <c r="G911" s="9" t="s">
        <v>5470</v>
      </c>
      <c r="H911" s="9" t="s">
        <v>320</v>
      </c>
      <c r="I911" s="9"/>
      <c r="J911" s="9"/>
      <c r="K911" s="9"/>
      <c r="L911" s="9"/>
    </row>
    <row r="912" spans="1:12" x14ac:dyDescent="0.35">
      <c r="A912" s="9" t="s">
        <v>5471</v>
      </c>
      <c r="B912" s="9" t="s">
        <v>5472</v>
      </c>
      <c r="C912" s="9" t="s">
        <v>5473</v>
      </c>
      <c r="D912" s="9">
        <v>910</v>
      </c>
      <c r="E912" s="9" t="s">
        <v>5474</v>
      </c>
      <c r="F912" s="9" t="s">
        <v>318</v>
      </c>
      <c r="G912" s="9" t="s">
        <v>5475</v>
      </c>
      <c r="H912" s="9" t="s">
        <v>320</v>
      </c>
      <c r="I912" s="9"/>
      <c r="J912" s="9"/>
      <c r="K912" s="9" t="s">
        <v>5476</v>
      </c>
      <c r="L912" s="9" t="s">
        <v>5476</v>
      </c>
    </row>
    <row r="913" spans="1:12" x14ac:dyDescent="0.35">
      <c r="A913" s="9" t="s">
        <v>5477</v>
      </c>
      <c r="B913" s="9" t="s">
        <v>5478</v>
      </c>
      <c r="C913" s="9" t="s">
        <v>5479</v>
      </c>
      <c r="D913" s="9">
        <v>911</v>
      </c>
      <c r="E913" s="9" t="s">
        <v>5480</v>
      </c>
      <c r="F913" s="9" t="s">
        <v>392</v>
      </c>
      <c r="G913" s="9" t="s">
        <v>5481</v>
      </c>
      <c r="H913" s="9" t="s">
        <v>327</v>
      </c>
      <c r="I913" s="9"/>
      <c r="J913" s="9"/>
      <c r="K913" s="9"/>
      <c r="L913" s="9"/>
    </row>
    <row r="914" spans="1:12" x14ac:dyDescent="0.35">
      <c r="A914" s="9" t="s">
        <v>5482</v>
      </c>
      <c r="B914" s="9" t="s">
        <v>5483</v>
      </c>
      <c r="C914" s="9" t="s">
        <v>5484</v>
      </c>
      <c r="D914" s="9">
        <v>912</v>
      </c>
      <c r="E914" s="9" t="s">
        <v>5485</v>
      </c>
      <c r="F914" s="9" t="s">
        <v>318</v>
      </c>
      <c r="G914" s="9" t="s">
        <v>5486</v>
      </c>
      <c r="H914" s="9" t="s">
        <v>327</v>
      </c>
      <c r="I914" s="9"/>
      <c r="J914" s="9" t="s">
        <v>5487</v>
      </c>
      <c r="K914" s="9" t="s">
        <v>5488</v>
      </c>
      <c r="L914" s="9" t="s">
        <v>5488</v>
      </c>
    </row>
    <row r="915" spans="1:12" x14ac:dyDescent="0.35">
      <c r="A915" s="9" t="s">
        <v>5489</v>
      </c>
      <c r="B915" s="9" t="s">
        <v>5490</v>
      </c>
      <c r="C915" s="9" t="s">
        <v>5491</v>
      </c>
      <c r="D915" s="9">
        <v>913</v>
      </c>
      <c r="E915" s="9" t="s">
        <v>5492</v>
      </c>
      <c r="F915" s="9" t="s">
        <v>318</v>
      </c>
      <c r="G915" s="9" t="s">
        <v>5493</v>
      </c>
      <c r="H915" s="9" t="s">
        <v>327</v>
      </c>
      <c r="I915" s="9"/>
      <c r="J915" s="9" t="s">
        <v>5494</v>
      </c>
      <c r="K915" s="9" t="s">
        <v>5495</v>
      </c>
      <c r="L915" s="9" t="s">
        <v>5495</v>
      </c>
    </row>
    <row r="916" spans="1:12" x14ac:dyDescent="0.35">
      <c r="A916" s="9" t="s">
        <v>5496</v>
      </c>
      <c r="B916" s="9" t="s">
        <v>5497</v>
      </c>
      <c r="C916" s="9" t="s">
        <v>5498</v>
      </c>
      <c r="D916" s="9">
        <v>914</v>
      </c>
      <c r="E916" s="9" t="s">
        <v>5499</v>
      </c>
      <c r="F916" s="9" t="s">
        <v>318</v>
      </c>
      <c r="G916" s="9"/>
      <c r="H916" s="9"/>
      <c r="I916" s="9"/>
      <c r="J916" s="9"/>
      <c r="K916" s="9" t="s">
        <v>5500</v>
      </c>
      <c r="L916" s="9" t="s">
        <v>5500</v>
      </c>
    </row>
    <row r="917" spans="1:12" x14ac:dyDescent="0.35">
      <c r="A917" s="9" t="s">
        <v>5501</v>
      </c>
      <c r="B917" s="9" t="s">
        <v>5502</v>
      </c>
      <c r="C917" s="9" t="s">
        <v>5503</v>
      </c>
      <c r="D917" s="9">
        <v>915</v>
      </c>
      <c r="E917" s="9" t="s">
        <v>5504</v>
      </c>
      <c r="F917" s="9" t="s">
        <v>318</v>
      </c>
      <c r="G917" s="9" t="s">
        <v>5505</v>
      </c>
      <c r="H917" s="9" t="s">
        <v>320</v>
      </c>
      <c r="I917" s="9"/>
      <c r="J917" s="9"/>
      <c r="K917" s="9"/>
      <c r="L917" s="9"/>
    </row>
    <row r="918" spans="1:12" x14ac:dyDescent="0.35">
      <c r="A918" s="9" t="s">
        <v>5506</v>
      </c>
      <c r="B918" s="9" t="s">
        <v>5507</v>
      </c>
      <c r="C918" s="9" t="s">
        <v>5508</v>
      </c>
      <c r="D918" s="9">
        <v>916</v>
      </c>
      <c r="E918" s="9" t="s">
        <v>5509</v>
      </c>
      <c r="F918" s="9" t="s">
        <v>412</v>
      </c>
      <c r="G918" s="9" t="s">
        <v>5510</v>
      </c>
      <c r="H918" s="9" t="s">
        <v>320</v>
      </c>
      <c r="I918" s="9"/>
      <c r="J918" s="9"/>
      <c r="K918" s="9"/>
      <c r="L918" s="9"/>
    </row>
    <row r="919" spans="1:12" x14ac:dyDescent="0.35">
      <c r="A919" s="9" t="s">
        <v>5511</v>
      </c>
      <c r="B919" s="9" t="s">
        <v>5512</v>
      </c>
      <c r="C919" s="9" t="s">
        <v>5513</v>
      </c>
      <c r="D919" s="9">
        <v>917</v>
      </c>
      <c r="E919" s="9" t="s">
        <v>5514</v>
      </c>
      <c r="F919" s="9" t="s">
        <v>865</v>
      </c>
      <c r="G919" s="9" t="s">
        <v>5515</v>
      </c>
      <c r="H919" s="9" t="s">
        <v>320</v>
      </c>
      <c r="I919" s="9"/>
      <c r="J919" s="9"/>
      <c r="K919" s="9"/>
      <c r="L919" s="9"/>
    </row>
    <row r="920" spans="1:12" x14ac:dyDescent="0.35">
      <c r="A920" s="9" t="s">
        <v>5516</v>
      </c>
      <c r="B920" s="9" t="s">
        <v>5517</v>
      </c>
      <c r="C920" s="9" t="s">
        <v>5518</v>
      </c>
      <c r="D920" s="9">
        <v>918</v>
      </c>
      <c r="E920" s="9" t="s">
        <v>5519</v>
      </c>
      <c r="F920" s="9" t="s">
        <v>318</v>
      </c>
      <c r="G920" s="9" t="s">
        <v>5520</v>
      </c>
      <c r="H920" s="9" t="s">
        <v>320</v>
      </c>
      <c r="I920" s="9"/>
      <c r="J920" s="9"/>
      <c r="K920" s="9" t="s">
        <v>350</v>
      </c>
      <c r="L920" s="9" t="s">
        <v>350</v>
      </c>
    </row>
    <row r="921" spans="1:12" x14ac:dyDescent="0.35">
      <c r="A921" s="9" t="s">
        <v>5521</v>
      </c>
      <c r="B921" s="9" t="s">
        <v>5522</v>
      </c>
      <c r="C921" s="9" t="s">
        <v>5523</v>
      </c>
      <c r="D921" s="9">
        <v>919</v>
      </c>
      <c r="E921" s="9" t="s">
        <v>5524</v>
      </c>
      <c r="F921" s="9" t="s">
        <v>318</v>
      </c>
      <c r="G921" s="9" t="s">
        <v>5525</v>
      </c>
      <c r="H921" s="9" t="s">
        <v>327</v>
      </c>
      <c r="I921" s="9"/>
      <c r="J921" s="9" t="s">
        <v>5526</v>
      </c>
      <c r="K921" s="9" t="s">
        <v>5527</v>
      </c>
      <c r="L921" s="9" t="s">
        <v>5527</v>
      </c>
    </row>
    <row r="922" spans="1:12" x14ac:dyDescent="0.35">
      <c r="A922" s="9" t="s">
        <v>5528</v>
      </c>
      <c r="B922" s="9" t="s">
        <v>5529</v>
      </c>
      <c r="C922" s="9" t="s">
        <v>5530</v>
      </c>
      <c r="D922" s="9">
        <v>920</v>
      </c>
      <c r="E922" s="9" t="s">
        <v>5531</v>
      </c>
      <c r="F922" s="9" t="s">
        <v>412</v>
      </c>
      <c r="G922" s="9"/>
      <c r="H922" s="9"/>
      <c r="I922" s="9"/>
      <c r="J922" s="9"/>
      <c r="K922" s="9"/>
      <c r="L922" s="9"/>
    </row>
    <row r="923" spans="1:12" x14ac:dyDescent="0.35">
      <c r="A923" s="9" t="s">
        <v>5532</v>
      </c>
      <c r="B923" s="9" t="s">
        <v>5533</v>
      </c>
      <c r="C923" s="9" t="s">
        <v>5534</v>
      </c>
      <c r="D923" s="9">
        <v>921</v>
      </c>
      <c r="E923" s="9" t="s">
        <v>5535</v>
      </c>
      <c r="F923" s="9" t="s">
        <v>412</v>
      </c>
      <c r="G923" s="9" t="s">
        <v>5536</v>
      </c>
      <c r="H923" s="9" t="s">
        <v>327</v>
      </c>
      <c r="I923" s="9"/>
      <c r="J923" s="9"/>
      <c r="K923" s="9" t="s">
        <v>5537</v>
      </c>
      <c r="L923" s="9" t="s">
        <v>5538</v>
      </c>
    </row>
    <row r="924" spans="1:12" x14ac:dyDescent="0.35">
      <c r="A924" s="9" t="s">
        <v>5539</v>
      </c>
      <c r="B924" s="9" t="s">
        <v>5540</v>
      </c>
      <c r="C924" s="9" t="s">
        <v>5541</v>
      </c>
      <c r="D924" s="9">
        <v>922</v>
      </c>
      <c r="E924" s="9" t="s">
        <v>5542</v>
      </c>
      <c r="F924" s="9" t="s">
        <v>1005</v>
      </c>
      <c r="G924" s="9" t="s">
        <v>5543</v>
      </c>
      <c r="H924" s="9" t="s">
        <v>327</v>
      </c>
      <c r="I924" s="9"/>
      <c r="J924" s="9" t="s">
        <v>5544</v>
      </c>
      <c r="K924" s="9" t="s">
        <v>5537</v>
      </c>
      <c r="L924" s="9" t="s">
        <v>5537</v>
      </c>
    </row>
    <row r="925" spans="1:12" x14ac:dyDescent="0.35">
      <c r="A925" s="9" t="s">
        <v>5545</v>
      </c>
      <c r="B925" s="9" t="s">
        <v>5546</v>
      </c>
      <c r="C925" s="9" t="s">
        <v>5547</v>
      </c>
      <c r="D925" s="9">
        <v>923</v>
      </c>
      <c r="E925" s="9" t="s">
        <v>5548</v>
      </c>
      <c r="F925" s="9" t="s">
        <v>318</v>
      </c>
      <c r="G925" s="9" t="s">
        <v>5549</v>
      </c>
      <c r="H925" s="9" t="s">
        <v>327</v>
      </c>
      <c r="I925" s="9"/>
      <c r="J925" s="9"/>
      <c r="K925" s="9" t="s">
        <v>5550</v>
      </c>
      <c r="L925" s="9" t="s">
        <v>5550</v>
      </c>
    </row>
    <row r="926" spans="1:12" x14ac:dyDescent="0.35">
      <c r="A926" s="9" t="s">
        <v>5551</v>
      </c>
      <c r="B926" s="9" t="s">
        <v>5552</v>
      </c>
      <c r="C926" s="9" t="s">
        <v>5553</v>
      </c>
      <c r="D926" s="9">
        <v>924</v>
      </c>
      <c r="E926" s="9" t="s">
        <v>5554</v>
      </c>
      <c r="F926" s="9" t="s">
        <v>318</v>
      </c>
      <c r="G926" s="9" t="s">
        <v>5555</v>
      </c>
      <c r="H926" s="9" t="s">
        <v>320</v>
      </c>
      <c r="I926" s="9"/>
      <c r="J926" s="9"/>
      <c r="K926" s="9"/>
      <c r="L926" s="9"/>
    </row>
    <row r="927" spans="1:12" x14ac:dyDescent="0.35">
      <c r="A927" s="9" t="s">
        <v>5556</v>
      </c>
      <c r="B927" s="9" t="s">
        <v>5557</v>
      </c>
      <c r="C927" s="9" t="s">
        <v>5558</v>
      </c>
      <c r="D927" s="9">
        <v>925</v>
      </c>
      <c r="E927" s="9" t="s">
        <v>5559</v>
      </c>
      <c r="F927" s="9" t="s">
        <v>318</v>
      </c>
      <c r="G927" s="9" t="s">
        <v>5560</v>
      </c>
      <c r="H927" s="9" t="s">
        <v>320</v>
      </c>
      <c r="I927" s="9"/>
      <c r="J927" s="9"/>
      <c r="K927" s="9"/>
      <c r="L927" s="9"/>
    </row>
    <row r="928" spans="1:12" x14ac:dyDescent="0.35">
      <c r="A928" s="9" t="s">
        <v>5561</v>
      </c>
      <c r="B928" s="9" t="s">
        <v>5562</v>
      </c>
      <c r="C928" s="9" t="s">
        <v>5563</v>
      </c>
      <c r="D928" s="9">
        <v>926</v>
      </c>
      <c r="E928" s="9" t="s">
        <v>5564</v>
      </c>
      <c r="F928" s="9" t="s">
        <v>318</v>
      </c>
      <c r="G928" s="9" t="s">
        <v>5565</v>
      </c>
      <c r="H928" s="9" t="s">
        <v>327</v>
      </c>
      <c r="I928" s="9"/>
      <c r="J928" s="9" t="s">
        <v>5566</v>
      </c>
      <c r="K928" s="9" t="s">
        <v>5567</v>
      </c>
      <c r="L928" s="9" t="s">
        <v>5568</v>
      </c>
    </row>
    <row r="929" spans="1:12" x14ac:dyDescent="0.35">
      <c r="A929" s="9" t="s">
        <v>5569</v>
      </c>
      <c r="B929" s="9" t="s">
        <v>5570</v>
      </c>
      <c r="C929" s="9" t="s">
        <v>5571</v>
      </c>
      <c r="D929" s="9">
        <v>927</v>
      </c>
      <c r="E929" s="9" t="s">
        <v>5572</v>
      </c>
      <c r="F929" s="9" t="s">
        <v>412</v>
      </c>
      <c r="G929" s="9" t="s">
        <v>5573</v>
      </c>
      <c r="H929" s="9" t="s">
        <v>320</v>
      </c>
      <c r="I929" s="9"/>
      <c r="J929" s="9"/>
      <c r="K929" s="9" t="s">
        <v>531</v>
      </c>
      <c r="L929" s="9" t="s">
        <v>350</v>
      </c>
    </row>
    <row r="930" spans="1:12" x14ac:dyDescent="0.35">
      <c r="A930" s="9" t="s">
        <v>5574</v>
      </c>
      <c r="B930" s="9" t="s">
        <v>5575</v>
      </c>
      <c r="C930" s="9" t="s">
        <v>5576</v>
      </c>
      <c r="D930" s="9">
        <v>928</v>
      </c>
      <c r="E930" s="9" t="s">
        <v>5577</v>
      </c>
      <c r="F930" s="9" t="s">
        <v>412</v>
      </c>
      <c r="G930" s="9"/>
      <c r="H930" s="9" t="s">
        <v>5578</v>
      </c>
      <c r="I930" s="9"/>
      <c r="J930" s="9" t="s">
        <v>5579</v>
      </c>
      <c r="K930" s="9" t="s">
        <v>350</v>
      </c>
      <c r="L930" s="9" t="s">
        <v>350</v>
      </c>
    </row>
    <row r="931" spans="1:12" x14ac:dyDescent="0.35">
      <c r="A931" s="9" t="s">
        <v>5580</v>
      </c>
      <c r="B931" s="9" t="s">
        <v>5581</v>
      </c>
      <c r="C931" s="9" t="s">
        <v>5582</v>
      </c>
      <c r="D931" s="9">
        <v>929</v>
      </c>
      <c r="E931" s="9" t="s">
        <v>5583</v>
      </c>
      <c r="F931" s="9" t="s">
        <v>392</v>
      </c>
      <c r="G931" s="9" t="s">
        <v>5584</v>
      </c>
      <c r="H931" s="9" t="s">
        <v>327</v>
      </c>
      <c r="I931" s="9"/>
      <c r="J931" s="9"/>
      <c r="K931" s="9" t="s">
        <v>5585</v>
      </c>
      <c r="L931" s="9" t="s">
        <v>5585</v>
      </c>
    </row>
    <row r="932" spans="1:12" x14ac:dyDescent="0.35">
      <c r="A932" s="9" t="s">
        <v>5586</v>
      </c>
      <c r="B932" s="9" t="s">
        <v>5587</v>
      </c>
      <c r="C932" s="9" t="s">
        <v>5588</v>
      </c>
      <c r="D932" s="9">
        <v>930</v>
      </c>
      <c r="E932" s="9" t="s">
        <v>5589</v>
      </c>
      <c r="F932" s="9" t="s">
        <v>365</v>
      </c>
      <c r="G932" s="9"/>
      <c r="H932" s="9"/>
      <c r="I932" s="9"/>
      <c r="J932" s="9"/>
      <c r="K932" s="9"/>
      <c r="L932" s="9"/>
    </row>
    <row r="933" spans="1:12" x14ac:dyDescent="0.35">
      <c r="A933" s="9" t="s">
        <v>5590</v>
      </c>
      <c r="B933" s="9" t="s">
        <v>5591</v>
      </c>
      <c r="C933" s="9" t="s">
        <v>5592</v>
      </c>
      <c r="D933" s="9">
        <v>931</v>
      </c>
      <c r="E933" s="9" t="s">
        <v>5593</v>
      </c>
      <c r="F933" s="9" t="s">
        <v>365</v>
      </c>
      <c r="G933" s="9" t="s">
        <v>5594</v>
      </c>
      <c r="H933" s="9" t="s">
        <v>327</v>
      </c>
      <c r="I933" s="9"/>
      <c r="J933" s="9"/>
      <c r="K933" s="9" t="s">
        <v>350</v>
      </c>
      <c r="L933" s="9" t="s">
        <v>5595</v>
      </c>
    </row>
    <row r="934" spans="1:12" x14ac:dyDescent="0.35">
      <c r="A934" s="9" t="s">
        <v>5596</v>
      </c>
      <c r="B934" s="9" t="s">
        <v>5597</v>
      </c>
      <c r="C934" s="9" t="s">
        <v>5598</v>
      </c>
      <c r="D934" s="9">
        <v>932</v>
      </c>
      <c r="E934" s="9" t="s">
        <v>5599</v>
      </c>
      <c r="F934" s="9" t="s">
        <v>318</v>
      </c>
      <c r="G934" s="9" t="s">
        <v>5600</v>
      </c>
      <c r="H934" s="9" t="s">
        <v>320</v>
      </c>
      <c r="I934" s="9"/>
      <c r="J934" s="9"/>
      <c r="K934" s="9" t="s">
        <v>5601</v>
      </c>
      <c r="L934" s="9" t="s">
        <v>5601</v>
      </c>
    </row>
    <row r="935" spans="1:12" x14ac:dyDescent="0.35">
      <c r="A935" s="9" t="s">
        <v>5602</v>
      </c>
      <c r="B935" s="9" t="s">
        <v>5603</v>
      </c>
      <c r="C935" s="9" t="s">
        <v>5604</v>
      </c>
      <c r="D935" s="9">
        <v>933</v>
      </c>
      <c r="E935" s="9" t="s">
        <v>5605</v>
      </c>
      <c r="F935" s="9" t="s">
        <v>1005</v>
      </c>
      <c r="G935" s="9" t="s">
        <v>5606</v>
      </c>
      <c r="H935" s="9" t="s">
        <v>327</v>
      </c>
      <c r="I935" s="9"/>
      <c r="J935" s="9" t="s">
        <v>5607</v>
      </c>
      <c r="K935" s="9" t="s">
        <v>5608</v>
      </c>
      <c r="L935" s="9" t="s">
        <v>5608</v>
      </c>
    </row>
    <row r="936" spans="1:12" x14ac:dyDescent="0.35">
      <c r="A936" s="9" t="s">
        <v>5609</v>
      </c>
      <c r="B936" s="9" t="s">
        <v>5610</v>
      </c>
      <c r="C936" s="9" t="s">
        <v>5611</v>
      </c>
      <c r="D936" s="9">
        <v>934</v>
      </c>
      <c r="E936" s="9" t="s">
        <v>5612</v>
      </c>
      <c r="F936" s="9" t="s">
        <v>318</v>
      </c>
      <c r="G936" s="9" t="s">
        <v>5613</v>
      </c>
      <c r="H936" s="9" t="s">
        <v>327</v>
      </c>
      <c r="I936" s="9"/>
      <c r="J936" s="9" t="s">
        <v>5614</v>
      </c>
      <c r="K936" s="9" t="s">
        <v>5615</v>
      </c>
      <c r="L936" s="9" t="s">
        <v>5615</v>
      </c>
    </row>
    <row r="937" spans="1:12" x14ac:dyDescent="0.35">
      <c r="A937" s="9" t="s">
        <v>5616</v>
      </c>
      <c r="B937" s="9" t="s">
        <v>5617</v>
      </c>
      <c r="C937" s="9" t="s">
        <v>5618</v>
      </c>
      <c r="D937" s="9">
        <v>935</v>
      </c>
      <c r="E937" s="9" t="s">
        <v>5619</v>
      </c>
      <c r="F937" s="9" t="s">
        <v>318</v>
      </c>
      <c r="G937" s="9"/>
      <c r="H937" s="9"/>
      <c r="I937" s="9"/>
      <c r="J937" s="9"/>
      <c r="K937" s="9"/>
      <c r="L937" s="9"/>
    </row>
    <row r="938" spans="1:12" x14ac:dyDescent="0.35">
      <c r="A938" s="9" t="s">
        <v>5620</v>
      </c>
      <c r="B938" s="9" t="s">
        <v>5621</v>
      </c>
      <c r="C938" s="9" t="s">
        <v>5622</v>
      </c>
      <c r="D938" s="9">
        <v>936</v>
      </c>
      <c r="E938" s="9" t="s">
        <v>5623</v>
      </c>
      <c r="F938" s="9" t="s">
        <v>318</v>
      </c>
      <c r="G938" s="9" t="s">
        <v>5624</v>
      </c>
      <c r="H938" s="9" t="s">
        <v>327</v>
      </c>
      <c r="I938" s="9"/>
      <c r="J938" s="9" t="s">
        <v>5625</v>
      </c>
      <c r="K938" s="9" t="s">
        <v>5626</v>
      </c>
      <c r="L938" s="9" t="s">
        <v>5626</v>
      </c>
    </row>
    <row r="939" spans="1:12" x14ac:dyDescent="0.35">
      <c r="A939" s="9" t="s">
        <v>5627</v>
      </c>
      <c r="B939" s="9" t="s">
        <v>5628</v>
      </c>
      <c r="C939" s="9" t="s">
        <v>5629</v>
      </c>
      <c r="D939" s="9">
        <v>937</v>
      </c>
      <c r="E939" s="9" t="s">
        <v>5630</v>
      </c>
      <c r="F939" s="9" t="s">
        <v>318</v>
      </c>
      <c r="G939" s="9" t="s">
        <v>5631</v>
      </c>
      <c r="H939" s="9" t="s">
        <v>327</v>
      </c>
      <c r="I939" s="9"/>
      <c r="J939" s="9"/>
      <c r="K939" s="9" t="s">
        <v>5632</v>
      </c>
      <c r="L939" s="9" t="s">
        <v>5632</v>
      </c>
    </row>
    <row r="940" spans="1:12" x14ac:dyDescent="0.35">
      <c r="A940" s="9" t="s">
        <v>5633</v>
      </c>
      <c r="B940" s="9" t="s">
        <v>5634</v>
      </c>
      <c r="C940" s="9" t="s">
        <v>5635</v>
      </c>
      <c r="D940" s="9">
        <v>938</v>
      </c>
      <c r="E940" s="9" t="s">
        <v>5636</v>
      </c>
      <c r="F940" s="9" t="s">
        <v>318</v>
      </c>
      <c r="G940" s="9" t="s">
        <v>5637</v>
      </c>
      <c r="H940" s="9" t="s">
        <v>327</v>
      </c>
      <c r="I940" s="9"/>
      <c r="J940" s="9" t="s">
        <v>5638</v>
      </c>
      <c r="K940" s="9" t="s">
        <v>5639</v>
      </c>
      <c r="L940" s="9" t="s">
        <v>5639</v>
      </c>
    </row>
    <row r="941" spans="1:12" x14ac:dyDescent="0.35">
      <c r="A941" s="9" t="s">
        <v>5640</v>
      </c>
      <c r="B941" s="9" t="s">
        <v>5641</v>
      </c>
      <c r="C941" s="9" t="s">
        <v>5642</v>
      </c>
      <c r="D941" s="9">
        <v>939</v>
      </c>
      <c r="E941" s="9" t="s">
        <v>5643</v>
      </c>
      <c r="F941" s="9" t="s">
        <v>318</v>
      </c>
      <c r="G941" s="9" t="s">
        <v>5644</v>
      </c>
      <c r="H941" s="9" t="s">
        <v>327</v>
      </c>
      <c r="I941" s="9"/>
      <c r="J941" s="9"/>
      <c r="K941" s="9" t="s">
        <v>5645</v>
      </c>
      <c r="L941" s="9" t="s">
        <v>5645</v>
      </c>
    </row>
    <row r="942" spans="1:12" x14ac:dyDescent="0.35">
      <c r="A942" s="9" t="s">
        <v>5646</v>
      </c>
      <c r="B942" s="9" t="s">
        <v>5647</v>
      </c>
      <c r="C942" s="9" t="s">
        <v>5648</v>
      </c>
      <c r="D942" s="9">
        <v>940</v>
      </c>
      <c r="E942" s="9" t="s">
        <v>5649</v>
      </c>
      <c r="F942" s="9" t="s">
        <v>318</v>
      </c>
      <c r="G942" s="9" t="s">
        <v>5650</v>
      </c>
      <c r="H942" s="9" t="s">
        <v>327</v>
      </c>
      <c r="I942" s="9"/>
      <c r="J942" s="9" t="s">
        <v>5651</v>
      </c>
      <c r="K942" s="9" t="s">
        <v>5652</v>
      </c>
      <c r="L942" s="9" t="s">
        <v>5652</v>
      </c>
    </row>
    <row r="943" spans="1:12" x14ac:dyDescent="0.35">
      <c r="A943" s="9" t="s">
        <v>5653</v>
      </c>
      <c r="B943" s="9" t="s">
        <v>5654</v>
      </c>
      <c r="C943" s="9" t="s">
        <v>5655</v>
      </c>
      <c r="D943" s="9">
        <v>941</v>
      </c>
      <c r="E943" s="9" t="s">
        <v>5656</v>
      </c>
      <c r="F943" s="9" t="s">
        <v>318</v>
      </c>
      <c r="G943" s="9" t="s">
        <v>5657</v>
      </c>
      <c r="H943" s="9" t="s">
        <v>327</v>
      </c>
      <c r="I943" s="9"/>
      <c r="J943" s="9" t="s">
        <v>5658</v>
      </c>
      <c r="K943" s="9" t="s">
        <v>5659</v>
      </c>
      <c r="L943" s="9" t="s">
        <v>5659</v>
      </c>
    </row>
    <row r="944" spans="1:12" x14ac:dyDescent="0.35">
      <c r="A944" s="9" t="s">
        <v>5660</v>
      </c>
      <c r="B944" s="9" t="s">
        <v>5661</v>
      </c>
      <c r="C944" s="9" t="s">
        <v>5662</v>
      </c>
      <c r="D944" s="9">
        <v>942</v>
      </c>
      <c r="E944" s="9" t="s">
        <v>5663</v>
      </c>
      <c r="F944" s="9" t="s">
        <v>318</v>
      </c>
      <c r="G944" s="9" t="s">
        <v>5664</v>
      </c>
      <c r="H944" s="9" t="s">
        <v>327</v>
      </c>
      <c r="I944" s="9"/>
      <c r="J944" s="9" t="s">
        <v>5665</v>
      </c>
      <c r="K944" s="9" t="s">
        <v>5666</v>
      </c>
      <c r="L944" s="9" t="s">
        <v>5666</v>
      </c>
    </row>
    <row r="945" spans="1:12" x14ac:dyDescent="0.35">
      <c r="A945" s="9" t="s">
        <v>5667</v>
      </c>
      <c r="B945" s="9" t="s">
        <v>5668</v>
      </c>
      <c r="C945" s="9" t="s">
        <v>5669</v>
      </c>
      <c r="D945" s="9">
        <v>943</v>
      </c>
      <c r="E945" s="9" t="s">
        <v>5670</v>
      </c>
      <c r="F945" s="9" t="s">
        <v>318</v>
      </c>
      <c r="G945" s="9" t="s">
        <v>5671</v>
      </c>
      <c r="H945" s="9" t="s">
        <v>327</v>
      </c>
      <c r="I945" s="9"/>
      <c r="J945" s="9" t="s">
        <v>5651</v>
      </c>
      <c r="K945" s="9" t="s">
        <v>5672</v>
      </c>
      <c r="L945" s="9" t="s">
        <v>5672</v>
      </c>
    </row>
    <row r="946" spans="1:12" x14ac:dyDescent="0.35">
      <c r="A946" s="9" t="s">
        <v>5673</v>
      </c>
      <c r="B946" s="9" t="s">
        <v>5674</v>
      </c>
      <c r="C946" s="9" t="s">
        <v>5675</v>
      </c>
      <c r="D946" s="9">
        <v>944</v>
      </c>
      <c r="E946" s="9" t="s">
        <v>5676</v>
      </c>
      <c r="F946" s="9" t="s">
        <v>318</v>
      </c>
      <c r="G946" s="9" t="s">
        <v>5677</v>
      </c>
      <c r="H946" s="9" t="s">
        <v>320</v>
      </c>
      <c r="I946" s="9"/>
      <c r="J946" s="9"/>
      <c r="K946" s="9" t="s">
        <v>350</v>
      </c>
      <c r="L946" s="9" t="s">
        <v>350</v>
      </c>
    </row>
    <row r="947" spans="1:12" x14ac:dyDescent="0.35">
      <c r="A947" s="9" t="s">
        <v>5678</v>
      </c>
      <c r="B947" s="9" t="s">
        <v>5679</v>
      </c>
      <c r="C947" s="9" t="s">
        <v>5680</v>
      </c>
      <c r="D947" s="9">
        <v>945</v>
      </c>
      <c r="E947" s="9" t="s">
        <v>5681</v>
      </c>
      <c r="F947" s="9" t="s">
        <v>318</v>
      </c>
      <c r="G947" s="9" t="s">
        <v>5682</v>
      </c>
      <c r="H947" s="9" t="s">
        <v>320</v>
      </c>
      <c r="I947" s="9"/>
      <c r="J947" s="9"/>
      <c r="K947" s="9" t="s">
        <v>5683</v>
      </c>
      <c r="L947" s="9" t="s">
        <v>5683</v>
      </c>
    </row>
    <row r="948" spans="1:12" x14ac:dyDescent="0.35">
      <c r="A948" s="9" t="s">
        <v>5684</v>
      </c>
      <c r="B948" s="9" t="s">
        <v>5685</v>
      </c>
      <c r="C948" s="9" t="s">
        <v>5686</v>
      </c>
      <c r="D948" s="9">
        <v>946</v>
      </c>
      <c r="E948" s="9" t="s">
        <v>5687</v>
      </c>
      <c r="F948" s="9" t="s">
        <v>318</v>
      </c>
      <c r="G948" s="9" t="s">
        <v>5688</v>
      </c>
      <c r="H948" s="9" t="s">
        <v>327</v>
      </c>
      <c r="I948" s="9"/>
      <c r="J948" s="9" t="s">
        <v>5689</v>
      </c>
      <c r="K948" s="9" t="s">
        <v>5690</v>
      </c>
      <c r="L948" s="9" t="s">
        <v>5690</v>
      </c>
    </row>
    <row r="949" spans="1:12" x14ac:dyDescent="0.35">
      <c r="A949" s="9" t="s">
        <v>5691</v>
      </c>
      <c r="B949" s="9" t="s">
        <v>5692</v>
      </c>
      <c r="C949" s="9" t="s">
        <v>5693</v>
      </c>
      <c r="D949" s="9">
        <v>947</v>
      </c>
      <c r="E949" s="9" t="s">
        <v>5694</v>
      </c>
      <c r="F949" s="9" t="s">
        <v>392</v>
      </c>
      <c r="G949" s="9"/>
      <c r="H949" s="9"/>
      <c r="I949" s="9"/>
      <c r="J949" s="9"/>
      <c r="K949" s="9"/>
      <c r="L949" s="9"/>
    </row>
    <row r="950" spans="1:12" x14ac:dyDescent="0.35">
      <c r="A950" s="9" t="s">
        <v>5695</v>
      </c>
      <c r="B950" s="9" t="s">
        <v>5696</v>
      </c>
      <c r="C950" s="9" t="s">
        <v>5697</v>
      </c>
      <c r="D950" s="9">
        <v>948</v>
      </c>
      <c r="E950" s="9" t="s">
        <v>5698</v>
      </c>
      <c r="F950" s="9" t="s">
        <v>392</v>
      </c>
      <c r="G950" s="9" t="s">
        <v>5699</v>
      </c>
      <c r="H950" s="9" t="s">
        <v>327</v>
      </c>
      <c r="I950" s="9"/>
      <c r="J950" s="9" t="s">
        <v>5700</v>
      </c>
      <c r="K950" s="9" t="s">
        <v>5701</v>
      </c>
      <c r="L950" s="9" t="s">
        <v>5701</v>
      </c>
    </row>
    <row r="951" spans="1:12" x14ac:dyDescent="0.35">
      <c r="A951" s="9" t="s">
        <v>5702</v>
      </c>
      <c r="B951" s="9" t="s">
        <v>5703</v>
      </c>
      <c r="C951" s="9" t="s">
        <v>5704</v>
      </c>
      <c r="D951" s="9">
        <v>949</v>
      </c>
      <c r="E951" s="9" t="s">
        <v>5705</v>
      </c>
      <c r="F951" s="9" t="s">
        <v>392</v>
      </c>
      <c r="G951" s="9" t="s">
        <v>5706</v>
      </c>
      <c r="H951" s="9" t="s">
        <v>320</v>
      </c>
      <c r="I951" s="9"/>
      <c r="J951" s="9"/>
      <c r="K951" s="9" t="s">
        <v>5707</v>
      </c>
      <c r="L951" s="9" t="s">
        <v>5708</v>
      </c>
    </row>
    <row r="952" spans="1:12" x14ac:dyDescent="0.35">
      <c r="A952" s="9" t="s">
        <v>5709</v>
      </c>
      <c r="B952" s="9" t="s">
        <v>5710</v>
      </c>
      <c r="C952" s="9" t="s">
        <v>5711</v>
      </c>
      <c r="D952" s="9">
        <v>950</v>
      </c>
      <c r="E952" s="9" t="s">
        <v>5712</v>
      </c>
      <c r="F952" s="9" t="s">
        <v>1005</v>
      </c>
      <c r="G952" s="9" t="s">
        <v>5713</v>
      </c>
      <c r="H952" s="9" t="s">
        <v>327</v>
      </c>
      <c r="I952" s="9"/>
      <c r="J952" s="9" t="s">
        <v>5714</v>
      </c>
      <c r="K952" s="9" t="s">
        <v>3968</v>
      </c>
      <c r="L952" s="9" t="s">
        <v>3968</v>
      </c>
    </row>
    <row r="953" spans="1:12" x14ac:dyDescent="0.35">
      <c r="A953" s="9" t="s">
        <v>5715</v>
      </c>
      <c r="B953" s="9" t="s">
        <v>5716</v>
      </c>
      <c r="C953" s="9" t="s">
        <v>5717</v>
      </c>
      <c r="D953" s="9">
        <v>951</v>
      </c>
      <c r="E953" s="9" t="s">
        <v>5718</v>
      </c>
      <c r="F953" s="9" t="s">
        <v>318</v>
      </c>
      <c r="G953" s="9" t="s">
        <v>5719</v>
      </c>
      <c r="H953" s="9" t="s">
        <v>327</v>
      </c>
      <c r="I953" s="9"/>
      <c r="J953" s="9" t="s">
        <v>5720</v>
      </c>
      <c r="K953" s="9" t="s">
        <v>5721</v>
      </c>
      <c r="L953" s="9" t="s">
        <v>5721</v>
      </c>
    </row>
    <row r="954" spans="1:12" x14ac:dyDescent="0.35">
      <c r="A954" s="9" t="s">
        <v>5722</v>
      </c>
      <c r="B954" s="9" t="s">
        <v>5723</v>
      </c>
      <c r="C954" s="9" t="s">
        <v>5724</v>
      </c>
      <c r="D954" s="9">
        <v>952</v>
      </c>
      <c r="E954" s="9" t="s">
        <v>5725</v>
      </c>
      <c r="F954" s="9" t="s">
        <v>365</v>
      </c>
      <c r="G954" s="9" t="s">
        <v>5726</v>
      </c>
      <c r="H954" s="9" t="s">
        <v>327</v>
      </c>
      <c r="I954" s="9"/>
      <c r="J954" s="9" t="s">
        <v>5727</v>
      </c>
      <c r="K954" s="9" t="s">
        <v>5728</v>
      </c>
      <c r="L954" s="9" t="s">
        <v>5728</v>
      </c>
    </row>
    <row r="955" spans="1:12" x14ac:dyDescent="0.35">
      <c r="A955" s="9" t="s">
        <v>5729</v>
      </c>
      <c r="B955" s="9" t="s">
        <v>5730</v>
      </c>
      <c r="C955" s="9" t="s">
        <v>5731</v>
      </c>
      <c r="D955" s="9">
        <v>953</v>
      </c>
      <c r="E955" s="9" t="s">
        <v>5732</v>
      </c>
      <c r="F955" s="9" t="s">
        <v>318</v>
      </c>
      <c r="G955" s="9" t="s">
        <v>5733</v>
      </c>
      <c r="H955" s="9" t="s">
        <v>320</v>
      </c>
      <c r="I955" s="9"/>
      <c r="J955" s="9"/>
      <c r="K955" s="9"/>
      <c r="L955" s="9"/>
    </row>
    <row r="956" spans="1:12" x14ac:dyDescent="0.35">
      <c r="A956" s="9" t="s">
        <v>5734</v>
      </c>
      <c r="B956" s="9" t="s">
        <v>5735</v>
      </c>
      <c r="C956" s="9" t="s">
        <v>5736</v>
      </c>
      <c r="D956" s="9">
        <v>954</v>
      </c>
      <c r="E956" s="9" t="s">
        <v>5737</v>
      </c>
      <c r="F956" s="9" t="s">
        <v>318</v>
      </c>
      <c r="G956" s="9" t="s">
        <v>5738</v>
      </c>
      <c r="H956" s="9" t="s">
        <v>320</v>
      </c>
      <c r="I956" s="9"/>
      <c r="J956" s="9"/>
      <c r="K956" s="9" t="s">
        <v>5739</v>
      </c>
      <c r="L956" s="9" t="s">
        <v>5740</v>
      </c>
    </row>
    <row r="957" spans="1:12" x14ac:dyDescent="0.35">
      <c r="A957" s="9" t="s">
        <v>5741</v>
      </c>
      <c r="B957" s="9" t="s">
        <v>5742</v>
      </c>
      <c r="C957" s="9" t="s">
        <v>5743</v>
      </c>
      <c r="D957" s="9">
        <v>955</v>
      </c>
      <c r="E957" s="9" t="s">
        <v>5744</v>
      </c>
      <c r="F957" s="9" t="s">
        <v>318</v>
      </c>
      <c r="G957" s="9" t="s">
        <v>5745</v>
      </c>
      <c r="H957" s="9" t="s">
        <v>320</v>
      </c>
      <c r="I957" s="9"/>
      <c r="J957" s="9"/>
      <c r="K957" s="9"/>
      <c r="L957" s="9"/>
    </row>
    <row r="958" spans="1:12" x14ac:dyDescent="0.35">
      <c r="A958" s="9" t="s">
        <v>5746</v>
      </c>
      <c r="B958" s="9" t="s">
        <v>5747</v>
      </c>
      <c r="C958" s="9" t="s">
        <v>5748</v>
      </c>
      <c r="D958" s="9">
        <v>956</v>
      </c>
      <c r="E958" s="9" t="s">
        <v>5749</v>
      </c>
      <c r="F958" s="9" t="s">
        <v>318</v>
      </c>
      <c r="G958" s="9" t="s">
        <v>5750</v>
      </c>
      <c r="H958" s="9" t="s">
        <v>320</v>
      </c>
      <c r="I958" s="9"/>
      <c r="J958" s="9"/>
      <c r="K958" s="9" t="s">
        <v>5751</v>
      </c>
      <c r="L958" s="9" t="s">
        <v>5751</v>
      </c>
    </row>
    <row r="959" spans="1:12" x14ac:dyDescent="0.35">
      <c r="A959" s="9" t="s">
        <v>5752</v>
      </c>
      <c r="B959" s="9" t="s">
        <v>5753</v>
      </c>
      <c r="C959" s="9" t="s">
        <v>5754</v>
      </c>
      <c r="D959" s="9">
        <v>957</v>
      </c>
      <c r="E959" s="9" t="s">
        <v>5755</v>
      </c>
      <c r="F959" s="9" t="s">
        <v>318</v>
      </c>
      <c r="G959" s="9" t="s">
        <v>5756</v>
      </c>
      <c r="H959" s="9" t="s">
        <v>327</v>
      </c>
      <c r="I959" s="9"/>
      <c r="J959" s="9"/>
      <c r="K959" s="9" t="s">
        <v>5757</v>
      </c>
      <c r="L959" s="9" t="s">
        <v>5757</v>
      </c>
    </row>
    <row r="960" spans="1:12" x14ac:dyDescent="0.35">
      <c r="A960" s="9" t="s">
        <v>5758</v>
      </c>
      <c r="B960" s="9" t="s">
        <v>5759</v>
      </c>
      <c r="C960" s="9" t="s">
        <v>5760</v>
      </c>
      <c r="D960" s="9">
        <v>958</v>
      </c>
      <c r="E960" s="9" t="s">
        <v>5761</v>
      </c>
      <c r="F960" s="9" t="s">
        <v>392</v>
      </c>
      <c r="G960" s="9" t="s">
        <v>5762</v>
      </c>
      <c r="H960" s="9" t="s">
        <v>320</v>
      </c>
      <c r="I960" s="9"/>
      <c r="J960" s="9"/>
      <c r="K960" s="9" t="s">
        <v>5763</v>
      </c>
      <c r="L960" s="9" t="s">
        <v>5763</v>
      </c>
    </row>
    <row r="961" spans="1:12" x14ac:dyDescent="0.35">
      <c r="A961" s="9" t="s">
        <v>5764</v>
      </c>
      <c r="B961" s="9" t="s">
        <v>5765</v>
      </c>
      <c r="C961" s="9" t="s">
        <v>5766</v>
      </c>
      <c r="D961" s="9">
        <v>959</v>
      </c>
      <c r="E961" s="9" t="s">
        <v>5767</v>
      </c>
      <c r="F961" s="9" t="s">
        <v>412</v>
      </c>
      <c r="G961" s="9" t="s">
        <v>5768</v>
      </c>
      <c r="H961" s="9" t="s">
        <v>327</v>
      </c>
      <c r="I961" s="9"/>
      <c r="J961" s="9" t="s">
        <v>5769</v>
      </c>
      <c r="K961" s="9" t="s">
        <v>5770</v>
      </c>
      <c r="L961" s="9" t="s">
        <v>5770</v>
      </c>
    </row>
    <row r="962" spans="1:12" x14ac:dyDescent="0.35">
      <c r="A962" s="9" t="s">
        <v>5771</v>
      </c>
      <c r="B962" s="9" t="s">
        <v>5772</v>
      </c>
      <c r="C962" s="9" t="s">
        <v>5773</v>
      </c>
      <c r="D962" s="9">
        <v>960</v>
      </c>
      <c r="E962" s="9" t="s">
        <v>5774</v>
      </c>
      <c r="F962" s="9" t="s">
        <v>318</v>
      </c>
      <c r="G962" s="9" t="s">
        <v>5775</v>
      </c>
      <c r="H962" s="9" t="s">
        <v>327</v>
      </c>
      <c r="I962" s="9"/>
      <c r="J962" s="9" t="s">
        <v>5776</v>
      </c>
      <c r="K962" s="9" t="s">
        <v>5777</v>
      </c>
      <c r="L962" s="9" t="s">
        <v>5777</v>
      </c>
    </row>
    <row r="963" spans="1:12" x14ac:dyDescent="0.35">
      <c r="A963" s="9" t="s">
        <v>5778</v>
      </c>
      <c r="B963" s="9" t="s">
        <v>5779</v>
      </c>
      <c r="C963" s="9" t="s">
        <v>5780</v>
      </c>
      <c r="D963" s="9">
        <v>961</v>
      </c>
      <c r="E963" s="9" t="s">
        <v>5781</v>
      </c>
      <c r="F963" s="9" t="s">
        <v>392</v>
      </c>
      <c r="G963" s="9" t="s">
        <v>5782</v>
      </c>
      <c r="H963" s="9" t="s">
        <v>320</v>
      </c>
      <c r="I963" s="9"/>
      <c r="J963" s="9"/>
      <c r="K963" s="9"/>
      <c r="L963" s="9"/>
    </row>
    <row r="964" spans="1:12" x14ac:dyDescent="0.35">
      <c r="A964" s="9" t="s">
        <v>5783</v>
      </c>
      <c r="B964" s="9" t="s">
        <v>5784</v>
      </c>
      <c r="C964" s="9" t="s">
        <v>5785</v>
      </c>
      <c r="D964" s="9">
        <v>962</v>
      </c>
      <c r="E964" s="9" t="s">
        <v>5786</v>
      </c>
      <c r="F964" s="9" t="s">
        <v>318</v>
      </c>
      <c r="G964" s="9" t="s">
        <v>5787</v>
      </c>
      <c r="H964" s="9" t="s">
        <v>320</v>
      </c>
      <c r="I964" s="9"/>
      <c r="J964" s="9"/>
      <c r="K964" s="9" t="s">
        <v>5788</v>
      </c>
      <c r="L964" s="9" t="s">
        <v>5789</v>
      </c>
    </row>
    <row r="965" spans="1:12" x14ac:dyDescent="0.35">
      <c r="A965" s="9" t="s">
        <v>5790</v>
      </c>
      <c r="B965" s="9" t="s">
        <v>5791</v>
      </c>
      <c r="C965" s="9" t="s">
        <v>5792</v>
      </c>
      <c r="D965" s="9">
        <v>963</v>
      </c>
      <c r="E965" s="9" t="s">
        <v>5793</v>
      </c>
      <c r="F965" s="9" t="s">
        <v>318</v>
      </c>
      <c r="G965" s="9" t="s">
        <v>5794</v>
      </c>
      <c r="H965" s="9" t="s">
        <v>320</v>
      </c>
      <c r="I965" s="9"/>
      <c r="J965" s="9"/>
      <c r="K965" s="9"/>
      <c r="L965" s="9"/>
    </row>
    <row r="966" spans="1:12" x14ac:dyDescent="0.35">
      <c r="A966" s="9" t="s">
        <v>5795</v>
      </c>
      <c r="B966" s="9" t="s">
        <v>5796</v>
      </c>
      <c r="C966" s="9" t="s">
        <v>5797</v>
      </c>
      <c r="D966" s="9">
        <v>964</v>
      </c>
      <c r="E966" s="9" t="s">
        <v>5798</v>
      </c>
      <c r="F966" s="9" t="s">
        <v>318</v>
      </c>
      <c r="G966" s="9" t="s">
        <v>5799</v>
      </c>
      <c r="H966" s="9" t="s">
        <v>327</v>
      </c>
      <c r="I966" s="9"/>
      <c r="J966" s="9"/>
      <c r="K966" s="9" t="s">
        <v>5800</v>
      </c>
      <c r="L966" s="9" t="s">
        <v>5800</v>
      </c>
    </row>
    <row r="967" spans="1:12" x14ac:dyDescent="0.35">
      <c r="A967" s="9" t="s">
        <v>5801</v>
      </c>
      <c r="B967" s="9" t="s">
        <v>5802</v>
      </c>
      <c r="C967" s="9" t="s">
        <v>5803</v>
      </c>
      <c r="D967" s="9">
        <v>965</v>
      </c>
      <c r="E967" s="9" t="s">
        <v>5804</v>
      </c>
      <c r="F967" s="9" t="s">
        <v>318</v>
      </c>
      <c r="G967" s="9" t="s">
        <v>5805</v>
      </c>
      <c r="H967" s="9" t="s">
        <v>327</v>
      </c>
      <c r="I967" s="9"/>
      <c r="J967" s="9"/>
      <c r="K967" s="9" t="s">
        <v>5806</v>
      </c>
      <c r="L967" s="9" t="s">
        <v>5806</v>
      </c>
    </row>
    <row r="968" spans="1:12" x14ac:dyDescent="0.35">
      <c r="A968" s="9" t="s">
        <v>5807</v>
      </c>
      <c r="B968" s="9" t="s">
        <v>5808</v>
      </c>
      <c r="C968" s="9" t="s">
        <v>5809</v>
      </c>
      <c r="D968" s="9">
        <v>966</v>
      </c>
      <c r="E968" s="9" t="s">
        <v>5810</v>
      </c>
      <c r="F968" s="9" t="s">
        <v>318</v>
      </c>
      <c r="G968" s="9" t="s">
        <v>5811</v>
      </c>
      <c r="H968" s="9" t="s">
        <v>320</v>
      </c>
      <c r="I968" s="9"/>
      <c r="J968" s="9"/>
      <c r="K968" s="9" t="s">
        <v>5812</v>
      </c>
      <c r="L968" s="9" t="s">
        <v>5812</v>
      </c>
    </row>
    <row r="969" spans="1:12" x14ac:dyDescent="0.35">
      <c r="A969" s="9" t="s">
        <v>5813</v>
      </c>
      <c r="B969" s="9" t="s">
        <v>5814</v>
      </c>
      <c r="C969" s="9" t="s">
        <v>5815</v>
      </c>
      <c r="D969" s="9">
        <v>967</v>
      </c>
      <c r="E969" s="9" t="s">
        <v>5816</v>
      </c>
      <c r="F969" s="9" t="s">
        <v>318</v>
      </c>
      <c r="G969" s="9" t="s">
        <v>5817</v>
      </c>
      <c r="H969" s="9" t="s">
        <v>327</v>
      </c>
      <c r="I969" s="9"/>
      <c r="J969" s="9" t="s">
        <v>5818</v>
      </c>
      <c r="K969" s="9" t="s">
        <v>5819</v>
      </c>
      <c r="L969" s="9" t="s">
        <v>5819</v>
      </c>
    </row>
    <row r="970" spans="1:12" x14ac:dyDescent="0.35">
      <c r="A970" s="9" t="s">
        <v>5820</v>
      </c>
      <c r="B970" s="9" t="s">
        <v>5821</v>
      </c>
      <c r="C970" s="9" t="s">
        <v>5822</v>
      </c>
      <c r="D970" s="9">
        <v>968</v>
      </c>
      <c r="E970" s="9" t="s">
        <v>5823</v>
      </c>
      <c r="F970" s="9" t="s">
        <v>365</v>
      </c>
      <c r="G970" s="9" t="s">
        <v>5824</v>
      </c>
      <c r="H970" s="9" t="s">
        <v>327</v>
      </c>
      <c r="I970" s="9"/>
      <c r="J970" s="9"/>
      <c r="K970" s="9"/>
      <c r="L970" s="9"/>
    </row>
    <row r="971" spans="1:12" x14ac:dyDescent="0.35">
      <c r="A971" s="9" t="s">
        <v>5825</v>
      </c>
      <c r="B971" s="9" t="s">
        <v>5826</v>
      </c>
      <c r="C971" s="9" t="s">
        <v>5827</v>
      </c>
      <c r="D971" s="9">
        <v>969</v>
      </c>
      <c r="E971" s="9" t="s">
        <v>5828</v>
      </c>
      <c r="F971" s="9" t="s">
        <v>318</v>
      </c>
      <c r="G971" s="9" t="s">
        <v>5829</v>
      </c>
      <c r="H971" s="9" t="s">
        <v>327</v>
      </c>
      <c r="I971" s="9"/>
      <c r="J971" s="9"/>
      <c r="K971" s="9" t="s">
        <v>5830</v>
      </c>
      <c r="L971" s="9" t="s">
        <v>5830</v>
      </c>
    </row>
    <row r="972" spans="1:12" x14ac:dyDescent="0.35">
      <c r="A972" s="9" t="s">
        <v>5831</v>
      </c>
      <c r="B972" s="9" t="s">
        <v>5832</v>
      </c>
      <c r="C972" s="9" t="s">
        <v>5833</v>
      </c>
      <c r="D972" s="9">
        <v>970</v>
      </c>
      <c r="E972" s="9" t="s">
        <v>5834</v>
      </c>
      <c r="F972" s="9" t="s">
        <v>365</v>
      </c>
      <c r="G972" s="9" t="s">
        <v>5835</v>
      </c>
      <c r="H972" s="9" t="s">
        <v>327</v>
      </c>
      <c r="I972" s="9"/>
      <c r="J972" s="9"/>
      <c r="K972" s="9"/>
      <c r="L972" s="9"/>
    </row>
    <row r="973" spans="1:12" x14ac:dyDescent="0.35">
      <c r="A973" s="9" t="s">
        <v>5836</v>
      </c>
      <c r="B973" s="9" t="s">
        <v>5837</v>
      </c>
      <c r="C973" s="9" t="s">
        <v>5838</v>
      </c>
      <c r="D973" s="9">
        <v>971</v>
      </c>
      <c r="E973" s="9" t="s">
        <v>5839</v>
      </c>
      <c r="F973" s="9" t="s">
        <v>318</v>
      </c>
      <c r="G973" s="9" t="s">
        <v>5840</v>
      </c>
      <c r="H973" s="9" t="s">
        <v>327</v>
      </c>
      <c r="I973" s="9"/>
      <c r="J973" s="9" t="s">
        <v>5841</v>
      </c>
      <c r="K973" s="9" t="s">
        <v>5842</v>
      </c>
      <c r="L973" s="9" t="s">
        <v>5842</v>
      </c>
    </row>
    <row r="974" spans="1:12" x14ac:dyDescent="0.35">
      <c r="A974" s="9" t="s">
        <v>5843</v>
      </c>
      <c r="B974" s="9" t="s">
        <v>5844</v>
      </c>
      <c r="C974" s="9" t="s">
        <v>5845</v>
      </c>
      <c r="D974" s="9">
        <v>972</v>
      </c>
      <c r="E974" s="9" t="s">
        <v>5846</v>
      </c>
      <c r="F974" s="9" t="s">
        <v>318</v>
      </c>
      <c r="G974" s="9" t="s">
        <v>5847</v>
      </c>
      <c r="H974" s="9" t="s">
        <v>320</v>
      </c>
      <c r="I974" s="9"/>
      <c r="J974" s="9"/>
      <c r="K974" s="9" t="s">
        <v>5848</v>
      </c>
      <c r="L974" s="9" t="s">
        <v>350</v>
      </c>
    </row>
    <row r="975" spans="1:12" x14ac:dyDescent="0.35">
      <c r="A975" s="9" t="s">
        <v>5849</v>
      </c>
      <c r="B975" s="9" t="s">
        <v>5850</v>
      </c>
      <c r="C975" s="9" t="s">
        <v>5851</v>
      </c>
      <c r="D975" s="9">
        <v>973</v>
      </c>
      <c r="E975" s="9" t="s">
        <v>5852</v>
      </c>
      <c r="F975" s="9" t="s">
        <v>318</v>
      </c>
      <c r="G975" s="9" t="s">
        <v>5853</v>
      </c>
      <c r="H975" s="9" t="s">
        <v>327</v>
      </c>
      <c r="I975" s="9"/>
      <c r="J975" s="9" t="s">
        <v>5854</v>
      </c>
      <c r="K975" s="9" t="s">
        <v>5855</v>
      </c>
      <c r="L975" s="9" t="s">
        <v>5855</v>
      </c>
    </row>
    <row r="976" spans="1:12" x14ac:dyDescent="0.35">
      <c r="A976" s="9" t="s">
        <v>5856</v>
      </c>
      <c r="B976" s="9" t="s">
        <v>5857</v>
      </c>
      <c r="C976" s="9" t="s">
        <v>5858</v>
      </c>
      <c r="D976" s="9">
        <v>974</v>
      </c>
      <c r="E976" s="9" t="s">
        <v>5859</v>
      </c>
      <c r="F976" s="9" t="s">
        <v>318</v>
      </c>
      <c r="G976" s="9" t="s">
        <v>5860</v>
      </c>
      <c r="H976" s="9" t="s">
        <v>327</v>
      </c>
      <c r="I976" s="9"/>
      <c r="J976" s="9" t="s">
        <v>5861</v>
      </c>
      <c r="K976" s="9" t="s">
        <v>350</v>
      </c>
      <c r="L976" s="9" t="s">
        <v>350</v>
      </c>
    </row>
    <row r="977" spans="1:12" x14ac:dyDescent="0.35">
      <c r="A977" s="9" t="s">
        <v>5862</v>
      </c>
      <c r="B977" s="9" t="s">
        <v>5863</v>
      </c>
      <c r="C977" s="9" t="s">
        <v>5864</v>
      </c>
      <c r="D977" s="9">
        <v>975</v>
      </c>
      <c r="E977" s="9" t="s">
        <v>5865</v>
      </c>
      <c r="F977" s="9" t="s">
        <v>865</v>
      </c>
      <c r="G977" s="9" t="s">
        <v>5866</v>
      </c>
      <c r="H977" s="9" t="s">
        <v>320</v>
      </c>
      <c r="I977" s="9"/>
      <c r="J977" s="9"/>
      <c r="K977" s="9"/>
      <c r="L977" s="9"/>
    </row>
    <row r="978" spans="1:12" x14ac:dyDescent="0.35">
      <c r="A978" s="9" t="s">
        <v>5867</v>
      </c>
      <c r="B978" s="9" t="s">
        <v>5868</v>
      </c>
      <c r="C978" s="9" t="s">
        <v>5869</v>
      </c>
      <c r="D978" s="9">
        <v>976</v>
      </c>
      <c r="E978" s="9" t="s">
        <v>5870</v>
      </c>
      <c r="F978" s="9" t="s">
        <v>1005</v>
      </c>
      <c r="G978" s="9" t="s">
        <v>5871</v>
      </c>
      <c r="H978" s="9" t="s">
        <v>327</v>
      </c>
      <c r="I978" s="9"/>
      <c r="J978" s="9" t="s">
        <v>5179</v>
      </c>
      <c r="K978" s="9" t="s">
        <v>5872</v>
      </c>
      <c r="L978" s="9" t="s">
        <v>5872</v>
      </c>
    </row>
    <row r="979" spans="1:12" x14ac:dyDescent="0.35">
      <c r="A979" s="9" t="s">
        <v>5873</v>
      </c>
      <c r="B979" s="9" t="s">
        <v>5874</v>
      </c>
      <c r="C979" s="9" t="s">
        <v>5875</v>
      </c>
      <c r="D979" s="9">
        <v>977</v>
      </c>
      <c r="E979" s="9" t="s">
        <v>5876</v>
      </c>
      <c r="F979" s="9" t="s">
        <v>318</v>
      </c>
      <c r="G979" s="9" t="s">
        <v>5877</v>
      </c>
      <c r="H979" s="9" t="s">
        <v>320</v>
      </c>
      <c r="I979" s="9"/>
      <c r="J979" s="9"/>
      <c r="K979" s="9"/>
      <c r="L979" s="9"/>
    </row>
    <row r="980" spans="1:12" x14ac:dyDescent="0.35">
      <c r="A980" s="9" t="s">
        <v>5878</v>
      </c>
      <c r="B980" s="9" t="s">
        <v>5879</v>
      </c>
      <c r="C980" s="9" t="s">
        <v>5880</v>
      </c>
      <c r="D980" s="9">
        <v>978</v>
      </c>
      <c r="E980" s="9" t="s">
        <v>5881</v>
      </c>
      <c r="F980" s="9" t="s">
        <v>318</v>
      </c>
      <c r="G980" s="9" t="s">
        <v>5882</v>
      </c>
      <c r="H980" s="9" t="s">
        <v>320</v>
      </c>
      <c r="I980" s="9"/>
      <c r="J980" s="9"/>
      <c r="K980" s="9"/>
      <c r="L980" s="9"/>
    </row>
    <row r="981" spans="1:12" x14ac:dyDescent="0.35">
      <c r="A981" s="9" t="s">
        <v>5883</v>
      </c>
      <c r="B981" s="9" t="s">
        <v>5884</v>
      </c>
      <c r="C981" s="9" t="s">
        <v>5885</v>
      </c>
      <c r="D981" s="9">
        <v>979</v>
      </c>
      <c r="E981" s="9" t="s">
        <v>5886</v>
      </c>
      <c r="F981" s="9" t="s">
        <v>318</v>
      </c>
      <c r="G981" s="9" t="s">
        <v>5887</v>
      </c>
      <c r="H981" s="9" t="s">
        <v>327</v>
      </c>
      <c r="I981" s="9"/>
      <c r="J981" s="9"/>
      <c r="K981" s="9"/>
      <c r="L981" s="9"/>
    </row>
    <row r="982" spans="1:12" x14ac:dyDescent="0.35">
      <c r="A982" s="9" t="s">
        <v>5888</v>
      </c>
      <c r="B982" s="9" t="s">
        <v>5889</v>
      </c>
      <c r="C982" s="9" t="s">
        <v>5890</v>
      </c>
      <c r="D982" s="9">
        <v>980</v>
      </c>
      <c r="E982" s="9" t="s">
        <v>5891</v>
      </c>
      <c r="F982" s="9" t="s">
        <v>412</v>
      </c>
      <c r="G982" s="9" t="s">
        <v>5892</v>
      </c>
      <c r="H982" s="9" t="s">
        <v>320</v>
      </c>
      <c r="I982" s="9"/>
      <c r="J982" s="9"/>
      <c r="K982" s="9" t="s">
        <v>350</v>
      </c>
      <c r="L982" s="9" t="s">
        <v>350</v>
      </c>
    </row>
    <row r="983" spans="1:12" x14ac:dyDescent="0.35">
      <c r="A983" s="9" t="s">
        <v>5893</v>
      </c>
      <c r="B983" s="9" t="s">
        <v>5894</v>
      </c>
      <c r="C983" s="9" t="s">
        <v>5895</v>
      </c>
      <c r="D983" s="9">
        <v>981</v>
      </c>
      <c r="E983" s="9" t="s">
        <v>5896</v>
      </c>
      <c r="F983" s="9" t="s">
        <v>318</v>
      </c>
      <c r="G983" s="9" t="s">
        <v>5897</v>
      </c>
      <c r="H983" s="9" t="s">
        <v>320</v>
      </c>
      <c r="I983" s="9"/>
      <c r="J983" s="9"/>
      <c r="K983" s="9"/>
      <c r="L983" s="9"/>
    </row>
    <row r="984" spans="1:12" x14ac:dyDescent="0.35">
      <c r="A984" s="9" t="s">
        <v>5898</v>
      </c>
      <c r="B984" s="9" t="s">
        <v>5899</v>
      </c>
      <c r="C984" s="9" t="s">
        <v>5900</v>
      </c>
      <c r="D984" s="9">
        <v>982</v>
      </c>
      <c r="E984" s="9" t="s">
        <v>5901</v>
      </c>
      <c r="F984" s="9" t="s">
        <v>318</v>
      </c>
      <c r="G984" s="9"/>
      <c r="H984" s="9"/>
      <c r="I984" s="9"/>
      <c r="J984" s="9"/>
      <c r="K984" s="9"/>
      <c r="L984" s="9"/>
    </row>
    <row r="985" spans="1:12" x14ac:dyDescent="0.35">
      <c r="A985" s="9" t="s">
        <v>5902</v>
      </c>
      <c r="B985" s="9" t="s">
        <v>5903</v>
      </c>
      <c r="C985" s="9" t="s">
        <v>5904</v>
      </c>
      <c r="D985" s="9">
        <v>983</v>
      </c>
      <c r="E985" s="9" t="s">
        <v>5905</v>
      </c>
      <c r="F985" s="9" t="s">
        <v>318</v>
      </c>
      <c r="G985" s="9" t="s">
        <v>5906</v>
      </c>
      <c r="H985" s="9" t="s">
        <v>327</v>
      </c>
      <c r="I985" s="9"/>
      <c r="J985" s="9"/>
      <c r="K985" s="9" t="s">
        <v>5907</v>
      </c>
      <c r="L985" s="9" t="s">
        <v>5907</v>
      </c>
    </row>
    <row r="986" spans="1:12" x14ac:dyDescent="0.35">
      <c r="A986" s="9" t="s">
        <v>5908</v>
      </c>
      <c r="B986" s="9" t="s">
        <v>5909</v>
      </c>
      <c r="C986" s="9" t="s">
        <v>5910</v>
      </c>
      <c r="D986" s="9">
        <v>984</v>
      </c>
      <c r="E986" s="9" t="s">
        <v>5911</v>
      </c>
      <c r="F986" s="9" t="s">
        <v>318</v>
      </c>
      <c r="G986" s="9" t="s">
        <v>5912</v>
      </c>
      <c r="H986" s="9" t="s">
        <v>320</v>
      </c>
      <c r="I986" s="9"/>
      <c r="J986" s="9"/>
      <c r="K986" s="9" t="s">
        <v>5913</v>
      </c>
      <c r="L986" s="9" t="s">
        <v>5913</v>
      </c>
    </row>
    <row r="987" spans="1:12" x14ac:dyDescent="0.35">
      <c r="A987" s="9" t="s">
        <v>5914</v>
      </c>
      <c r="B987" s="9" t="s">
        <v>5915</v>
      </c>
      <c r="C987" s="9" t="s">
        <v>5916</v>
      </c>
      <c r="D987" s="9">
        <v>985</v>
      </c>
      <c r="E987" s="9" t="s">
        <v>5917</v>
      </c>
      <c r="F987" s="9" t="s">
        <v>365</v>
      </c>
      <c r="G987" s="9" t="s">
        <v>5918</v>
      </c>
      <c r="H987" s="9" t="s">
        <v>327</v>
      </c>
      <c r="I987" s="9"/>
      <c r="J987" s="9"/>
      <c r="K987" s="9" t="s">
        <v>5919</v>
      </c>
      <c r="L987" s="9" t="s">
        <v>5920</v>
      </c>
    </row>
    <row r="988" spans="1:12" x14ac:dyDescent="0.35">
      <c r="A988" s="9" t="s">
        <v>5921</v>
      </c>
      <c r="B988" s="9" t="s">
        <v>5922</v>
      </c>
      <c r="C988" s="9" t="s">
        <v>5923</v>
      </c>
      <c r="D988" s="9">
        <v>986</v>
      </c>
      <c r="E988" s="9" t="s">
        <v>5924</v>
      </c>
      <c r="F988" s="9" t="s">
        <v>318</v>
      </c>
      <c r="G988" s="9" t="s">
        <v>5925</v>
      </c>
      <c r="H988" s="9" t="s">
        <v>320</v>
      </c>
      <c r="I988" s="9"/>
      <c r="J988" s="9"/>
      <c r="K988" s="9"/>
      <c r="L988" s="9"/>
    </row>
    <row r="989" spans="1:12" x14ac:dyDescent="0.35">
      <c r="A989" s="9" t="s">
        <v>5926</v>
      </c>
      <c r="B989" s="9" t="s">
        <v>5927</v>
      </c>
      <c r="C989" s="9" t="s">
        <v>5928</v>
      </c>
      <c r="D989" s="9">
        <v>987</v>
      </c>
      <c r="E989" s="9" t="s">
        <v>5929</v>
      </c>
      <c r="F989" s="9" t="s">
        <v>318</v>
      </c>
      <c r="G989" s="9" t="s">
        <v>5930</v>
      </c>
      <c r="H989" s="9" t="s">
        <v>320</v>
      </c>
      <c r="I989" s="9"/>
      <c r="J989" s="9"/>
      <c r="K989" s="9" t="s">
        <v>5931</v>
      </c>
      <c r="L989" s="9" t="s">
        <v>5931</v>
      </c>
    </row>
    <row r="990" spans="1:12" x14ac:dyDescent="0.35">
      <c r="A990" s="9" t="s">
        <v>5932</v>
      </c>
      <c r="B990" s="9" t="s">
        <v>5933</v>
      </c>
      <c r="C990" s="9" t="s">
        <v>5934</v>
      </c>
      <c r="D990" s="9">
        <v>988</v>
      </c>
      <c r="E990" s="9" t="s">
        <v>5935</v>
      </c>
      <c r="F990" s="9" t="s">
        <v>318</v>
      </c>
      <c r="G990" s="9" t="s">
        <v>5936</v>
      </c>
      <c r="H990" s="9" t="s">
        <v>327</v>
      </c>
      <c r="I990" s="9"/>
      <c r="J990" s="9"/>
      <c r="K990" s="9" t="s">
        <v>5937</v>
      </c>
      <c r="L990" s="9" t="s">
        <v>5937</v>
      </c>
    </row>
    <row r="991" spans="1:12" x14ac:dyDescent="0.35">
      <c r="A991" s="9" t="s">
        <v>5938</v>
      </c>
      <c r="B991" s="9" t="s">
        <v>5939</v>
      </c>
      <c r="C991" s="9" t="s">
        <v>5940</v>
      </c>
      <c r="D991" s="9">
        <v>989</v>
      </c>
      <c r="E991" s="9" t="s">
        <v>5941</v>
      </c>
      <c r="F991" s="9" t="s">
        <v>318</v>
      </c>
      <c r="G991" s="9" t="s">
        <v>5942</v>
      </c>
      <c r="H991" s="9" t="s">
        <v>327</v>
      </c>
      <c r="I991" s="9"/>
      <c r="J991" s="9" t="s">
        <v>5943</v>
      </c>
      <c r="K991" s="9" t="s">
        <v>5944</v>
      </c>
      <c r="L991" s="9" t="s">
        <v>5944</v>
      </c>
    </row>
    <row r="992" spans="1:12" x14ac:dyDescent="0.35">
      <c r="A992" s="9" t="s">
        <v>5945</v>
      </c>
      <c r="B992" s="9" t="s">
        <v>5946</v>
      </c>
      <c r="C992" s="9" t="s">
        <v>5947</v>
      </c>
      <c r="D992" s="9">
        <v>990</v>
      </c>
      <c r="E992" s="9" t="s">
        <v>5948</v>
      </c>
      <c r="F992" s="9" t="s">
        <v>392</v>
      </c>
      <c r="G992" s="9" t="s">
        <v>5949</v>
      </c>
      <c r="H992" s="9" t="s">
        <v>320</v>
      </c>
      <c r="I992" s="9"/>
      <c r="J992" s="9"/>
      <c r="K992" s="9"/>
      <c r="L992" s="9"/>
    </row>
    <row r="993" spans="1:12" x14ac:dyDescent="0.35">
      <c r="A993" s="9" t="s">
        <v>5950</v>
      </c>
      <c r="B993" s="9" t="s">
        <v>5951</v>
      </c>
      <c r="C993" s="9" t="s">
        <v>5952</v>
      </c>
      <c r="D993" s="9">
        <v>991</v>
      </c>
      <c r="E993" s="9" t="s">
        <v>5953</v>
      </c>
      <c r="F993" s="9" t="s">
        <v>318</v>
      </c>
      <c r="G993" s="9" t="s">
        <v>5954</v>
      </c>
      <c r="H993" s="9" t="s">
        <v>320</v>
      </c>
      <c r="I993" s="9"/>
      <c r="J993" s="9"/>
      <c r="K993" s="9" t="s">
        <v>5955</v>
      </c>
      <c r="L993" s="9" t="s">
        <v>5955</v>
      </c>
    </row>
    <row r="994" spans="1:12" x14ac:dyDescent="0.35">
      <c r="A994" s="9" t="s">
        <v>5956</v>
      </c>
      <c r="B994" s="9" t="s">
        <v>5957</v>
      </c>
      <c r="C994" s="9" t="s">
        <v>5958</v>
      </c>
      <c r="D994" s="9">
        <v>992</v>
      </c>
      <c r="E994" s="9" t="s">
        <v>5959</v>
      </c>
      <c r="F994" s="9" t="s">
        <v>412</v>
      </c>
      <c r="G994" s="9"/>
      <c r="H994" s="9"/>
      <c r="I994" s="9"/>
      <c r="J994" s="9"/>
      <c r="K994" s="9"/>
      <c r="L994" s="9"/>
    </row>
    <row r="995" spans="1:12" x14ac:dyDescent="0.35">
      <c r="A995" s="9" t="s">
        <v>5960</v>
      </c>
      <c r="B995" s="9" t="s">
        <v>5961</v>
      </c>
      <c r="C995" s="9" t="s">
        <v>5962</v>
      </c>
      <c r="D995" s="9">
        <v>993</v>
      </c>
      <c r="E995" s="9" t="s">
        <v>5963</v>
      </c>
      <c r="F995" s="9" t="s">
        <v>365</v>
      </c>
      <c r="G995" s="9" t="s">
        <v>5964</v>
      </c>
      <c r="H995" s="9" t="s">
        <v>320</v>
      </c>
      <c r="I995" s="9"/>
      <c r="J995" s="9"/>
      <c r="K995" s="9"/>
      <c r="L995" s="9"/>
    </row>
    <row r="996" spans="1:12" x14ac:dyDescent="0.35">
      <c r="A996" s="9" t="s">
        <v>5965</v>
      </c>
      <c r="B996" s="9" t="s">
        <v>5966</v>
      </c>
      <c r="C996" s="9" t="s">
        <v>5967</v>
      </c>
      <c r="D996" s="9">
        <v>994</v>
      </c>
      <c r="E996" s="9" t="s">
        <v>5968</v>
      </c>
      <c r="F996" s="9" t="s">
        <v>365</v>
      </c>
      <c r="G996" s="9" t="s">
        <v>5969</v>
      </c>
      <c r="H996" s="9" t="s">
        <v>327</v>
      </c>
      <c r="I996" s="9"/>
      <c r="J996" s="9" t="s">
        <v>5970</v>
      </c>
      <c r="K996" s="9" t="s">
        <v>5971</v>
      </c>
      <c r="L996" s="9" t="s">
        <v>5971</v>
      </c>
    </row>
    <row r="997" spans="1:12" x14ac:dyDescent="0.35">
      <c r="A997" s="9" t="s">
        <v>5972</v>
      </c>
      <c r="B997" s="9" t="s">
        <v>5973</v>
      </c>
      <c r="C997" s="9" t="s">
        <v>5974</v>
      </c>
      <c r="D997" s="9">
        <v>995</v>
      </c>
      <c r="E997" s="9" t="s">
        <v>5975</v>
      </c>
      <c r="F997" s="9" t="s">
        <v>365</v>
      </c>
      <c r="G997" s="9" t="s">
        <v>5976</v>
      </c>
      <c r="H997" s="9" t="s">
        <v>327</v>
      </c>
      <c r="I997" s="9"/>
      <c r="J997" s="9"/>
      <c r="K997" s="9" t="s">
        <v>5977</v>
      </c>
      <c r="L997" s="9" t="s">
        <v>5977</v>
      </c>
    </row>
    <row r="998" spans="1:12" x14ac:dyDescent="0.35">
      <c r="A998" s="9" t="s">
        <v>5978</v>
      </c>
      <c r="B998" s="9" t="s">
        <v>5979</v>
      </c>
      <c r="C998" s="9" t="s">
        <v>5980</v>
      </c>
      <c r="D998" s="9">
        <v>996</v>
      </c>
      <c r="E998" s="9" t="s">
        <v>5981</v>
      </c>
      <c r="F998" s="9" t="s">
        <v>392</v>
      </c>
      <c r="G998" s="9" t="s">
        <v>5982</v>
      </c>
      <c r="H998" s="9" t="s">
        <v>320</v>
      </c>
      <c r="I998" s="9"/>
      <c r="J998" s="9"/>
      <c r="K998" s="9" t="s">
        <v>5983</v>
      </c>
      <c r="L998" s="9" t="s">
        <v>5983</v>
      </c>
    </row>
    <row r="999" spans="1:12" x14ac:dyDescent="0.35">
      <c r="A999" s="9" t="s">
        <v>5984</v>
      </c>
      <c r="B999" s="9" t="s">
        <v>5985</v>
      </c>
      <c r="C999" s="9" t="s">
        <v>5986</v>
      </c>
      <c r="D999" s="9">
        <v>997</v>
      </c>
      <c r="E999" s="9" t="s">
        <v>5987</v>
      </c>
      <c r="F999" s="9" t="s">
        <v>318</v>
      </c>
      <c r="G999" s="9"/>
      <c r="H999" s="9"/>
      <c r="I999" s="9"/>
      <c r="J999" s="9"/>
      <c r="K999" s="9"/>
      <c r="L999" s="9"/>
    </row>
    <row r="1000" spans="1:12" x14ac:dyDescent="0.35">
      <c r="A1000" s="9" t="s">
        <v>5988</v>
      </c>
      <c r="B1000" s="9" t="s">
        <v>5989</v>
      </c>
      <c r="C1000" s="9" t="s">
        <v>5990</v>
      </c>
      <c r="D1000" s="9">
        <v>998</v>
      </c>
      <c r="E1000" s="9" t="s">
        <v>5991</v>
      </c>
      <c r="F1000" s="9" t="s">
        <v>318</v>
      </c>
      <c r="G1000" s="9" t="s">
        <v>5992</v>
      </c>
      <c r="H1000" s="9" t="s">
        <v>327</v>
      </c>
      <c r="I1000" s="9"/>
      <c r="J1000" s="9"/>
      <c r="K1000" s="9" t="s">
        <v>5993</v>
      </c>
      <c r="L1000" s="9" t="s">
        <v>350</v>
      </c>
    </row>
    <row r="1001" spans="1:12" x14ac:dyDescent="0.35">
      <c r="A1001" s="9" t="s">
        <v>5994</v>
      </c>
      <c r="B1001" s="9" t="s">
        <v>5995</v>
      </c>
      <c r="C1001" s="9" t="s">
        <v>5996</v>
      </c>
      <c r="D1001" s="9">
        <v>999</v>
      </c>
      <c r="E1001" s="9" t="s">
        <v>5997</v>
      </c>
      <c r="F1001" s="9" t="s">
        <v>318</v>
      </c>
      <c r="G1001" s="9" t="s">
        <v>5998</v>
      </c>
      <c r="H1001" s="9" t="s">
        <v>327</v>
      </c>
      <c r="I1001" s="9"/>
      <c r="J1001" s="9" t="s">
        <v>5999</v>
      </c>
      <c r="K1001" s="9" t="s">
        <v>6000</v>
      </c>
      <c r="L1001" s="9" t="s">
        <v>6000</v>
      </c>
    </row>
    <row r="1002" spans="1:12" x14ac:dyDescent="0.35">
      <c r="A1002" s="9" t="s">
        <v>6001</v>
      </c>
      <c r="B1002" s="9" t="s">
        <v>6002</v>
      </c>
      <c r="C1002" s="9" t="s">
        <v>6003</v>
      </c>
      <c r="D1002" s="9">
        <v>1000</v>
      </c>
      <c r="E1002" s="9" t="s">
        <v>6004</v>
      </c>
      <c r="F1002" s="9" t="s">
        <v>412</v>
      </c>
      <c r="G1002" s="9"/>
      <c r="H1002" s="9"/>
      <c r="I1002" s="9"/>
      <c r="J1002" s="9"/>
      <c r="K1002" s="9"/>
      <c r="L1002" s="9"/>
    </row>
    <row r="1003" spans="1:12" x14ac:dyDescent="0.35">
      <c r="A1003" s="9" t="s">
        <v>6005</v>
      </c>
      <c r="B1003" s="9" t="s">
        <v>6006</v>
      </c>
      <c r="C1003" s="9" t="s">
        <v>6007</v>
      </c>
      <c r="D1003" s="9">
        <v>1001</v>
      </c>
      <c r="E1003" s="9" t="s">
        <v>6008</v>
      </c>
      <c r="F1003" s="9" t="s">
        <v>318</v>
      </c>
      <c r="G1003" s="9" t="s">
        <v>6009</v>
      </c>
      <c r="H1003" s="9" t="s">
        <v>320</v>
      </c>
      <c r="I1003" s="9"/>
      <c r="J1003" s="9"/>
      <c r="K1003" s="9"/>
      <c r="L1003" s="9"/>
    </row>
    <row r="1004" spans="1:12" x14ac:dyDescent="0.35">
      <c r="A1004" s="9" t="s">
        <v>6010</v>
      </c>
      <c r="B1004" s="9" t="s">
        <v>6011</v>
      </c>
      <c r="C1004" s="9" t="s">
        <v>6012</v>
      </c>
      <c r="D1004" s="9">
        <v>1002</v>
      </c>
      <c r="E1004" s="9" t="s">
        <v>6013</v>
      </c>
      <c r="F1004" s="9" t="s">
        <v>392</v>
      </c>
      <c r="G1004" s="9"/>
      <c r="H1004" s="9"/>
      <c r="I1004" s="9"/>
      <c r="J1004" s="9"/>
      <c r="K1004" s="9"/>
      <c r="L1004" s="9"/>
    </row>
    <row r="1005" spans="1:12" x14ac:dyDescent="0.35">
      <c r="A1005" s="9" t="s">
        <v>6014</v>
      </c>
      <c r="B1005" s="9" t="s">
        <v>6015</v>
      </c>
      <c r="C1005" s="9" t="s">
        <v>6016</v>
      </c>
      <c r="D1005" s="9">
        <v>1003</v>
      </c>
      <c r="E1005" s="9" t="s">
        <v>6017</v>
      </c>
      <c r="F1005" s="9" t="s">
        <v>318</v>
      </c>
      <c r="G1005" s="9" t="s">
        <v>6018</v>
      </c>
      <c r="H1005" s="9" t="s">
        <v>320</v>
      </c>
      <c r="I1005" s="9"/>
      <c r="J1005" s="9"/>
      <c r="K1005" s="9" t="s">
        <v>6019</v>
      </c>
      <c r="L1005" s="9"/>
    </row>
    <row r="1006" spans="1:12" x14ac:dyDescent="0.35">
      <c r="A1006" s="9" t="s">
        <v>6020</v>
      </c>
      <c r="B1006" s="9" t="s">
        <v>6021</v>
      </c>
      <c r="C1006" s="9" t="s">
        <v>6022</v>
      </c>
      <c r="D1006" s="9">
        <v>1004</v>
      </c>
      <c r="E1006" s="9" t="s">
        <v>6023</v>
      </c>
      <c r="F1006" s="9" t="s">
        <v>412</v>
      </c>
      <c r="G1006" s="9" t="s">
        <v>6024</v>
      </c>
      <c r="H1006" s="9" t="s">
        <v>327</v>
      </c>
      <c r="I1006" s="9"/>
      <c r="J1006" s="9" t="s">
        <v>6025</v>
      </c>
      <c r="K1006" s="9" t="s">
        <v>6026</v>
      </c>
      <c r="L1006" s="9" t="s">
        <v>6026</v>
      </c>
    </row>
    <row r="1007" spans="1:12" x14ac:dyDescent="0.35">
      <c r="A1007" s="9" t="s">
        <v>6027</v>
      </c>
      <c r="B1007" s="9" t="s">
        <v>6028</v>
      </c>
      <c r="C1007" s="9" t="s">
        <v>6029</v>
      </c>
      <c r="D1007" s="9">
        <v>1005</v>
      </c>
      <c r="E1007" s="9" t="s">
        <v>6030</v>
      </c>
      <c r="F1007" s="9" t="s">
        <v>392</v>
      </c>
      <c r="G1007" s="9" t="s">
        <v>6031</v>
      </c>
      <c r="H1007" s="9" t="s">
        <v>320</v>
      </c>
      <c r="I1007" s="9"/>
      <c r="J1007" s="9"/>
      <c r="K1007" s="9" t="s">
        <v>6032</v>
      </c>
      <c r="L1007" s="9" t="s">
        <v>6032</v>
      </c>
    </row>
    <row r="1008" spans="1:12" x14ac:dyDescent="0.35">
      <c r="A1008" s="9" t="s">
        <v>6033</v>
      </c>
      <c r="B1008" s="9" t="s">
        <v>6034</v>
      </c>
      <c r="C1008" s="9" t="s">
        <v>6035</v>
      </c>
      <c r="D1008" s="9">
        <v>1006</v>
      </c>
      <c r="E1008" s="9" t="s">
        <v>6036</v>
      </c>
      <c r="F1008" s="9" t="s">
        <v>392</v>
      </c>
      <c r="G1008" s="9" t="s">
        <v>6037</v>
      </c>
      <c r="H1008" s="9" t="s">
        <v>327</v>
      </c>
      <c r="I1008" s="9"/>
      <c r="J1008" s="9"/>
      <c r="K1008" s="9"/>
      <c r="L1008" s="9"/>
    </row>
    <row r="1009" spans="1:12" x14ac:dyDescent="0.35">
      <c r="A1009" s="9" t="s">
        <v>6038</v>
      </c>
      <c r="B1009" s="9" t="s">
        <v>6039</v>
      </c>
      <c r="C1009" s="9" t="s">
        <v>6040</v>
      </c>
      <c r="D1009" s="9">
        <v>1007</v>
      </c>
      <c r="E1009" s="9" t="s">
        <v>6041</v>
      </c>
      <c r="F1009" s="9" t="s">
        <v>392</v>
      </c>
      <c r="G1009" s="9" t="s">
        <v>6042</v>
      </c>
      <c r="H1009" s="9" t="s">
        <v>320</v>
      </c>
      <c r="I1009" s="9"/>
      <c r="J1009" s="9"/>
      <c r="K1009" s="9" t="s">
        <v>6043</v>
      </c>
      <c r="L1009" s="9" t="s">
        <v>350</v>
      </c>
    </row>
    <row r="1010" spans="1:12" x14ac:dyDescent="0.35">
      <c r="A1010" s="9" t="s">
        <v>6044</v>
      </c>
      <c r="B1010" s="9" t="s">
        <v>6045</v>
      </c>
      <c r="C1010" s="9" t="s">
        <v>6046</v>
      </c>
      <c r="D1010" s="9">
        <v>1008</v>
      </c>
      <c r="E1010" s="9" t="s">
        <v>6047</v>
      </c>
      <c r="F1010" s="9" t="s">
        <v>392</v>
      </c>
      <c r="G1010" s="9"/>
      <c r="H1010" s="9"/>
      <c r="I1010" s="9"/>
      <c r="J1010" s="9"/>
      <c r="K1010" s="9" t="s">
        <v>6048</v>
      </c>
      <c r="L1010" s="9"/>
    </row>
    <row r="1011" spans="1:12" x14ac:dyDescent="0.35">
      <c r="A1011" s="9" t="s">
        <v>6049</v>
      </c>
      <c r="B1011" s="9" t="s">
        <v>6050</v>
      </c>
      <c r="C1011" s="9" t="s">
        <v>6051</v>
      </c>
      <c r="D1011" s="9">
        <v>1009</v>
      </c>
      <c r="E1011" s="9" t="s">
        <v>6052</v>
      </c>
      <c r="F1011" s="9" t="s">
        <v>392</v>
      </c>
      <c r="G1011" s="9" t="s">
        <v>6053</v>
      </c>
      <c r="H1011" s="9" t="s">
        <v>320</v>
      </c>
      <c r="I1011" s="9"/>
      <c r="J1011" s="9"/>
      <c r="K1011" s="9"/>
      <c r="L1011" s="9"/>
    </row>
    <row r="1012" spans="1:12" x14ac:dyDescent="0.35">
      <c r="A1012" s="9" t="s">
        <v>6054</v>
      </c>
      <c r="B1012" s="9" t="s">
        <v>6055</v>
      </c>
      <c r="C1012" s="9" t="s">
        <v>6056</v>
      </c>
      <c r="D1012" s="9">
        <v>1010</v>
      </c>
      <c r="E1012" s="9" t="s">
        <v>6057</v>
      </c>
      <c r="F1012" s="9" t="s">
        <v>318</v>
      </c>
      <c r="G1012" s="9" t="s">
        <v>6058</v>
      </c>
      <c r="H1012" s="9" t="s">
        <v>327</v>
      </c>
      <c r="I1012" s="9"/>
      <c r="J1012" s="9"/>
      <c r="K1012" s="9" t="s">
        <v>6059</v>
      </c>
      <c r="L1012" s="9" t="s">
        <v>6059</v>
      </c>
    </row>
    <row r="1013" spans="1:12" x14ac:dyDescent="0.35">
      <c r="A1013" s="9" t="s">
        <v>6060</v>
      </c>
      <c r="B1013" s="9" t="s">
        <v>6061</v>
      </c>
      <c r="C1013" s="9" t="s">
        <v>6062</v>
      </c>
      <c r="D1013" s="9">
        <v>1011</v>
      </c>
      <c r="E1013" s="9" t="s">
        <v>6063</v>
      </c>
      <c r="F1013" s="9" t="s">
        <v>318</v>
      </c>
      <c r="G1013" s="9" t="s">
        <v>6064</v>
      </c>
      <c r="H1013" s="9" t="s">
        <v>327</v>
      </c>
      <c r="I1013" s="9"/>
      <c r="J1013" s="9" t="s">
        <v>6065</v>
      </c>
      <c r="K1013" s="9" t="s">
        <v>6066</v>
      </c>
      <c r="L1013" s="9" t="s">
        <v>6066</v>
      </c>
    </row>
    <row r="1014" spans="1:12" x14ac:dyDescent="0.35">
      <c r="A1014" s="9" t="s">
        <v>6067</v>
      </c>
      <c r="B1014" s="9" t="s">
        <v>6068</v>
      </c>
      <c r="C1014" s="9" t="s">
        <v>6069</v>
      </c>
      <c r="D1014" s="9">
        <v>1012</v>
      </c>
      <c r="E1014" s="9" t="s">
        <v>6070</v>
      </c>
      <c r="F1014" s="9" t="s">
        <v>318</v>
      </c>
      <c r="G1014" s="9" t="s">
        <v>6071</v>
      </c>
      <c r="H1014" s="9" t="s">
        <v>327</v>
      </c>
      <c r="I1014" s="9"/>
      <c r="J1014" s="9" t="s">
        <v>6072</v>
      </c>
      <c r="K1014" s="9" t="s">
        <v>6073</v>
      </c>
      <c r="L1014" s="9" t="s">
        <v>6073</v>
      </c>
    </row>
    <row r="1015" spans="1:12" x14ac:dyDescent="0.35">
      <c r="A1015" s="9" t="s">
        <v>6074</v>
      </c>
      <c r="B1015" s="9" t="s">
        <v>6075</v>
      </c>
      <c r="C1015" s="9" t="s">
        <v>6076</v>
      </c>
      <c r="D1015" s="9">
        <v>1013</v>
      </c>
      <c r="E1015" s="9" t="s">
        <v>6077</v>
      </c>
      <c r="F1015" s="9" t="s">
        <v>318</v>
      </c>
      <c r="G1015" s="9" t="s">
        <v>6078</v>
      </c>
      <c r="H1015" s="9" t="s">
        <v>327</v>
      </c>
      <c r="I1015" s="9"/>
      <c r="J1015" s="9" t="s">
        <v>6079</v>
      </c>
      <c r="K1015" s="9" t="s">
        <v>6080</v>
      </c>
      <c r="L1015" s="9" t="s">
        <v>6080</v>
      </c>
    </row>
    <row r="1016" spans="1:12" x14ac:dyDescent="0.35">
      <c r="A1016" s="9" t="s">
        <v>6081</v>
      </c>
      <c r="B1016" s="9" t="s">
        <v>6082</v>
      </c>
      <c r="C1016" s="9" t="s">
        <v>6083</v>
      </c>
      <c r="D1016" s="9">
        <v>1014</v>
      </c>
      <c r="E1016" s="9" t="s">
        <v>6084</v>
      </c>
      <c r="F1016" s="9" t="s">
        <v>318</v>
      </c>
      <c r="G1016" s="9" t="s">
        <v>6085</v>
      </c>
      <c r="H1016" s="9" t="s">
        <v>327</v>
      </c>
      <c r="I1016" s="9"/>
      <c r="J1016" s="9"/>
      <c r="K1016" s="9" t="s">
        <v>6086</v>
      </c>
      <c r="L1016" s="9" t="s">
        <v>6086</v>
      </c>
    </row>
    <row r="1017" spans="1:12" x14ac:dyDescent="0.35">
      <c r="A1017" s="9" t="s">
        <v>6087</v>
      </c>
      <c r="B1017" s="9" t="s">
        <v>6088</v>
      </c>
      <c r="C1017" s="9" t="s">
        <v>6089</v>
      </c>
      <c r="D1017" s="9">
        <v>1015</v>
      </c>
      <c r="E1017" s="9" t="s">
        <v>6090</v>
      </c>
      <c r="F1017" s="9" t="s">
        <v>318</v>
      </c>
      <c r="G1017" s="9" t="s">
        <v>6091</v>
      </c>
      <c r="H1017" s="9" t="s">
        <v>320</v>
      </c>
      <c r="I1017" s="9"/>
      <c r="J1017" s="9"/>
      <c r="K1017" s="9"/>
      <c r="L1017" s="9"/>
    </row>
    <row r="1018" spans="1:12" x14ac:dyDescent="0.35">
      <c r="A1018" s="9" t="s">
        <v>6092</v>
      </c>
      <c r="B1018" s="9" t="s">
        <v>6093</v>
      </c>
      <c r="C1018" s="9" t="s">
        <v>6094</v>
      </c>
      <c r="D1018" s="9">
        <v>1016</v>
      </c>
      <c r="E1018" s="9" t="s">
        <v>6095</v>
      </c>
      <c r="F1018" s="9" t="s">
        <v>412</v>
      </c>
      <c r="G1018" s="9"/>
      <c r="H1018" s="9"/>
      <c r="I1018" s="9"/>
      <c r="J1018" s="9"/>
      <c r="K1018" s="9"/>
      <c r="L1018" s="9"/>
    </row>
    <row r="1019" spans="1:12" x14ac:dyDescent="0.35">
      <c r="A1019" s="9" t="s">
        <v>6096</v>
      </c>
      <c r="B1019" s="9" t="s">
        <v>6097</v>
      </c>
      <c r="C1019" s="9" t="s">
        <v>6098</v>
      </c>
      <c r="D1019" s="9">
        <v>1017</v>
      </c>
      <c r="E1019" s="9" t="s">
        <v>6099</v>
      </c>
      <c r="F1019" s="9" t="s">
        <v>318</v>
      </c>
      <c r="G1019" s="9" t="s">
        <v>6100</v>
      </c>
      <c r="H1019" s="9" t="s">
        <v>327</v>
      </c>
      <c r="I1019" s="9"/>
      <c r="J1019" s="9"/>
      <c r="K1019" s="9" t="s">
        <v>350</v>
      </c>
      <c r="L1019" s="9" t="s">
        <v>350</v>
      </c>
    </row>
    <row r="1020" spans="1:12" x14ac:dyDescent="0.35">
      <c r="A1020" s="9" t="s">
        <v>6101</v>
      </c>
      <c r="B1020" s="9" t="s">
        <v>6102</v>
      </c>
      <c r="C1020" s="9" t="s">
        <v>6103</v>
      </c>
      <c r="D1020" s="9">
        <v>1018</v>
      </c>
      <c r="E1020" s="9" t="s">
        <v>6104</v>
      </c>
      <c r="F1020" s="9" t="s">
        <v>318</v>
      </c>
      <c r="G1020" s="9" t="s">
        <v>6105</v>
      </c>
      <c r="H1020" s="9" t="s">
        <v>320</v>
      </c>
      <c r="I1020" s="9"/>
      <c r="J1020" s="9"/>
      <c r="K1020" s="9"/>
      <c r="L1020" s="9"/>
    </row>
    <row r="1021" spans="1:12" x14ac:dyDescent="0.35">
      <c r="A1021" s="9" t="s">
        <v>6106</v>
      </c>
      <c r="B1021" s="9" t="s">
        <v>6107</v>
      </c>
      <c r="C1021" s="9" t="s">
        <v>6108</v>
      </c>
      <c r="D1021" s="9">
        <v>1019</v>
      </c>
      <c r="E1021" s="9" t="s">
        <v>6109</v>
      </c>
      <c r="F1021" s="9" t="s">
        <v>318</v>
      </c>
      <c r="G1021" s="9" t="s">
        <v>6110</v>
      </c>
      <c r="H1021" s="9" t="s">
        <v>320</v>
      </c>
      <c r="I1021" s="9"/>
      <c r="J1021" s="9"/>
      <c r="K1021" s="9" t="s">
        <v>6111</v>
      </c>
      <c r="L1021" s="9" t="s">
        <v>6112</v>
      </c>
    </row>
    <row r="1022" spans="1:12" x14ac:dyDescent="0.35">
      <c r="A1022" s="9" t="s">
        <v>6113</v>
      </c>
      <c r="B1022" s="9" t="s">
        <v>6114</v>
      </c>
      <c r="C1022" s="9" t="s">
        <v>6115</v>
      </c>
      <c r="D1022" s="9">
        <v>1020</v>
      </c>
      <c r="E1022" s="9" t="s">
        <v>6116</v>
      </c>
      <c r="F1022" s="9" t="s">
        <v>318</v>
      </c>
      <c r="G1022" s="9" t="s">
        <v>6117</v>
      </c>
      <c r="H1022" s="9" t="s">
        <v>327</v>
      </c>
      <c r="I1022" s="9"/>
      <c r="J1022" s="9" t="s">
        <v>6118</v>
      </c>
      <c r="K1022" s="9" t="s">
        <v>6119</v>
      </c>
      <c r="L1022" s="9" t="s">
        <v>6119</v>
      </c>
    </row>
    <row r="1023" spans="1:12" x14ac:dyDescent="0.35">
      <c r="A1023" s="9" t="s">
        <v>6120</v>
      </c>
      <c r="B1023" s="9" t="s">
        <v>6121</v>
      </c>
      <c r="C1023" s="9" t="s">
        <v>6122</v>
      </c>
      <c r="D1023" s="9">
        <v>1021</v>
      </c>
      <c r="E1023" s="9" t="s">
        <v>6123</v>
      </c>
      <c r="F1023" s="9" t="s">
        <v>318</v>
      </c>
      <c r="G1023" s="9" t="s">
        <v>6124</v>
      </c>
      <c r="H1023" s="9" t="s">
        <v>320</v>
      </c>
      <c r="I1023" s="9"/>
      <c r="J1023" s="9"/>
      <c r="K1023" s="9"/>
      <c r="L1023" s="9"/>
    </row>
    <row r="1024" spans="1:12" x14ac:dyDescent="0.35">
      <c r="A1024" s="9" t="s">
        <v>6125</v>
      </c>
      <c r="B1024" s="9" t="s">
        <v>6126</v>
      </c>
      <c r="C1024" s="9" t="s">
        <v>6127</v>
      </c>
      <c r="D1024" s="9">
        <v>1022</v>
      </c>
      <c r="E1024" s="9" t="s">
        <v>6128</v>
      </c>
      <c r="F1024" s="9" t="s">
        <v>318</v>
      </c>
      <c r="G1024" s="9" t="s">
        <v>6129</v>
      </c>
      <c r="H1024" s="9" t="s">
        <v>327</v>
      </c>
      <c r="I1024" s="9"/>
      <c r="J1024" s="9"/>
      <c r="K1024" s="9" t="s">
        <v>350</v>
      </c>
      <c r="L1024" s="9" t="s">
        <v>350</v>
      </c>
    </row>
    <row r="1025" spans="1:12" x14ac:dyDescent="0.35">
      <c r="A1025" s="9" t="s">
        <v>6130</v>
      </c>
      <c r="B1025" s="9" t="s">
        <v>6131</v>
      </c>
      <c r="C1025" s="9" t="s">
        <v>6132</v>
      </c>
      <c r="D1025" s="9">
        <v>1023</v>
      </c>
      <c r="E1025" s="9" t="s">
        <v>6133</v>
      </c>
      <c r="F1025" s="9" t="s">
        <v>318</v>
      </c>
      <c r="G1025" s="9" t="s">
        <v>6134</v>
      </c>
      <c r="H1025" s="9" t="s">
        <v>327</v>
      </c>
      <c r="I1025" s="9"/>
      <c r="J1025" s="9" t="s">
        <v>6135</v>
      </c>
      <c r="K1025" s="9" t="s">
        <v>6136</v>
      </c>
      <c r="L1025" s="9" t="s">
        <v>6136</v>
      </c>
    </row>
    <row r="1026" spans="1:12" x14ac:dyDescent="0.35">
      <c r="A1026" s="9" t="s">
        <v>6137</v>
      </c>
      <c r="B1026" s="9" t="s">
        <v>6138</v>
      </c>
      <c r="C1026" s="9" t="s">
        <v>6139</v>
      </c>
      <c r="D1026" s="9">
        <v>1024</v>
      </c>
      <c r="E1026" s="9" t="s">
        <v>6140</v>
      </c>
      <c r="F1026" s="9" t="s">
        <v>318</v>
      </c>
      <c r="G1026" s="9" t="s">
        <v>6141</v>
      </c>
      <c r="H1026" s="9" t="s">
        <v>320</v>
      </c>
      <c r="I1026" s="9"/>
      <c r="J1026" s="9"/>
      <c r="K1026" s="9" t="s">
        <v>6142</v>
      </c>
      <c r="L1026" s="9" t="s">
        <v>6142</v>
      </c>
    </row>
    <row r="1027" spans="1:12" x14ac:dyDescent="0.35">
      <c r="A1027" s="9" t="s">
        <v>6143</v>
      </c>
      <c r="B1027" s="9" t="s">
        <v>6144</v>
      </c>
      <c r="C1027" s="9" t="s">
        <v>6145</v>
      </c>
      <c r="D1027" s="9">
        <v>1025</v>
      </c>
      <c r="E1027" s="9" t="s">
        <v>6146</v>
      </c>
      <c r="F1027" s="9" t="s">
        <v>318</v>
      </c>
      <c r="G1027" s="9" t="s">
        <v>6147</v>
      </c>
      <c r="H1027" s="9" t="s">
        <v>327</v>
      </c>
      <c r="I1027" s="9"/>
      <c r="J1027" s="9"/>
      <c r="K1027" s="9" t="s">
        <v>6148</v>
      </c>
      <c r="L1027" s="9" t="s">
        <v>6148</v>
      </c>
    </row>
    <row r="1028" spans="1:12" x14ac:dyDescent="0.35">
      <c r="A1028" s="9" t="s">
        <v>6149</v>
      </c>
      <c r="B1028" s="9" t="s">
        <v>6150</v>
      </c>
      <c r="C1028" s="9" t="s">
        <v>6151</v>
      </c>
      <c r="D1028" s="9">
        <v>1026</v>
      </c>
      <c r="E1028" s="9" t="s">
        <v>6152</v>
      </c>
      <c r="F1028" s="9" t="s">
        <v>318</v>
      </c>
      <c r="G1028" s="9" t="s">
        <v>6153</v>
      </c>
      <c r="H1028" s="9" t="s">
        <v>327</v>
      </c>
      <c r="I1028" s="9"/>
      <c r="J1028" s="9" t="s">
        <v>6154</v>
      </c>
      <c r="K1028" s="9" t="s">
        <v>6155</v>
      </c>
      <c r="L1028" s="9" t="s">
        <v>6155</v>
      </c>
    </row>
    <row r="1029" spans="1:12" x14ac:dyDescent="0.35">
      <c r="A1029" s="9" t="s">
        <v>6156</v>
      </c>
      <c r="B1029" s="9" t="s">
        <v>6157</v>
      </c>
      <c r="C1029" s="9" t="s">
        <v>6158</v>
      </c>
      <c r="D1029" s="9">
        <v>1027</v>
      </c>
      <c r="E1029" s="9" t="s">
        <v>6159</v>
      </c>
      <c r="F1029" s="9" t="s">
        <v>318</v>
      </c>
      <c r="G1029" s="9" t="s">
        <v>6160</v>
      </c>
      <c r="H1029" s="9" t="s">
        <v>327</v>
      </c>
      <c r="I1029" s="9"/>
      <c r="J1029" s="9" t="s">
        <v>6161</v>
      </c>
      <c r="K1029" s="9" t="s">
        <v>6162</v>
      </c>
      <c r="L1029" s="9" t="s">
        <v>6162</v>
      </c>
    </row>
    <row r="1030" spans="1:12" x14ac:dyDescent="0.35">
      <c r="A1030" s="9" t="s">
        <v>6163</v>
      </c>
      <c r="B1030" s="9" t="s">
        <v>6164</v>
      </c>
      <c r="C1030" s="9" t="s">
        <v>6165</v>
      </c>
      <c r="D1030" s="9">
        <v>1028</v>
      </c>
      <c r="E1030" s="9" t="s">
        <v>6166</v>
      </c>
      <c r="F1030" s="9" t="s">
        <v>318</v>
      </c>
      <c r="G1030" s="9" t="s">
        <v>6167</v>
      </c>
      <c r="H1030" s="9" t="s">
        <v>320</v>
      </c>
      <c r="I1030" s="9"/>
      <c r="J1030" s="9"/>
      <c r="K1030" s="9" t="s">
        <v>6168</v>
      </c>
      <c r="L1030" s="9" t="s">
        <v>6168</v>
      </c>
    </row>
    <row r="1031" spans="1:12" x14ac:dyDescent="0.35">
      <c r="A1031" s="9" t="s">
        <v>6169</v>
      </c>
      <c r="B1031" s="9" t="s">
        <v>6170</v>
      </c>
      <c r="C1031" s="9" t="s">
        <v>6171</v>
      </c>
      <c r="D1031" s="9">
        <v>1029</v>
      </c>
      <c r="E1031" s="9" t="s">
        <v>6172</v>
      </c>
      <c r="F1031" s="9" t="s">
        <v>318</v>
      </c>
      <c r="G1031" s="9" t="s">
        <v>6173</v>
      </c>
      <c r="H1031" s="9" t="s">
        <v>327</v>
      </c>
      <c r="I1031" s="9"/>
      <c r="J1031" s="9" t="s">
        <v>6174</v>
      </c>
      <c r="K1031" s="9" t="s">
        <v>6175</v>
      </c>
      <c r="L1031" s="9" t="s">
        <v>6175</v>
      </c>
    </row>
    <row r="1032" spans="1:12" x14ac:dyDescent="0.35">
      <c r="A1032" s="9" t="s">
        <v>6176</v>
      </c>
      <c r="B1032" s="9" t="s">
        <v>6177</v>
      </c>
      <c r="C1032" s="9" t="s">
        <v>6178</v>
      </c>
      <c r="D1032" s="9">
        <v>1030</v>
      </c>
      <c r="E1032" s="9" t="s">
        <v>6179</v>
      </c>
      <c r="F1032" s="9" t="s">
        <v>412</v>
      </c>
      <c r="G1032" s="9" t="s">
        <v>6180</v>
      </c>
      <c r="H1032" s="9" t="s">
        <v>320</v>
      </c>
      <c r="I1032" s="9"/>
      <c r="J1032" s="9"/>
      <c r="K1032" s="9" t="s">
        <v>350</v>
      </c>
      <c r="L1032" s="9" t="s">
        <v>6181</v>
      </c>
    </row>
    <row r="1033" spans="1:12" x14ac:dyDescent="0.35">
      <c r="A1033" s="9" t="s">
        <v>6182</v>
      </c>
      <c r="B1033" s="9" t="s">
        <v>6183</v>
      </c>
      <c r="C1033" s="9" t="s">
        <v>6184</v>
      </c>
      <c r="D1033" s="9">
        <v>1031</v>
      </c>
      <c r="E1033" s="9" t="s">
        <v>6185</v>
      </c>
      <c r="F1033" s="9" t="s">
        <v>318</v>
      </c>
      <c r="G1033" s="9" t="s">
        <v>6186</v>
      </c>
      <c r="H1033" s="9" t="s">
        <v>320</v>
      </c>
      <c r="I1033" s="9"/>
      <c r="J1033" s="9"/>
      <c r="K1033" s="9"/>
      <c r="L1033" s="9"/>
    </row>
    <row r="1034" spans="1:12" x14ac:dyDescent="0.35">
      <c r="A1034" s="9" t="s">
        <v>6187</v>
      </c>
      <c r="B1034" s="9" t="s">
        <v>6188</v>
      </c>
      <c r="C1034" s="9" t="s">
        <v>6189</v>
      </c>
      <c r="D1034" s="9">
        <v>1032</v>
      </c>
      <c r="E1034" s="9" t="s">
        <v>6190</v>
      </c>
      <c r="F1034" s="9" t="s">
        <v>412</v>
      </c>
      <c r="G1034" s="9" t="s">
        <v>6191</v>
      </c>
      <c r="H1034" s="9" t="s">
        <v>327</v>
      </c>
      <c r="I1034" s="9"/>
      <c r="J1034" s="9"/>
      <c r="K1034" s="9"/>
      <c r="L1034" s="9"/>
    </row>
    <row r="1035" spans="1:12" x14ac:dyDescent="0.35">
      <c r="A1035" s="9" t="s">
        <v>6192</v>
      </c>
      <c r="B1035" s="9" t="s">
        <v>6193</v>
      </c>
      <c r="C1035" s="9" t="s">
        <v>6194</v>
      </c>
      <c r="D1035" s="9">
        <v>1033</v>
      </c>
      <c r="E1035" s="9" t="s">
        <v>6195</v>
      </c>
      <c r="F1035" s="9" t="s">
        <v>498</v>
      </c>
      <c r="G1035" s="9" t="s">
        <v>6196</v>
      </c>
      <c r="H1035" s="9" t="s">
        <v>320</v>
      </c>
      <c r="I1035" s="9"/>
      <c r="J1035" s="9"/>
      <c r="K1035" s="9" t="s">
        <v>531</v>
      </c>
      <c r="L1035" s="9" t="s">
        <v>531</v>
      </c>
    </row>
    <row r="1036" spans="1:12" x14ac:dyDescent="0.35">
      <c r="A1036" s="9" t="s">
        <v>6197</v>
      </c>
      <c r="B1036" s="9" t="s">
        <v>6198</v>
      </c>
      <c r="C1036" s="9" t="s">
        <v>6199</v>
      </c>
      <c r="D1036" s="9">
        <v>1034</v>
      </c>
      <c r="E1036" s="9" t="s">
        <v>6200</v>
      </c>
      <c r="F1036" s="9" t="s">
        <v>498</v>
      </c>
      <c r="G1036" s="9" t="s">
        <v>6201</v>
      </c>
      <c r="H1036" s="9" t="s">
        <v>320</v>
      </c>
      <c r="I1036" s="9"/>
      <c r="J1036" s="9"/>
      <c r="K1036" s="9"/>
      <c r="L1036" s="9"/>
    </row>
    <row r="1037" spans="1:12" x14ac:dyDescent="0.35">
      <c r="A1037" s="9" t="s">
        <v>6202</v>
      </c>
      <c r="B1037" s="9" t="s">
        <v>6203</v>
      </c>
      <c r="C1037" s="9" t="s">
        <v>6204</v>
      </c>
      <c r="D1037" s="9">
        <v>1035</v>
      </c>
      <c r="E1037" s="9" t="s">
        <v>6205</v>
      </c>
      <c r="F1037" s="9" t="s">
        <v>498</v>
      </c>
      <c r="G1037" s="9" t="s">
        <v>6206</v>
      </c>
      <c r="H1037" s="9" t="s">
        <v>320</v>
      </c>
      <c r="I1037" s="9"/>
      <c r="J1037" s="9"/>
      <c r="K1037" s="9" t="s">
        <v>531</v>
      </c>
      <c r="L1037" s="9" t="s">
        <v>531</v>
      </c>
    </row>
    <row r="1038" spans="1:12" x14ac:dyDescent="0.35">
      <c r="A1038" s="9" t="s">
        <v>6207</v>
      </c>
      <c r="B1038" s="9" t="s">
        <v>6208</v>
      </c>
      <c r="C1038" s="9" t="s">
        <v>6209</v>
      </c>
      <c r="D1038" s="9">
        <v>1036</v>
      </c>
      <c r="E1038" s="9" t="s">
        <v>6210</v>
      </c>
      <c r="F1038" s="9" t="s">
        <v>412</v>
      </c>
      <c r="G1038" s="9" t="s">
        <v>6211</v>
      </c>
      <c r="H1038" s="9" t="s">
        <v>320</v>
      </c>
      <c r="I1038" s="9"/>
      <c r="J1038" s="9"/>
      <c r="K1038" s="9" t="s">
        <v>6212</v>
      </c>
      <c r="L1038" s="9" t="s">
        <v>6212</v>
      </c>
    </row>
    <row r="1039" spans="1:12" x14ac:dyDescent="0.35">
      <c r="A1039" s="9" t="s">
        <v>6213</v>
      </c>
      <c r="B1039" s="9" t="s">
        <v>6214</v>
      </c>
      <c r="C1039" s="9" t="s">
        <v>6215</v>
      </c>
      <c r="D1039" s="9">
        <v>1037</v>
      </c>
      <c r="E1039" s="9" t="s">
        <v>6216</v>
      </c>
      <c r="F1039" s="9" t="s">
        <v>318</v>
      </c>
      <c r="G1039" s="9" t="s">
        <v>6217</v>
      </c>
      <c r="H1039" s="9" t="s">
        <v>327</v>
      </c>
      <c r="I1039" s="9"/>
      <c r="J1039" s="9" t="s">
        <v>6218</v>
      </c>
      <c r="K1039" s="9" t="s">
        <v>6219</v>
      </c>
      <c r="L1039" s="9" t="s">
        <v>6219</v>
      </c>
    </row>
    <row r="1040" spans="1:12" x14ac:dyDescent="0.35">
      <c r="A1040" s="9" t="s">
        <v>6220</v>
      </c>
      <c r="B1040" s="9" t="s">
        <v>6221</v>
      </c>
      <c r="C1040" s="9" t="s">
        <v>6222</v>
      </c>
      <c r="D1040" s="9">
        <v>1038</v>
      </c>
      <c r="E1040" s="9" t="s">
        <v>6223</v>
      </c>
      <c r="F1040" s="9" t="s">
        <v>318</v>
      </c>
      <c r="G1040" s="9"/>
      <c r="H1040" s="9"/>
      <c r="I1040" s="9"/>
      <c r="J1040" s="9"/>
      <c r="K1040" s="9"/>
      <c r="L1040" s="9"/>
    </row>
    <row r="1041" spans="1:12" x14ac:dyDescent="0.35">
      <c r="A1041" s="9" t="s">
        <v>6224</v>
      </c>
      <c r="B1041" s="9" t="s">
        <v>6225</v>
      </c>
      <c r="C1041" s="9" t="s">
        <v>6226</v>
      </c>
      <c r="D1041" s="9">
        <v>1039</v>
      </c>
      <c r="E1041" s="9" t="s">
        <v>6227</v>
      </c>
      <c r="F1041" s="9" t="s">
        <v>318</v>
      </c>
      <c r="G1041" s="9" t="s">
        <v>6228</v>
      </c>
      <c r="H1041" s="9" t="s">
        <v>327</v>
      </c>
      <c r="I1041" s="9"/>
      <c r="J1041" s="9"/>
      <c r="K1041" s="9" t="s">
        <v>6229</v>
      </c>
      <c r="L1041" s="9" t="s">
        <v>6229</v>
      </c>
    </row>
    <row r="1042" spans="1:12" x14ac:dyDescent="0.35">
      <c r="A1042" s="9" t="s">
        <v>6230</v>
      </c>
      <c r="B1042" s="9" t="s">
        <v>6231</v>
      </c>
      <c r="C1042" s="9" t="s">
        <v>6232</v>
      </c>
      <c r="D1042" s="9">
        <v>1040</v>
      </c>
      <c r="E1042" s="9" t="s">
        <v>6233</v>
      </c>
      <c r="F1042" s="9" t="s">
        <v>318</v>
      </c>
      <c r="G1042" s="9" t="s">
        <v>6234</v>
      </c>
      <c r="H1042" s="9" t="s">
        <v>320</v>
      </c>
      <c r="I1042" s="9"/>
      <c r="J1042" s="9"/>
      <c r="K1042" s="9" t="s">
        <v>350</v>
      </c>
      <c r="L1042" s="9" t="s">
        <v>350</v>
      </c>
    </row>
    <row r="1043" spans="1:12" x14ac:dyDescent="0.35">
      <c r="A1043" s="9" t="s">
        <v>6235</v>
      </c>
      <c r="B1043" s="9" t="s">
        <v>6236</v>
      </c>
      <c r="C1043" s="9" t="s">
        <v>6237</v>
      </c>
      <c r="D1043" s="9">
        <v>1041</v>
      </c>
      <c r="E1043" s="9" t="s">
        <v>6238</v>
      </c>
      <c r="F1043" s="9" t="s">
        <v>318</v>
      </c>
      <c r="G1043" s="9" t="s">
        <v>6239</v>
      </c>
      <c r="H1043" s="9" t="s">
        <v>320</v>
      </c>
      <c r="I1043" s="9"/>
      <c r="J1043" s="9"/>
      <c r="K1043" s="9"/>
      <c r="L1043" s="9"/>
    </row>
    <row r="1044" spans="1:12" x14ac:dyDescent="0.35">
      <c r="A1044" s="9" t="s">
        <v>6240</v>
      </c>
      <c r="B1044" s="9" t="s">
        <v>6241</v>
      </c>
      <c r="C1044" s="9" t="s">
        <v>6242</v>
      </c>
      <c r="D1044" s="9">
        <v>1042</v>
      </c>
      <c r="E1044" s="9" t="s">
        <v>6243</v>
      </c>
      <c r="F1044" s="9" t="s">
        <v>318</v>
      </c>
      <c r="G1044" s="9"/>
      <c r="H1044" s="9"/>
      <c r="I1044" s="9"/>
      <c r="J1044" s="9"/>
      <c r="K1044" s="9"/>
      <c r="L1044" s="9"/>
    </row>
    <row r="1045" spans="1:12" x14ac:dyDescent="0.35">
      <c r="A1045" s="9" t="s">
        <v>6244</v>
      </c>
      <c r="B1045" s="9" t="s">
        <v>6245</v>
      </c>
      <c r="C1045" s="9" t="s">
        <v>6246</v>
      </c>
      <c r="D1045" s="9">
        <v>1043</v>
      </c>
      <c r="E1045" s="9" t="s">
        <v>6247</v>
      </c>
      <c r="F1045" s="9" t="s">
        <v>318</v>
      </c>
      <c r="G1045" s="9" t="s">
        <v>6248</v>
      </c>
      <c r="H1045" s="9" t="s">
        <v>327</v>
      </c>
      <c r="I1045" s="9"/>
      <c r="J1045" s="9" t="s">
        <v>6249</v>
      </c>
      <c r="K1045" s="9" t="s">
        <v>6250</v>
      </c>
      <c r="L1045" s="9" t="s">
        <v>6250</v>
      </c>
    </row>
    <row r="1046" spans="1:12" x14ac:dyDescent="0.35">
      <c r="A1046" s="9" t="s">
        <v>6251</v>
      </c>
      <c r="B1046" s="9" t="s">
        <v>6252</v>
      </c>
      <c r="C1046" s="9" t="s">
        <v>6253</v>
      </c>
      <c r="D1046" s="9">
        <v>1044</v>
      </c>
      <c r="E1046" s="9" t="s">
        <v>6254</v>
      </c>
      <c r="F1046" s="9" t="s">
        <v>318</v>
      </c>
      <c r="G1046" s="9" t="s">
        <v>6255</v>
      </c>
      <c r="H1046" s="9" t="s">
        <v>327</v>
      </c>
      <c r="I1046" s="9"/>
      <c r="J1046" s="9"/>
      <c r="K1046" s="9" t="s">
        <v>6256</v>
      </c>
      <c r="L1046" s="9" t="s">
        <v>6256</v>
      </c>
    </row>
    <row r="1047" spans="1:12" x14ac:dyDescent="0.35">
      <c r="A1047" s="9" t="s">
        <v>6257</v>
      </c>
      <c r="B1047" s="9" t="s">
        <v>6258</v>
      </c>
      <c r="C1047" s="9" t="s">
        <v>6259</v>
      </c>
      <c r="D1047" s="9">
        <v>1045</v>
      </c>
      <c r="E1047" s="9" t="s">
        <v>6260</v>
      </c>
      <c r="F1047" s="9" t="s">
        <v>318</v>
      </c>
      <c r="G1047" s="9" t="s">
        <v>6261</v>
      </c>
      <c r="H1047" s="9" t="s">
        <v>327</v>
      </c>
      <c r="I1047" s="9"/>
      <c r="J1047" s="9" t="s">
        <v>6262</v>
      </c>
      <c r="K1047" s="9" t="s">
        <v>6263</v>
      </c>
      <c r="L1047" s="9" t="s">
        <v>6263</v>
      </c>
    </row>
    <row r="1048" spans="1:12" x14ac:dyDescent="0.35">
      <c r="A1048" s="9" t="s">
        <v>6264</v>
      </c>
      <c r="B1048" s="9" t="s">
        <v>6265</v>
      </c>
      <c r="C1048" s="9" t="s">
        <v>6266</v>
      </c>
      <c r="D1048" s="9">
        <v>1046</v>
      </c>
      <c r="E1048" s="9" t="s">
        <v>6267</v>
      </c>
      <c r="F1048" s="9" t="s">
        <v>318</v>
      </c>
      <c r="G1048" s="9" t="s">
        <v>6268</v>
      </c>
      <c r="H1048" s="9" t="s">
        <v>327</v>
      </c>
      <c r="I1048" s="9"/>
      <c r="J1048" s="9"/>
      <c r="K1048" s="9" t="s">
        <v>6269</v>
      </c>
      <c r="L1048" s="9" t="s">
        <v>6269</v>
      </c>
    </row>
    <row r="1049" spans="1:12" x14ac:dyDescent="0.35">
      <c r="A1049" s="9" t="s">
        <v>6270</v>
      </c>
      <c r="B1049" s="9" t="s">
        <v>6271</v>
      </c>
      <c r="C1049" s="9" t="s">
        <v>6272</v>
      </c>
      <c r="D1049" s="9">
        <v>1047</v>
      </c>
      <c r="E1049" s="9" t="s">
        <v>6273</v>
      </c>
      <c r="F1049" s="9" t="s">
        <v>318</v>
      </c>
      <c r="G1049" s="9" t="s">
        <v>6274</v>
      </c>
      <c r="H1049" s="9" t="s">
        <v>327</v>
      </c>
      <c r="I1049" s="9"/>
      <c r="J1049" s="9"/>
      <c r="K1049" s="9"/>
      <c r="L1049" s="9"/>
    </row>
    <row r="1050" spans="1:12" x14ac:dyDescent="0.35">
      <c r="A1050" s="9" t="s">
        <v>6275</v>
      </c>
      <c r="B1050" s="9" t="s">
        <v>6276</v>
      </c>
      <c r="C1050" s="9" t="s">
        <v>6277</v>
      </c>
      <c r="D1050" s="9">
        <v>1048</v>
      </c>
      <c r="E1050" s="9" t="s">
        <v>6278</v>
      </c>
      <c r="F1050" s="9" t="s">
        <v>318</v>
      </c>
      <c r="G1050" s="9" t="s">
        <v>6279</v>
      </c>
      <c r="H1050" s="9" t="s">
        <v>320</v>
      </c>
      <c r="I1050" s="9"/>
      <c r="J1050" s="9"/>
      <c r="K1050" s="9" t="s">
        <v>350</v>
      </c>
      <c r="L1050" s="9" t="s">
        <v>350</v>
      </c>
    </row>
    <row r="1051" spans="1:12" x14ac:dyDescent="0.35">
      <c r="A1051" s="9" t="s">
        <v>6280</v>
      </c>
      <c r="B1051" s="9" t="s">
        <v>6281</v>
      </c>
      <c r="C1051" s="9" t="s">
        <v>6282</v>
      </c>
      <c r="D1051" s="9">
        <v>1049</v>
      </c>
      <c r="E1051" s="9" t="s">
        <v>6283</v>
      </c>
      <c r="F1051" s="9" t="s">
        <v>318</v>
      </c>
      <c r="G1051" s="9"/>
      <c r="H1051" s="9"/>
      <c r="I1051" s="9"/>
      <c r="J1051" s="9"/>
      <c r="K1051" s="9"/>
      <c r="L1051" s="9"/>
    </row>
    <row r="1052" spans="1:12" x14ac:dyDescent="0.35">
      <c r="A1052" s="9" t="s">
        <v>6284</v>
      </c>
      <c r="B1052" s="9" t="s">
        <v>6285</v>
      </c>
      <c r="C1052" s="9" t="s">
        <v>6286</v>
      </c>
      <c r="D1052" s="9">
        <v>1050</v>
      </c>
      <c r="E1052" s="9" t="s">
        <v>6287</v>
      </c>
      <c r="F1052" s="9" t="s">
        <v>318</v>
      </c>
      <c r="G1052" s="9" t="s">
        <v>6288</v>
      </c>
      <c r="H1052" s="9" t="s">
        <v>327</v>
      </c>
      <c r="I1052" s="9"/>
      <c r="J1052" s="9" t="s">
        <v>6289</v>
      </c>
      <c r="K1052" s="9" t="s">
        <v>6290</v>
      </c>
      <c r="L1052" s="9" t="s">
        <v>6290</v>
      </c>
    </row>
    <row r="1053" spans="1:12" x14ac:dyDescent="0.35">
      <c r="A1053" s="9" t="s">
        <v>6291</v>
      </c>
      <c r="B1053" s="9" t="s">
        <v>6292</v>
      </c>
      <c r="C1053" s="9" t="s">
        <v>6293</v>
      </c>
      <c r="D1053" s="9">
        <v>1051</v>
      </c>
      <c r="E1053" s="9" t="s">
        <v>6294</v>
      </c>
      <c r="F1053" s="9" t="s">
        <v>318</v>
      </c>
      <c r="G1053" s="9" t="s">
        <v>6295</v>
      </c>
      <c r="H1053" s="9" t="s">
        <v>327</v>
      </c>
      <c r="I1053" s="9"/>
      <c r="J1053" s="9" t="s">
        <v>6296</v>
      </c>
      <c r="K1053" s="9" t="s">
        <v>6297</v>
      </c>
      <c r="L1053" s="9" t="s">
        <v>6297</v>
      </c>
    </row>
    <row r="1054" spans="1:12" x14ac:dyDescent="0.35">
      <c r="A1054" s="9" t="s">
        <v>6298</v>
      </c>
      <c r="B1054" s="9" t="s">
        <v>6299</v>
      </c>
      <c r="C1054" s="9" t="s">
        <v>6300</v>
      </c>
      <c r="D1054" s="9">
        <v>1052</v>
      </c>
      <c r="E1054" s="9" t="s">
        <v>6301</v>
      </c>
      <c r="F1054" s="9" t="s">
        <v>318</v>
      </c>
      <c r="G1054" s="9"/>
      <c r="H1054" s="9"/>
      <c r="I1054" s="9"/>
      <c r="J1054" s="9" t="s">
        <v>6302</v>
      </c>
      <c r="K1054" s="9" t="s">
        <v>6303</v>
      </c>
      <c r="L1054" s="9" t="s">
        <v>6304</v>
      </c>
    </row>
    <row r="1055" spans="1:12" x14ac:dyDescent="0.35">
      <c r="A1055" s="9" t="s">
        <v>6305</v>
      </c>
      <c r="B1055" s="9" t="s">
        <v>6306</v>
      </c>
      <c r="C1055" s="9" t="s">
        <v>6307</v>
      </c>
      <c r="D1055" s="9">
        <v>1053</v>
      </c>
      <c r="E1055" s="9" t="s">
        <v>6308</v>
      </c>
      <c r="F1055" s="9" t="s">
        <v>365</v>
      </c>
      <c r="G1055" s="9" t="s">
        <v>6309</v>
      </c>
      <c r="H1055" s="9" t="s">
        <v>327</v>
      </c>
      <c r="I1055" s="9"/>
      <c r="J1055" s="9"/>
      <c r="K1055" s="9"/>
      <c r="L1055" s="9"/>
    </row>
    <row r="1056" spans="1:12" x14ac:dyDescent="0.35">
      <c r="A1056" s="9" t="s">
        <v>6310</v>
      </c>
      <c r="B1056" s="9" t="s">
        <v>6311</v>
      </c>
      <c r="C1056" s="9" t="s">
        <v>6312</v>
      </c>
      <c r="D1056" s="9">
        <v>1054</v>
      </c>
      <c r="E1056" s="9" t="s">
        <v>6313</v>
      </c>
      <c r="F1056" s="9" t="s">
        <v>318</v>
      </c>
      <c r="G1056" s="9" t="s">
        <v>6314</v>
      </c>
      <c r="H1056" s="9" t="s">
        <v>320</v>
      </c>
      <c r="I1056" s="9"/>
      <c r="J1056" s="9" t="s">
        <v>6315</v>
      </c>
      <c r="K1056" s="9" t="s">
        <v>6316</v>
      </c>
      <c r="L1056" s="9"/>
    </row>
    <row r="1057" spans="1:12" x14ac:dyDescent="0.35">
      <c r="A1057" s="9" t="s">
        <v>6317</v>
      </c>
      <c r="B1057" s="9" t="s">
        <v>6318</v>
      </c>
      <c r="C1057" s="9" t="s">
        <v>6319</v>
      </c>
      <c r="D1057" s="9">
        <v>1055</v>
      </c>
      <c r="E1057" s="9" t="s">
        <v>6320</v>
      </c>
      <c r="F1057" s="9" t="s">
        <v>365</v>
      </c>
      <c r="G1057" s="9"/>
      <c r="H1057" s="9"/>
      <c r="I1057" s="9"/>
      <c r="J1057" s="9"/>
      <c r="K1057" s="9"/>
      <c r="L1057" s="9"/>
    </row>
    <row r="1058" spans="1:12" x14ac:dyDescent="0.35">
      <c r="A1058" s="9" t="s">
        <v>6321</v>
      </c>
      <c r="B1058" s="9" t="s">
        <v>6322</v>
      </c>
      <c r="C1058" s="9" t="s">
        <v>6323</v>
      </c>
      <c r="D1058" s="9">
        <v>1056</v>
      </c>
      <c r="E1058" s="9" t="s">
        <v>6324</v>
      </c>
      <c r="F1058" s="9" t="s">
        <v>412</v>
      </c>
      <c r="G1058" s="9" t="s">
        <v>6325</v>
      </c>
      <c r="H1058" s="9" t="s">
        <v>327</v>
      </c>
      <c r="I1058" s="9"/>
      <c r="J1058" s="9" t="s">
        <v>6326</v>
      </c>
      <c r="K1058" s="9" t="s">
        <v>6327</v>
      </c>
      <c r="L1058" s="9" t="s">
        <v>6327</v>
      </c>
    </row>
    <row r="1059" spans="1:12" x14ac:dyDescent="0.35">
      <c r="A1059" s="9" t="s">
        <v>6328</v>
      </c>
      <c r="B1059" s="9" t="s">
        <v>6329</v>
      </c>
      <c r="C1059" s="9" t="s">
        <v>6330</v>
      </c>
      <c r="D1059" s="9">
        <v>1057</v>
      </c>
      <c r="E1059" s="9" t="s">
        <v>6331</v>
      </c>
      <c r="F1059" s="9" t="s">
        <v>365</v>
      </c>
      <c r="G1059" s="9" t="s">
        <v>6332</v>
      </c>
      <c r="H1059" s="9" t="s">
        <v>327</v>
      </c>
      <c r="I1059" s="9"/>
      <c r="J1059" s="9"/>
      <c r="K1059" s="9"/>
      <c r="L1059" s="9"/>
    </row>
    <row r="1060" spans="1:12" x14ac:dyDescent="0.35">
      <c r="A1060" s="9" t="s">
        <v>6333</v>
      </c>
      <c r="B1060" s="9" t="s">
        <v>6334</v>
      </c>
      <c r="C1060" s="9" t="s">
        <v>6335</v>
      </c>
      <c r="D1060" s="9">
        <v>1058</v>
      </c>
      <c r="E1060" s="9" t="s">
        <v>6336</v>
      </c>
      <c r="F1060" s="9" t="s">
        <v>365</v>
      </c>
      <c r="G1060" s="9" t="s">
        <v>6337</v>
      </c>
      <c r="H1060" s="9" t="s">
        <v>327</v>
      </c>
      <c r="I1060" s="9"/>
      <c r="J1060" s="9"/>
      <c r="K1060" s="9"/>
      <c r="L1060" s="9"/>
    </row>
    <row r="1061" spans="1:12" x14ac:dyDescent="0.35">
      <c r="A1061" s="9" t="s">
        <v>6338</v>
      </c>
      <c r="B1061" s="9" t="s">
        <v>6339</v>
      </c>
      <c r="C1061" s="9" t="s">
        <v>6340</v>
      </c>
      <c r="D1061" s="9">
        <v>1059</v>
      </c>
      <c r="E1061" s="9" t="s">
        <v>6341</v>
      </c>
      <c r="F1061" s="9" t="s">
        <v>365</v>
      </c>
      <c r="G1061" s="9" t="s">
        <v>6342</v>
      </c>
      <c r="H1061" s="9" t="s">
        <v>327</v>
      </c>
      <c r="I1061" s="9"/>
      <c r="J1061" s="9"/>
      <c r="K1061" s="9"/>
      <c r="L1061" s="9"/>
    </row>
    <row r="1062" spans="1:12" x14ac:dyDescent="0.35">
      <c r="A1062" s="9" t="s">
        <v>6343</v>
      </c>
      <c r="B1062" s="9" t="s">
        <v>6344</v>
      </c>
      <c r="C1062" s="9" t="s">
        <v>6345</v>
      </c>
      <c r="D1062" s="9">
        <v>1060</v>
      </c>
      <c r="E1062" s="9" t="s">
        <v>6346</v>
      </c>
      <c r="F1062" s="9" t="s">
        <v>365</v>
      </c>
      <c r="G1062" s="9" t="s">
        <v>6347</v>
      </c>
      <c r="H1062" s="9" t="s">
        <v>327</v>
      </c>
      <c r="I1062" s="9"/>
      <c r="J1062" s="9"/>
      <c r="K1062" s="9" t="s">
        <v>6348</v>
      </c>
      <c r="L1062" s="9" t="s">
        <v>6348</v>
      </c>
    </row>
    <row r="1063" spans="1:12" x14ac:dyDescent="0.35">
      <c r="A1063" s="9" t="s">
        <v>6349</v>
      </c>
      <c r="B1063" s="9" t="s">
        <v>6350</v>
      </c>
      <c r="C1063" s="9" t="s">
        <v>6351</v>
      </c>
      <c r="D1063" s="9">
        <v>1061</v>
      </c>
      <c r="E1063" s="9" t="s">
        <v>6352</v>
      </c>
      <c r="F1063" s="9" t="s">
        <v>412</v>
      </c>
      <c r="G1063" s="9" t="s">
        <v>6353</v>
      </c>
      <c r="H1063" s="9" t="s">
        <v>327</v>
      </c>
      <c r="I1063" s="9"/>
      <c r="J1063" s="9"/>
      <c r="K1063" s="9" t="s">
        <v>6354</v>
      </c>
      <c r="L1063" s="9" t="s">
        <v>6354</v>
      </c>
    </row>
    <row r="1064" spans="1:12" x14ac:dyDescent="0.35">
      <c r="A1064" s="9" t="s">
        <v>6355</v>
      </c>
      <c r="B1064" s="9" t="s">
        <v>6356</v>
      </c>
      <c r="C1064" s="9" t="s">
        <v>6357</v>
      </c>
      <c r="D1064" s="9">
        <v>1062</v>
      </c>
      <c r="E1064" s="9" t="s">
        <v>6358</v>
      </c>
      <c r="F1064" s="9" t="s">
        <v>318</v>
      </c>
      <c r="G1064" s="9"/>
      <c r="H1064" s="9"/>
      <c r="I1064" s="9"/>
      <c r="J1064" s="9"/>
      <c r="K1064" s="9"/>
      <c r="L1064" s="9"/>
    </row>
    <row r="1065" spans="1:12" x14ac:dyDescent="0.35">
      <c r="A1065" s="9" t="s">
        <v>6359</v>
      </c>
      <c r="B1065" s="9" t="s">
        <v>6360</v>
      </c>
      <c r="C1065" s="9" t="s">
        <v>6361</v>
      </c>
      <c r="D1065" s="9">
        <v>1063</v>
      </c>
      <c r="E1065" s="9" t="s">
        <v>6362</v>
      </c>
      <c r="F1065" s="9" t="s">
        <v>318</v>
      </c>
      <c r="G1065" s="9" t="s">
        <v>6363</v>
      </c>
      <c r="H1065" s="9" t="s">
        <v>327</v>
      </c>
      <c r="I1065" s="9"/>
      <c r="J1065" s="9" t="s">
        <v>6364</v>
      </c>
      <c r="K1065" s="9" t="s">
        <v>6365</v>
      </c>
      <c r="L1065" s="9" t="s">
        <v>6365</v>
      </c>
    </row>
    <row r="1066" spans="1:12" x14ac:dyDescent="0.35">
      <c r="A1066" s="9" t="s">
        <v>6366</v>
      </c>
      <c r="B1066" s="9" t="s">
        <v>6367</v>
      </c>
      <c r="C1066" s="9" t="s">
        <v>6368</v>
      </c>
      <c r="D1066" s="9">
        <v>1064</v>
      </c>
      <c r="E1066" s="9" t="s">
        <v>6369</v>
      </c>
      <c r="F1066" s="9" t="s">
        <v>412</v>
      </c>
      <c r="G1066" s="9"/>
      <c r="H1066" s="9"/>
      <c r="I1066" s="9"/>
      <c r="J1066" s="9" t="s">
        <v>6370</v>
      </c>
      <c r="K1066" s="9" t="s">
        <v>350</v>
      </c>
      <c r="L1066" s="9" t="s">
        <v>350</v>
      </c>
    </row>
    <row r="1067" spans="1:12" x14ac:dyDescent="0.35">
      <c r="A1067" s="9" t="s">
        <v>6371</v>
      </c>
      <c r="B1067" s="9" t="s">
        <v>6372</v>
      </c>
      <c r="C1067" s="9" t="s">
        <v>6373</v>
      </c>
      <c r="D1067" s="9">
        <v>1065</v>
      </c>
      <c r="E1067" s="9" t="s">
        <v>6374</v>
      </c>
      <c r="F1067" s="9" t="s">
        <v>318</v>
      </c>
      <c r="G1067" s="9" t="s">
        <v>6375</v>
      </c>
      <c r="H1067" s="9" t="s">
        <v>320</v>
      </c>
      <c r="I1067" s="9"/>
      <c r="J1067" s="9"/>
      <c r="K1067" s="9" t="s">
        <v>6376</v>
      </c>
      <c r="L1067" s="9" t="s">
        <v>6376</v>
      </c>
    </row>
    <row r="1068" spans="1:12" x14ac:dyDescent="0.35">
      <c r="A1068" s="9" t="s">
        <v>6377</v>
      </c>
      <c r="B1068" s="9" t="s">
        <v>6378</v>
      </c>
      <c r="C1068" s="9" t="s">
        <v>6379</v>
      </c>
      <c r="D1068" s="9">
        <v>1066</v>
      </c>
      <c r="E1068" s="9" t="s">
        <v>6380</v>
      </c>
      <c r="F1068" s="9" t="s">
        <v>318</v>
      </c>
      <c r="G1068" s="9" t="s">
        <v>6381</v>
      </c>
      <c r="H1068" s="9" t="s">
        <v>320</v>
      </c>
      <c r="I1068" s="9"/>
      <c r="J1068" s="9"/>
      <c r="K1068" s="9"/>
      <c r="L1068" s="9"/>
    </row>
    <row r="1069" spans="1:12" x14ac:dyDescent="0.35">
      <c r="A1069" s="9" t="s">
        <v>6382</v>
      </c>
      <c r="B1069" s="9" t="s">
        <v>6383</v>
      </c>
      <c r="C1069" s="9" t="s">
        <v>6384</v>
      </c>
      <c r="D1069" s="9">
        <v>1067</v>
      </c>
      <c r="E1069" s="9" t="s">
        <v>6385</v>
      </c>
      <c r="F1069" s="9" t="s">
        <v>412</v>
      </c>
      <c r="G1069" s="9"/>
      <c r="H1069" s="9"/>
      <c r="I1069" s="9"/>
      <c r="J1069" s="9"/>
      <c r="K1069" s="9"/>
      <c r="L1069" s="9"/>
    </row>
    <row r="1070" spans="1:12" x14ac:dyDescent="0.35">
      <c r="A1070" s="9" t="s">
        <v>6386</v>
      </c>
      <c r="B1070" s="9" t="s">
        <v>6387</v>
      </c>
      <c r="C1070" s="9" t="s">
        <v>6388</v>
      </c>
      <c r="D1070" s="9">
        <v>1068</v>
      </c>
      <c r="E1070" s="9" t="s">
        <v>6389</v>
      </c>
      <c r="F1070" s="9" t="s">
        <v>318</v>
      </c>
      <c r="G1070" s="9"/>
      <c r="H1070" s="9"/>
      <c r="I1070" s="9"/>
      <c r="J1070" s="9"/>
      <c r="K1070" s="9"/>
      <c r="L1070" s="9"/>
    </row>
    <row r="1071" spans="1:12" x14ac:dyDescent="0.35">
      <c r="A1071" s="9" t="s">
        <v>6390</v>
      </c>
      <c r="B1071" s="9" t="s">
        <v>6391</v>
      </c>
      <c r="C1071" s="9" t="s">
        <v>6392</v>
      </c>
      <c r="D1071" s="9">
        <v>1069</v>
      </c>
      <c r="E1071" s="9" t="s">
        <v>6393</v>
      </c>
      <c r="F1071" s="9" t="s">
        <v>318</v>
      </c>
      <c r="G1071" s="9" t="s">
        <v>6394</v>
      </c>
      <c r="H1071" s="9" t="s">
        <v>320</v>
      </c>
      <c r="I1071" s="9"/>
      <c r="J1071" s="9"/>
      <c r="K1071" s="9"/>
      <c r="L1071" s="9"/>
    </row>
    <row r="1072" spans="1:12" x14ac:dyDescent="0.35">
      <c r="A1072" s="9" t="s">
        <v>6395</v>
      </c>
      <c r="B1072" s="9" t="s">
        <v>6396</v>
      </c>
      <c r="C1072" s="9" t="s">
        <v>6397</v>
      </c>
      <c r="D1072" s="9">
        <v>1070</v>
      </c>
      <c r="E1072" s="9" t="s">
        <v>6398</v>
      </c>
      <c r="F1072" s="9" t="s">
        <v>318</v>
      </c>
      <c r="G1072" s="9" t="s">
        <v>6399</v>
      </c>
      <c r="H1072" s="9" t="s">
        <v>320</v>
      </c>
      <c r="I1072" s="9"/>
      <c r="J1072" s="9"/>
      <c r="K1072" s="9" t="s">
        <v>6400</v>
      </c>
      <c r="L1072" s="9" t="s">
        <v>6400</v>
      </c>
    </row>
    <row r="1073" spans="1:12" x14ac:dyDescent="0.35">
      <c r="A1073" s="9" t="s">
        <v>6401</v>
      </c>
      <c r="B1073" s="9" t="s">
        <v>6402</v>
      </c>
      <c r="C1073" s="9" t="s">
        <v>6403</v>
      </c>
      <c r="D1073" s="9">
        <v>1071</v>
      </c>
      <c r="E1073" s="9" t="s">
        <v>6404</v>
      </c>
      <c r="F1073" s="9" t="s">
        <v>318</v>
      </c>
      <c r="G1073" s="9" t="s">
        <v>6405</v>
      </c>
      <c r="H1073" s="9" t="s">
        <v>327</v>
      </c>
      <c r="I1073" s="9"/>
      <c r="J1073" s="9" t="s">
        <v>6406</v>
      </c>
      <c r="K1073" s="9" t="s">
        <v>6407</v>
      </c>
      <c r="L1073" s="9" t="s">
        <v>6407</v>
      </c>
    </row>
    <row r="1074" spans="1:12" x14ac:dyDescent="0.35">
      <c r="A1074" s="9" t="s">
        <v>6408</v>
      </c>
      <c r="B1074" s="9" t="s">
        <v>6409</v>
      </c>
      <c r="C1074" s="9" t="s">
        <v>6410</v>
      </c>
      <c r="D1074" s="9">
        <v>1072</v>
      </c>
      <c r="E1074" s="9" t="s">
        <v>6411</v>
      </c>
      <c r="F1074" s="9" t="s">
        <v>318</v>
      </c>
      <c r="G1074" s="9" t="s">
        <v>6412</v>
      </c>
      <c r="H1074" s="9" t="s">
        <v>320</v>
      </c>
      <c r="I1074" s="9"/>
      <c r="J1074" s="9"/>
      <c r="K1074" s="9" t="s">
        <v>350</v>
      </c>
      <c r="L1074" s="9" t="s">
        <v>350</v>
      </c>
    </row>
    <row r="1075" spans="1:12" x14ac:dyDescent="0.35">
      <c r="A1075" s="9" t="s">
        <v>6413</v>
      </c>
      <c r="B1075" s="9" t="s">
        <v>6414</v>
      </c>
      <c r="C1075" s="9" t="s">
        <v>6415</v>
      </c>
      <c r="D1075" s="9">
        <v>1073</v>
      </c>
      <c r="E1075" s="9" t="s">
        <v>6416</v>
      </c>
      <c r="F1075" s="9" t="s">
        <v>365</v>
      </c>
      <c r="G1075" s="9" t="s">
        <v>6417</v>
      </c>
      <c r="H1075" s="9" t="s">
        <v>327</v>
      </c>
      <c r="I1075" s="9"/>
      <c r="J1075" s="9"/>
      <c r="K1075" s="9"/>
      <c r="L1075" s="9"/>
    </row>
    <row r="1076" spans="1:12" x14ac:dyDescent="0.35">
      <c r="A1076" s="9" t="s">
        <v>6418</v>
      </c>
      <c r="B1076" s="9" t="s">
        <v>6419</v>
      </c>
      <c r="C1076" s="9" t="s">
        <v>6420</v>
      </c>
      <c r="D1076" s="9">
        <v>1074</v>
      </c>
      <c r="E1076" s="9" t="s">
        <v>6421</v>
      </c>
      <c r="F1076" s="9" t="s">
        <v>318</v>
      </c>
      <c r="G1076" s="9" t="s">
        <v>6422</v>
      </c>
      <c r="H1076" s="9" t="s">
        <v>320</v>
      </c>
      <c r="I1076" s="9"/>
      <c r="J1076" s="9"/>
      <c r="K1076" s="9"/>
      <c r="L1076" s="9"/>
    </row>
    <row r="1077" spans="1:12" x14ac:dyDescent="0.35">
      <c r="A1077" s="9" t="s">
        <v>6423</v>
      </c>
      <c r="B1077" s="9" t="s">
        <v>6424</v>
      </c>
      <c r="C1077" s="9" t="s">
        <v>6425</v>
      </c>
      <c r="D1077" s="9">
        <v>1075</v>
      </c>
      <c r="E1077" s="9" t="s">
        <v>6426</v>
      </c>
      <c r="F1077" s="9" t="s">
        <v>318</v>
      </c>
      <c r="G1077" s="9" t="s">
        <v>6427</v>
      </c>
      <c r="H1077" s="9" t="s">
        <v>327</v>
      </c>
      <c r="I1077" s="9"/>
      <c r="J1077" s="9" t="s">
        <v>6428</v>
      </c>
      <c r="K1077" s="9" t="s">
        <v>6429</v>
      </c>
      <c r="L1077" s="9" t="s">
        <v>6429</v>
      </c>
    </row>
    <row r="1078" spans="1:12" x14ac:dyDescent="0.35">
      <c r="A1078" s="9" t="s">
        <v>6430</v>
      </c>
      <c r="B1078" s="9" t="s">
        <v>6431</v>
      </c>
      <c r="C1078" s="9" t="s">
        <v>6432</v>
      </c>
      <c r="D1078" s="9">
        <v>1076</v>
      </c>
      <c r="E1078" s="9" t="s">
        <v>6433</v>
      </c>
      <c r="F1078" s="9" t="s">
        <v>318</v>
      </c>
      <c r="G1078" s="9" t="s">
        <v>6434</v>
      </c>
      <c r="H1078" s="9" t="s">
        <v>327</v>
      </c>
      <c r="I1078" s="9"/>
      <c r="J1078" s="9"/>
      <c r="K1078" s="9" t="s">
        <v>6435</v>
      </c>
      <c r="L1078" s="9" t="s">
        <v>350</v>
      </c>
    </row>
    <row r="1079" spans="1:12" x14ac:dyDescent="0.35">
      <c r="A1079" s="9" t="s">
        <v>6436</v>
      </c>
      <c r="B1079" s="9" t="s">
        <v>6437</v>
      </c>
      <c r="C1079" s="9" t="s">
        <v>6438</v>
      </c>
      <c r="D1079" s="9">
        <v>1077</v>
      </c>
      <c r="E1079" s="9" t="s">
        <v>6439</v>
      </c>
      <c r="F1079" s="9" t="s">
        <v>318</v>
      </c>
      <c r="G1079" s="9" t="s">
        <v>6440</v>
      </c>
      <c r="H1079" s="9" t="s">
        <v>327</v>
      </c>
      <c r="I1079" s="9"/>
      <c r="J1079" s="9"/>
      <c r="K1079" s="9" t="s">
        <v>6441</v>
      </c>
      <c r="L1079" s="9" t="s">
        <v>6442</v>
      </c>
    </row>
    <row r="1080" spans="1:12" x14ac:dyDescent="0.35">
      <c r="A1080" s="9" t="s">
        <v>6443</v>
      </c>
      <c r="B1080" s="9" t="s">
        <v>6444</v>
      </c>
      <c r="C1080" s="9" t="s">
        <v>6445</v>
      </c>
      <c r="D1080" s="9">
        <v>1078</v>
      </c>
      <c r="E1080" s="9" t="s">
        <v>6446</v>
      </c>
      <c r="F1080" s="9" t="s">
        <v>318</v>
      </c>
      <c r="G1080" s="9" t="s">
        <v>6447</v>
      </c>
      <c r="H1080" s="9" t="s">
        <v>320</v>
      </c>
      <c r="I1080" s="9"/>
      <c r="J1080" s="9"/>
      <c r="K1080" s="9" t="s">
        <v>6448</v>
      </c>
      <c r="L1080" s="9" t="s">
        <v>531</v>
      </c>
    </row>
    <row r="1081" spans="1:12" x14ac:dyDescent="0.35">
      <c r="A1081" s="9" t="s">
        <v>6449</v>
      </c>
      <c r="B1081" s="9" t="s">
        <v>6450</v>
      </c>
      <c r="C1081" s="9" t="s">
        <v>6451</v>
      </c>
      <c r="D1081" s="9">
        <v>1079</v>
      </c>
      <c r="E1081" s="9" t="s">
        <v>6452</v>
      </c>
      <c r="F1081" s="9" t="s">
        <v>318</v>
      </c>
      <c r="G1081" s="9" t="s">
        <v>6453</v>
      </c>
      <c r="H1081" s="9" t="s">
        <v>320</v>
      </c>
      <c r="I1081" s="9"/>
      <c r="J1081" s="9"/>
      <c r="K1081" s="9" t="s">
        <v>6454</v>
      </c>
      <c r="L1081" s="9" t="s">
        <v>531</v>
      </c>
    </row>
    <row r="1082" spans="1:12" x14ac:dyDescent="0.35">
      <c r="A1082" s="9" t="s">
        <v>6455</v>
      </c>
      <c r="B1082" s="9" t="s">
        <v>6456</v>
      </c>
      <c r="C1082" s="9" t="s">
        <v>6457</v>
      </c>
      <c r="D1082" s="9">
        <v>1080</v>
      </c>
      <c r="E1082" s="9" t="s">
        <v>6458</v>
      </c>
      <c r="F1082" s="9" t="s">
        <v>318</v>
      </c>
      <c r="G1082" s="9" t="s">
        <v>6459</v>
      </c>
      <c r="H1082" s="9" t="s">
        <v>320</v>
      </c>
      <c r="I1082" s="9"/>
      <c r="J1082" s="9"/>
      <c r="K1082" s="9" t="s">
        <v>6460</v>
      </c>
      <c r="L1082" s="9" t="s">
        <v>6460</v>
      </c>
    </row>
    <row r="1083" spans="1:12" x14ac:dyDescent="0.35">
      <c r="A1083" s="9" t="s">
        <v>6461</v>
      </c>
      <c r="B1083" s="9" t="s">
        <v>6462</v>
      </c>
      <c r="C1083" s="9" t="s">
        <v>6463</v>
      </c>
      <c r="D1083" s="9">
        <v>1081</v>
      </c>
      <c r="E1083" s="9" t="s">
        <v>6464</v>
      </c>
      <c r="F1083" s="9" t="s">
        <v>392</v>
      </c>
      <c r="G1083" s="9" t="s">
        <v>6465</v>
      </c>
      <c r="H1083" s="9" t="s">
        <v>327</v>
      </c>
      <c r="I1083" s="9"/>
      <c r="J1083" s="9" t="s">
        <v>6466</v>
      </c>
      <c r="K1083" s="9" t="s">
        <v>6467</v>
      </c>
      <c r="L1083" s="9" t="s">
        <v>6467</v>
      </c>
    </row>
    <row r="1084" spans="1:12" x14ac:dyDescent="0.35">
      <c r="A1084" s="9" t="s">
        <v>6468</v>
      </c>
      <c r="B1084" s="9" t="s">
        <v>6469</v>
      </c>
      <c r="C1084" s="9" t="s">
        <v>6470</v>
      </c>
      <c r="D1084" s="9">
        <v>1082</v>
      </c>
      <c r="E1084" s="9" t="s">
        <v>6471</v>
      </c>
      <c r="F1084" s="9" t="s">
        <v>318</v>
      </c>
      <c r="G1084" s="9" t="s">
        <v>6472</v>
      </c>
      <c r="H1084" s="9" t="s">
        <v>327</v>
      </c>
      <c r="I1084" s="9"/>
      <c r="J1084" s="9"/>
      <c r="K1084" s="9" t="s">
        <v>350</v>
      </c>
      <c r="L1084" s="9" t="s">
        <v>350</v>
      </c>
    </row>
    <row r="1085" spans="1:12" x14ac:dyDescent="0.35">
      <c r="A1085" s="9" t="s">
        <v>6473</v>
      </c>
      <c r="B1085" s="9" t="s">
        <v>6474</v>
      </c>
      <c r="C1085" s="9" t="s">
        <v>6475</v>
      </c>
      <c r="D1085" s="9">
        <v>1083</v>
      </c>
      <c r="E1085" s="9" t="s">
        <v>6476</v>
      </c>
      <c r="F1085" s="9" t="s">
        <v>318</v>
      </c>
      <c r="G1085" s="9" t="s">
        <v>6477</v>
      </c>
      <c r="H1085" s="9" t="s">
        <v>320</v>
      </c>
      <c r="I1085" s="9"/>
      <c r="J1085" s="9"/>
      <c r="K1085" s="9" t="s">
        <v>6478</v>
      </c>
      <c r="L1085" s="9" t="s">
        <v>350</v>
      </c>
    </row>
    <row r="1086" spans="1:12" x14ac:dyDescent="0.35">
      <c r="A1086" s="9" t="s">
        <v>6479</v>
      </c>
      <c r="B1086" s="9" t="s">
        <v>6480</v>
      </c>
      <c r="C1086" s="9" t="s">
        <v>6481</v>
      </c>
      <c r="D1086" s="9">
        <v>1084</v>
      </c>
      <c r="E1086" s="9" t="s">
        <v>6482</v>
      </c>
      <c r="F1086" s="9" t="s">
        <v>318</v>
      </c>
      <c r="G1086" s="9" t="s">
        <v>6483</v>
      </c>
      <c r="H1086" s="9" t="s">
        <v>327</v>
      </c>
      <c r="I1086" s="9"/>
      <c r="J1086" s="9" t="s">
        <v>6484</v>
      </c>
      <c r="K1086" s="9" t="s">
        <v>6485</v>
      </c>
      <c r="L1086" s="9" t="s">
        <v>6485</v>
      </c>
    </row>
    <row r="1087" spans="1:12" x14ac:dyDescent="0.35">
      <c r="A1087" s="9" t="s">
        <v>6486</v>
      </c>
      <c r="B1087" s="9" t="s">
        <v>6487</v>
      </c>
      <c r="C1087" s="9" t="s">
        <v>6488</v>
      </c>
      <c r="D1087" s="9">
        <v>1085</v>
      </c>
      <c r="E1087" s="9" t="s">
        <v>6489</v>
      </c>
      <c r="F1087" s="9" t="s">
        <v>392</v>
      </c>
      <c r="G1087" s="9" t="s">
        <v>6490</v>
      </c>
      <c r="H1087" s="9" t="s">
        <v>320</v>
      </c>
      <c r="I1087" s="9"/>
      <c r="J1087" s="9"/>
      <c r="K1087" s="9"/>
      <c r="L1087" s="9"/>
    </row>
    <row r="1088" spans="1:12" x14ac:dyDescent="0.35">
      <c r="A1088" s="9" t="s">
        <v>6491</v>
      </c>
      <c r="B1088" s="9" t="s">
        <v>6492</v>
      </c>
      <c r="C1088" s="9" t="s">
        <v>6493</v>
      </c>
      <c r="D1088" s="9">
        <v>1086</v>
      </c>
      <c r="E1088" s="9" t="s">
        <v>6494</v>
      </c>
      <c r="F1088" s="9" t="s">
        <v>318</v>
      </c>
      <c r="G1088" s="9" t="s">
        <v>6495</v>
      </c>
      <c r="H1088" s="9" t="s">
        <v>327</v>
      </c>
      <c r="I1088" s="9"/>
      <c r="J1088" s="9" t="s">
        <v>6496</v>
      </c>
      <c r="K1088" s="9" t="s">
        <v>6497</v>
      </c>
      <c r="L1088" s="9" t="s">
        <v>6497</v>
      </c>
    </row>
    <row r="1089" spans="1:12" x14ac:dyDescent="0.35">
      <c r="A1089" s="9" t="s">
        <v>6498</v>
      </c>
      <c r="B1089" s="9" t="s">
        <v>6499</v>
      </c>
      <c r="C1089" s="9" t="s">
        <v>6500</v>
      </c>
      <c r="D1089" s="9">
        <v>1087</v>
      </c>
      <c r="E1089" s="9" t="s">
        <v>6501</v>
      </c>
      <c r="F1089" s="9" t="s">
        <v>1005</v>
      </c>
      <c r="G1089" s="9" t="s">
        <v>6502</v>
      </c>
      <c r="H1089" s="9" t="s">
        <v>327</v>
      </c>
      <c r="I1089" s="9"/>
      <c r="J1089" s="9" t="s">
        <v>6503</v>
      </c>
      <c r="K1089" s="9" t="s">
        <v>6504</v>
      </c>
      <c r="L1089" s="9" t="s">
        <v>6504</v>
      </c>
    </row>
    <row r="1090" spans="1:12" x14ac:dyDescent="0.35">
      <c r="A1090" s="9" t="s">
        <v>6505</v>
      </c>
      <c r="B1090" s="9" t="s">
        <v>6506</v>
      </c>
      <c r="C1090" s="9" t="s">
        <v>6507</v>
      </c>
      <c r="D1090" s="9">
        <v>1088</v>
      </c>
      <c r="E1090" s="9" t="s">
        <v>6508</v>
      </c>
      <c r="F1090" s="9" t="s">
        <v>865</v>
      </c>
      <c r="G1090" s="9"/>
      <c r="H1090" s="9"/>
      <c r="I1090" s="9"/>
      <c r="J1090" s="9"/>
      <c r="K1090" s="9"/>
      <c r="L1090" s="9"/>
    </row>
    <row r="1091" spans="1:12" x14ac:dyDescent="0.35">
      <c r="A1091" s="9" t="s">
        <v>6509</v>
      </c>
      <c r="B1091" s="9" t="s">
        <v>6510</v>
      </c>
      <c r="C1091" s="9" t="s">
        <v>6511</v>
      </c>
      <c r="D1091" s="9">
        <v>1089</v>
      </c>
      <c r="E1091" s="9" t="s">
        <v>6512</v>
      </c>
      <c r="F1091" s="9" t="s">
        <v>1005</v>
      </c>
      <c r="G1091" s="9" t="s">
        <v>6513</v>
      </c>
      <c r="H1091" s="9" t="s">
        <v>327</v>
      </c>
      <c r="I1091" s="9"/>
      <c r="J1091" s="9" t="s">
        <v>6514</v>
      </c>
      <c r="K1091" s="9" t="s">
        <v>6515</v>
      </c>
      <c r="L1091" s="9" t="s">
        <v>6515</v>
      </c>
    </row>
    <row r="1092" spans="1:12" x14ac:dyDescent="0.35">
      <c r="A1092" s="9" t="s">
        <v>6516</v>
      </c>
      <c r="B1092" s="9" t="s">
        <v>6517</v>
      </c>
      <c r="C1092" s="9" t="s">
        <v>6518</v>
      </c>
      <c r="D1092" s="9">
        <v>1090</v>
      </c>
      <c r="E1092" s="9" t="s">
        <v>6519</v>
      </c>
      <c r="F1092" s="9" t="s">
        <v>318</v>
      </c>
      <c r="G1092" s="9" t="s">
        <v>6520</v>
      </c>
      <c r="H1092" s="9" t="s">
        <v>327</v>
      </c>
      <c r="I1092" s="9"/>
      <c r="J1092" s="9"/>
      <c r="K1092" s="9" t="s">
        <v>6521</v>
      </c>
      <c r="L1092" s="9" t="s">
        <v>6521</v>
      </c>
    </row>
    <row r="1093" spans="1:12" x14ac:dyDescent="0.35">
      <c r="A1093" s="9" t="s">
        <v>6522</v>
      </c>
      <c r="B1093" s="9" t="s">
        <v>6523</v>
      </c>
      <c r="C1093" s="9" t="s">
        <v>6524</v>
      </c>
      <c r="D1093" s="9">
        <v>1091</v>
      </c>
      <c r="E1093" s="9" t="s">
        <v>6525</v>
      </c>
      <c r="F1093" s="9" t="s">
        <v>1412</v>
      </c>
      <c r="G1093" s="9"/>
      <c r="H1093" s="9"/>
      <c r="I1093" s="9"/>
      <c r="J1093" s="9"/>
      <c r="K1093" s="9"/>
      <c r="L1093" s="9"/>
    </row>
    <row r="1094" spans="1:12" x14ac:dyDescent="0.35">
      <c r="A1094" s="9" t="s">
        <v>6526</v>
      </c>
      <c r="B1094" s="9" t="s">
        <v>6527</v>
      </c>
      <c r="C1094" s="9" t="s">
        <v>6528</v>
      </c>
      <c r="D1094" s="9">
        <v>1092</v>
      </c>
      <c r="E1094" s="9" t="s">
        <v>6529</v>
      </c>
      <c r="F1094" s="9" t="s">
        <v>365</v>
      </c>
      <c r="G1094" s="9" t="s">
        <v>6530</v>
      </c>
      <c r="H1094" s="9" t="s">
        <v>327</v>
      </c>
      <c r="I1094" s="9"/>
      <c r="J1094" s="9"/>
      <c r="K1094" s="9" t="s">
        <v>6531</v>
      </c>
      <c r="L1094" s="9" t="s">
        <v>6531</v>
      </c>
    </row>
    <row r="1095" spans="1:12" x14ac:dyDescent="0.35">
      <c r="A1095" s="9" t="s">
        <v>6532</v>
      </c>
      <c r="B1095" s="9" t="s">
        <v>6533</v>
      </c>
      <c r="C1095" s="9" t="s">
        <v>6534</v>
      </c>
      <c r="D1095" s="9">
        <v>1093</v>
      </c>
      <c r="E1095" s="9" t="s">
        <v>6535</v>
      </c>
      <c r="F1095" s="9" t="s">
        <v>392</v>
      </c>
      <c r="G1095" s="9" t="s">
        <v>6536</v>
      </c>
      <c r="H1095" s="9" t="s">
        <v>320</v>
      </c>
      <c r="I1095" s="9"/>
      <c r="J1095" s="9"/>
      <c r="K1095" s="9"/>
      <c r="L1095" s="9"/>
    </row>
    <row r="1096" spans="1:12" x14ac:dyDescent="0.35">
      <c r="A1096" s="9" t="s">
        <v>6537</v>
      </c>
      <c r="B1096" s="9" t="s">
        <v>6538</v>
      </c>
      <c r="C1096" s="9" t="s">
        <v>6539</v>
      </c>
      <c r="D1096" s="9">
        <v>1094</v>
      </c>
      <c r="E1096" s="9" t="s">
        <v>6540</v>
      </c>
      <c r="F1096" s="9" t="s">
        <v>412</v>
      </c>
      <c r="G1096" s="9" t="s">
        <v>6541</v>
      </c>
      <c r="H1096" s="9" t="s">
        <v>320</v>
      </c>
      <c r="I1096" s="9"/>
      <c r="J1096" s="9"/>
      <c r="K1096" s="9" t="s">
        <v>6542</v>
      </c>
      <c r="L1096" s="9" t="s">
        <v>6543</v>
      </c>
    </row>
    <row r="1097" spans="1:12" x14ac:dyDescent="0.35">
      <c r="A1097" s="9" t="s">
        <v>6544</v>
      </c>
      <c r="B1097" s="9" t="s">
        <v>6545</v>
      </c>
      <c r="C1097" s="9" t="s">
        <v>6546</v>
      </c>
      <c r="D1097" s="9">
        <v>1095</v>
      </c>
      <c r="E1097" s="9" t="s">
        <v>6547</v>
      </c>
      <c r="F1097" s="9" t="s">
        <v>412</v>
      </c>
      <c r="G1097" s="9" t="s">
        <v>6548</v>
      </c>
      <c r="H1097" s="9" t="s">
        <v>327</v>
      </c>
      <c r="I1097" s="9"/>
      <c r="J1097" s="9"/>
      <c r="K1097" s="9" t="s">
        <v>6549</v>
      </c>
      <c r="L1097" s="9" t="s">
        <v>6549</v>
      </c>
    </row>
    <row r="1098" spans="1:12" x14ac:dyDescent="0.35">
      <c r="A1098" s="9" t="s">
        <v>6550</v>
      </c>
      <c r="B1098" s="9" t="s">
        <v>6551</v>
      </c>
      <c r="C1098" s="9" t="s">
        <v>6552</v>
      </c>
      <c r="D1098" s="9">
        <v>1096</v>
      </c>
      <c r="E1098" s="9" t="s">
        <v>6553</v>
      </c>
      <c r="F1098" s="9" t="s">
        <v>318</v>
      </c>
      <c r="G1098" s="9" t="s">
        <v>6554</v>
      </c>
      <c r="H1098" s="9" t="s">
        <v>327</v>
      </c>
      <c r="I1098" s="9"/>
      <c r="J1098" s="9" t="s">
        <v>6555</v>
      </c>
      <c r="K1098" s="9" t="s">
        <v>6556</v>
      </c>
      <c r="L1098" s="9" t="s">
        <v>6556</v>
      </c>
    </row>
    <row r="1099" spans="1:12" x14ac:dyDescent="0.35">
      <c r="A1099" s="9" t="s">
        <v>6557</v>
      </c>
      <c r="B1099" s="9" t="s">
        <v>6558</v>
      </c>
      <c r="C1099" s="9" t="s">
        <v>6559</v>
      </c>
      <c r="D1099" s="9">
        <v>1097</v>
      </c>
      <c r="E1099" s="9" t="s">
        <v>6560</v>
      </c>
      <c r="F1099" s="9" t="s">
        <v>318</v>
      </c>
      <c r="G1099" s="9" t="s">
        <v>6561</v>
      </c>
      <c r="H1099" s="9" t="s">
        <v>327</v>
      </c>
      <c r="I1099" s="9"/>
      <c r="J1099" s="9"/>
      <c r="K1099" s="9"/>
      <c r="L1099" s="9"/>
    </row>
    <row r="1100" spans="1:12" x14ac:dyDescent="0.35">
      <c r="A1100" s="9" t="s">
        <v>6562</v>
      </c>
      <c r="B1100" s="9" t="s">
        <v>6563</v>
      </c>
      <c r="C1100" s="9" t="s">
        <v>6564</v>
      </c>
      <c r="D1100" s="9">
        <v>1098</v>
      </c>
      <c r="E1100" s="9" t="s">
        <v>6565</v>
      </c>
      <c r="F1100" s="9" t="s">
        <v>318</v>
      </c>
      <c r="G1100" s="9" t="s">
        <v>6566</v>
      </c>
      <c r="H1100" s="9" t="s">
        <v>320</v>
      </c>
      <c r="I1100" s="9"/>
      <c r="J1100" s="9"/>
      <c r="K1100" s="9"/>
      <c r="L1100" s="9"/>
    </row>
    <row r="1101" spans="1:12" x14ac:dyDescent="0.35">
      <c r="A1101" s="9" t="s">
        <v>6567</v>
      </c>
      <c r="B1101" s="9" t="s">
        <v>6568</v>
      </c>
      <c r="C1101" s="9" t="s">
        <v>6569</v>
      </c>
      <c r="D1101" s="9">
        <v>1099</v>
      </c>
      <c r="E1101" s="9" t="s">
        <v>6570</v>
      </c>
      <c r="F1101" s="9" t="s">
        <v>392</v>
      </c>
      <c r="G1101" s="9" t="s">
        <v>6571</v>
      </c>
      <c r="H1101" s="9" t="s">
        <v>320</v>
      </c>
      <c r="I1101" s="9"/>
      <c r="J1101" s="9"/>
      <c r="K1101" s="9"/>
      <c r="L1101" s="9"/>
    </row>
    <row r="1102" spans="1:12" x14ac:dyDescent="0.35">
      <c r="A1102" s="9" t="s">
        <v>6572</v>
      </c>
      <c r="B1102" s="9" t="s">
        <v>6573</v>
      </c>
      <c r="C1102" s="9" t="s">
        <v>6574</v>
      </c>
      <c r="D1102" s="9">
        <v>1100</v>
      </c>
      <c r="E1102" s="9" t="s">
        <v>6575</v>
      </c>
      <c r="F1102" s="9" t="s">
        <v>318</v>
      </c>
      <c r="G1102" s="9" t="s">
        <v>6576</v>
      </c>
      <c r="H1102" s="9" t="s">
        <v>320</v>
      </c>
      <c r="I1102" s="9"/>
      <c r="J1102" s="9"/>
      <c r="K1102" s="9" t="s">
        <v>6577</v>
      </c>
      <c r="L1102" s="9" t="s">
        <v>6577</v>
      </c>
    </row>
    <row r="1103" spans="1:12" x14ac:dyDescent="0.35">
      <c r="A1103" s="9" t="s">
        <v>6578</v>
      </c>
      <c r="B1103" s="9" t="s">
        <v>6579</v>
      </c>
      <c r="C1103" s="9" t="s">
        <v>6580</v>
      </c>
      <c r="D1103" s="9">
        <v>1101</v>
      </c>
      <c r="E1103" s="9" t="s">
        <v>6581</v>
      </c>
      <c r="F1103" s="9" t="s">
        <v>318</v>
      </c>
      <c r="G1103" s="9" t="s">
        <v>6582</v>
      </c>
      <c r="H1103" s="9" t="s">
        <v>327</v>
      </c>
      <c r="I1103" s="9"/>
      <c r="J1103" s="9"/>
      <c r="K1103" s="9"/>
      <c r="L1103" s="9"/>
    </row>
    <row r="1104" spans="1:12" x14ac:dyDescent="0.35">
      <c r="A1104" s="9" t="s">
        <v>6583</v>
      </c>
      <c r="B1104" s="9" t="s">
        <v>6584</v>
      </c>
      <c r="C1104" s="9" t="s">
        <v>6585</v>
      </c>
      <c r="D1104" s="9">
        <v>1102</v>
      </c>
      <c r="E1104" s="9" t="s">
        <v>6586</v>
      </c>
      <c r="F1104" s="9" t="s">
        <v>318</v>
      </c>
      <c r="G1104" s="9" t="s">
        <v>6587</v>
      </c>
      <c r="H1104" s="9" t="s">
        <v>327</v>
      </c>
      <c r="I1104" s="9"/>
      <c r="J1104" s="9" t="s">
        <v>6588</v>
      </c>
      <c r="K1104" s="9" t="s">
        <v>6589</v>
      </c>
      <c r="L1104" s="9"/>
    </row>
    <row r="1105" spans="1:12" x14ac:dyDescent="0.35">
      <c r="A1105" s="9" t="s">
        <v>6590</v>
      </c>
      <c r="B1105" s="9" t="s">
        <v>6591</v>
      </c>
      <c r="C1105" s="9" t="s">
        <v>6592</v>
      </c>
      <c r="D1105" s="9">
        <v>1103</v>
      </c>
      <c r="E1105" s="9" t="s">
        <v>6593</v>
      </c>
      <c r="F1105" s="9" t="s">
        <v>318</v>
      </c>
      <c r="G1105" s="9" t="s">
        <v>6594</v>
      </c>
      <c r="H1105" s="9" t="s">
        <v>320</v>
      </c>
      <c r="I1105" s="9"/>
      <c r="J1105" s="9"/>
      <c r="K1105" s="9" t="s">
        <v>6595</v>
      </c>
      <c r="L1105" s="9" t="s">
        <v>6595</v>
      </c>
    </row>
    <row r="1106" spans="1:12" x14ac:dyDescent="0.35">
      <c r="A1106" s="9" t="s">
        <v>6596</v>
      </c>
      <c r="B1106" s="9" t="s">
        <v>6597</v>
      </c>
      <c r="C1106" s="9" t="s">
        <v>6598</v>
      </c>
      <c r="D1106" s="9">
        <v>1104</v>
      </c>
      <c r="E1106" s="9" t="s">
        <v>6599</v>
      </c>
      <c r="F1106" s="9" t="s">
        <v>318</v>
      </c>
      <c r="G1106" s="9" t="s">
        <v>6600</v>
      </c>
      <c r="H1106" s="9" t="s">
        <v>320</v>
      </c>
      <c r="I1106" s="9"/>
      <c r="J1106" s="9"/>
      <c r="K1106" s="9"/>
      <c r="L1106" s="9"/>
    </row>
    <row r="1107" spans="1:12" x14ac:dyDescent="0.35">
      <c r="A1107" s="9" t="s">
        <v>6601</v>
      </c>
      <c r="B1107" s="9" t="s">
        <v>6602</v>
      </c>
      <c r="C1107" s="9" t="s">
        <v>6603</v>
      </c>
      <c r="D1107" s="9">
        <v>1105</v>
      </c>
      <c r="E1107" s="9" t="s">
        <v>6604</v>
      </c>
      <c r="F1107" s="9" t="s">
        <v>412</v>
      </c>
      <c r="G1107" s="9" t="s">
        <v>6605</v>
      </c>
      <c r="H1107" s="9" t="s">
        <v>327</v>
      </c>
      <c r="I1107" s="9"/>
      <c r="J1107" s="9" t="s">
        <v>6606</v>
      </c>
      <c r="K1107" s="9" t="s">
        <v>6607</v>
      </c>
      <c r="L1107" s="9" t="s">
        <v>6607</v>
      </c>
    </row>
    <row r="1108" spans="1:12" x14ac:dyDescent="0.35">
      <c r="A1108" s="9" t="s">
        <v>6608</v>
      </c>
      <c r="B1108" s="9" t="s">
        <v>6609</v>
      </c>
      <c r="C1108" s="9" t="s">
        <v>6610</v>
      </c>
      <c r="D1108" s="9">
        <v>1106</v>
      </c>
      <c r="E1108" s="9" t="s">
        <v>6611</v>
      </c>
      <c r="F1108" s="9" t="s">
        <v>318</v>
      </c>
      <c r="G1108" s="9" t="s">
        <v>6612</v>
      </c>
      <c r="H1108" s="9" t="s">
        <v>327</v>
      </c>
      <c r="I1108" s="9"/>
      <c r="J1108" s="9"/>
      <c r="K1108" s="9" t="s">
        <v>6613</v>
      </c>
      <c r="L1108" s="9" t="s">
        <v>6613</v>
      </c>
    </row>
    <row r="1109" spans="1:12" x14ac:dyDescent="0.35">
      <c r="A1109" s="9" t="s">
        <v>6614</v>
      </c>
      <c r="B1109" s="9" t="s">
        <v>6615</v>
      </c>
      <c r="C1109" s="9" t="s">
        <v>6616</v>
      </c>
      <c r="D1109" s="9">
        <v>1107</v>
      </c>
      <c r="E1109" s="9" t="s">
        <v>6617</v>
      </c>
      <c r="F1109" s="9" t="s">
        <v>318</v>
      </c>
      <c r="G1109" s="9" t="s">
        <v>6618</v>
      </c>
      <c r="H1109" s="9" t="s">
        <v>320</v>
      </c>
      <c r="I1109" s="9"/>
      <c r="J1109" s="9"/>
      <c r="K1109" s="9" t="s">
        <v>6619</v>
      </c>
      <c r="L1109" s="9" t="s">
        <v>6619</v>
      </c>
    </row>
    <row r="1110" spans="1:12" x14ac:dyDescent="0.35">
      <c r="A1110" s="9" t="s">
        <v>6620</v>
      </c>
      <c r="B1110" s="9" t="s">
        <v>6621</v>
      </c>
      <c r="C1110" s="9" t="s">
        <v>6622</v>
      </c>
      <c r="D1110" s="9">
        <v>1108</v>
      </c>
      <c r="E1110" s="9" t="s">
        <v>6623</v>
      </c>
      <c r="F1110" s="9" t="s">
        <v>392</v>
      </c>
      <c r="G1110" s="9" t="s">
        <v>6624</v>
      </c>
      <c r="H1110" s="9" t="s">
        <v>320</v>
      </c>
      <c r="I1110" s="9"/>
      <c r="J1110" s="9"/>
      <c r="K1110" s="9"/>
      <c r="L1110" s="9"/>
    </row>
    <row r="1111" spans="1:12" x14ac:dyDescent="0.35">
      <c r="A1111" s="9" t="s">
        <v>6625</v>
      </c>
      <c r="B1111" s="9" t="s">
        <v>6626</v>
      </c>
      <c r="C1111" s="9" t="s">
        <v>6627</v>
      </c>
      <c r="D1111" s="9">
        <v>1109</v>
      </c>
      <c r="E1111" s="9" t="s">
        <v>6628</v>
      </c>
      <c r="F1111" s="9" t="s">
        <v>412</v>
      </c>
      <c r="G1111" s="9" t="s">
        <v>6629</v>
      </c>
      <c r="H1111" s="9" t="s">
        <v>320</v>
      </c>
      <c r="I1111" s="9"/>
      <c r="J1111" s="9"/>
      <c r="K1111" s="9" t="s">
        <v>5739</v>
      </c>
      <c r="L1111" s="9" t="s">
        <v>5739</v>
      </c>
    </row>
    <row r="1112" spans="1:12" x14ac:dyDescent="0.35">
      <c r="A1112" s="9" t="s">
        <v>6630</v>
      </c>
      <c r="B1112" s="9" t="s">
        <v>6631</v>
      </c>
      <c r="C1112" s="9" t="s">
        <v>6632</v>
      </c>
      <c r="D1112" s="9">
        <v>1110</v>
      </c>
      <c r="E1112" s="9" t="s">
        <v>6633</v>
      </c>
      <c r="F1112" s="9" t="s">
        <v>318</v>
      </c>
      <c r="G1112" s="9" t="s">
        <v>6634</v>
      </c>
      <c r="H1112" s="9" t="s">
        <v>320</v>
      </c>
      <c r="I1112" s="9"/>
      <c r="J1112" s="9"/>
      <c r="K1112" s="9" t="s">
        <v>6635</v>
      </c>
      <c r="L1112" s="9" t="s">
        <v>6635</v>
      </c>
    </row>
    <row r="1113" spans="1:12" x14ac:dyDescent="0.35">
      <c r="A1113" s="9" t="s">
        <v>6636</v>
      </c>
      <c r="B1113" s="9" t="s">
        <v>6637</v>
      </c>
      <c r="C1113" s="9" t="s">
        <v>6638</v>
      </c>
      <c r="D1113" s="9">
        <v>1111</v>
      </c>
      <c r="E1113" s="9" t="s">
        <v>6639</v>
      </c>
      <c r="F1113" s="9" t="s">
        <v>392</v>
      </c>
      <c r="G1113" s="9"/>
      <c r="H1113" s="9"/>
      <c r="I1113" s="9"/>
      <c r="J1113" s="9"/>
      <c r="K1113" s="9" t="s">
        <v>6640</v>
      </c>
      <c r="L1113" s="9"/>
    </row>
    <row r="1114" spans="1:12" x14ac:dyDescent="0.35">
      <c r="A1114" s="9" t="s">
        <v>6641</v>
      </c>
      <c r="B1114" s="9" t="s">
        <v>6642</v>
      </c>
      <c r="C1114" s="9" t="s">
        <v>6643</v>
      </c>
      <c r="D1114" s="9">
        <v>1112</v>
      </c>
      <c r="E1114" s="9" t="s">
        <v>6644</v>
      </c>
      <c r="F1114" s="9" t="s">
        <v>865</v>
      </c>
      <c r="G1114" s="9" t="s">
        <v>6645</v>
      </c>
      <c r="H1114" s="9" t="s">
        <v>320</v>
      </c>
      <c r="I1114" s="9"/>
      <c r="J1114" s="9"/>
      <c r="K1114" s="9" t="s">
        <v>6646</v>
      </c>
      <c r="L1114" s="9"/>
    </row>
    <row r="1115" spans="1:12" x14ac:dyDescent="0.35">
      <c r="A1115" s="9" t="s">
        <v>6647</v>
      </c>
      <c r="B1115" s="9" t="s">
        <v>6648</v>
      </c>
      <c r="C1115" s="9" t="s">
        <v>6649</v>
      </c>
      <c r="D1115" s="9">
        <v>1113</v>
      </c>
      <c r="E1115" s="9" t="s">
        <v>6650</v>
      </c>
      <c r="F1115" s="9" t="s">
        <v>865</v>
      </c>
      <c r="G1115" s="9" t="s">
        <v>6651</v>
      </c>
      <c r="H1115" s="9" t="s">
        <v>327</v>
      </c>
      <c r="I1115" s="9"/>
      <c r="J1115" s="9" t="s">
        <v>6652</v>
      </c>
      <c r="K1115" s="9" t="s">
        <v>6653</v>
      </c>
      <c r="L1115" s="9" t="s">
        <v>6653</v>
      </c>
    </row>
    <row r="1116" spans="1:12" x14ac:dyDescent="0.35">
      <c r="A1116" s="9" t="s">
        <v>6654</v>
      </c>
      <c r="B1116" s="9" t="s">
        <v>6655</v>
      </c>
      <c r="C1116" s="9" t="s">
        <v>6656</v>
      </c>
      <c r="D1116" s="9">
        <v>1114</v>
      </c>
      <c r="E1116" s="9" t="s">
        <v>6657</v>
      </c>
      <c r="F1116" s="9" t="s">
        <v>865</v>
      </c>
      <c r="G1116" s="9" t="s">
        <v>6658</v>
      </c>
      <c r="H1116" s="9" t="s">
        <v>327</v>
      </c>
      <c r="I1116" s="9"/>
      <c r="J1116" s="9" t="s">
        <v>6659</v>
      </c>
      <c r="K1116" s="9" t="s">
        <v>6660</v>
      </c>
      <c r="L1116" s="9" t="s">
        <v>6660</v>
      </c>
    </row>
    <row r="1117" spans="1:12" x14ac:dyDescent="0.35">
      <c r="A1117" s="9" t="s">
        <v>6661</v>
      </c>
      <c r="B1117" s="9" t="s">
        <v>6662</v>
      </c>
      <c r="C1117" s="9" t="s">
        <v>6663</v>
      </c>
      <c r="D1117" s="9">
        <v>1115</v>
      </c>
      <c r="E1117" s="9" t="s">
        <v>6664</v>
      </c>
      <c r="F1117" s="9" t="s">
        <v>392</v>
      </c>
      <c r="G1117" s="9" t="s">
        <v>6665</v>
      </c>
      <c r="H1117" s="9" t="s">
        <v>327</v>
      </c>
      <c r="I1117" s="9"/>
      <c r="J1117" s="9"/>
      <c r="K1117" s="9" t="s">
        <v>6666</v>
      </c>
      <c r="L1117" s="9"/>
    </row>
    <row r="1118" spans="1:12" x14ac:dyDescent="0.35">
      <c r="A1118" s="9" t="s">
        <v>6667</v>
      </c>
      <c r="B1118" s="9" t="s">
        <v>6668</v>
      </c>
      <c r="C1118" s="9" t="s">
        <v>6669</v>
      </c>
      <c r="D1118" s="9">
        <v>1116</v>
      </c>
      <c r="E1118" s="9" t="s">
        <v>6670</v>
      </c>
      <c r="F1118" s="9" t="s">
        <v>392</v>
      </c>
      <c r="G1118" s="9" t="s">
        <v>6671</v>
      </c>
      <c r="H1118" s="9" t="s">
        <v>320</v>
      </c>
      <c r="I1118" s="9"/>
      <c r="J1118" s="9"/>
      <c r="K1118" s="9" t="s">
        <v>6672</v>
      </c>
      <c r="L1118" s="9" t="s">
        <v>6673</v>
      </c>
    </row>
    <row r="1119" spans="1:12" x14ac:dyDescent="0.35">
      <c r="A1119" s="9" t="s">
        <v>6674</v>
      </c>
      <c r="B1119" s="9" t="s">
        <v>6675</v>
      </c>
      <c r="C1119" s="9" t="s">
        <v>6676</v>
      </c>
      <c r="D1119" s="9">
        <v>1117</v>
      </c>
      <c r="E1119" s="9" t="s">
        <v>6677</v>
      </c>
      <c r="F1119" s="9" t="s">
        <v>412</v>
      </c>
      <c r="G1119" s="9" t="s">
        <v>6678</v>
      </c>
      <c r="H1119" s="9" t="s">
        <v>327</v>
      </c>
      <c r="I1119" s="9"/>
      <c r="J1119" s="9"/>
      <c r="K1119" s="9" t="s">
        <v>6679</v>
      </c>
      <c r="L1119" s="9" t="s">
        <v>6679</v>
      </c>
    </row>
    <row r="1120" spans="1:12" x14ac:dyDescent="0.35">
      <c r="A1120" s="9" t="s">
        <v>6680</v>
      </c>
      <c r="B1120" s="9" t="s">
        <v>6681</v>
      </c>
      <c r="C1120" s="9" t="s">
        <v>6682</v>
      </c>
      <c r="D1120" s="9">
        <v>1118</v>
      </c>
      <c r="E1120" s="9" t="s">
        <v>6683</v>
      </c>
      <c r="F1120" s="9" t="s">
        <v>392</v>
      </c>
      <c r="G1120" s="9" t="s">
        <v>6684</v>
      </c>
      <c r="H1120" s="9" t="s">
        <v>320</v>
      </c>
      <c r="I1120" s="9"/>
      <c r="J1120" s="9"/>
      <c r="K1120" s="9"/>
      <c r="L1120" s="9"/>
    </row>
    <row r="1121" spans="1:12" x14ac:dyDescent="0.35">
      <c r="A1121" s="9" t="s">
        <v>6685</v>
      </c>
      <c r="B1121" s="9" t="s">
        <v>6686</v>
      </c>
      <c r="C1121" s="9" t="s">
        <v>6687</v>
      </c>
      <c r="D1121" s="9">
        <v>1119</v>
      </c>
      <c r="E1121" s="9" t="s">
        <v>6688</v>
      </c>
      <c r="F1121" s="9" t="s">
        <v>392</v>
      </c>
      <c r="G1121" s="9" t="s">
        <v>6689</v>
      </c>
      <c r="H1121" s="9" t="s">
        <v>320</v>
      </c>
      <c r="I1121" s="9"/>
      <c r="J1121" s="9"/>
      <c r="K1121" s="9" t="s">
        <v>6690</v>
      </c>
      <c r="L1121" s="9" t="s">
        <v>6690</v>
      </c>
    </row>
    <row r="1122" spans="1:12" x14ac:dyDescent="0.35">
      <c r="A1122" s="9" t="s">
        <v>6691</v>
      </c>
      <c r="B1122" s="9" t="s">
        <v>6692</v>
      </c>
      <c r="C1122" s="9" t="s">
        <v>6693</v>
      </c>
      <c r="D1122" s="9">
        <v>1120</v>
      </c>
      <c r="E1122" s="9" t="s">
        <v>6694</v>
      </c>
      <c r="F1122" s="9" t="s">
        <v>318</v>
      </c>
      <c r="G1122" s="9" t="s">
        <v>6695</v>
      </c>
      <c r="H1122" s="9" t="s">
        <v>327</v>
      </c>
      <c r="I1122" s="9"/>
      <c r="J1122" s="9" t="s">
        <v>6696</v>
      </c>
      <c r="K1122" s="9" t="s">
        <v>6697</v>
      </c>
      <c r="L1122" s="9" t="s">
        <v>6697</v>
      </c>
    </row>
    <row r="1123" spans="1:12" x14ac:dyDescent="0.35">
      <c r="A1123" s="9" t="s">
        <v>6698</v>
      </c>
      <c r="B1123" s="9" t="s">
        <v>6699</v>
      </c>
      <c r="C1123" s="9" t="s">
        <v>6700</v>
      </c>
      <c r="D1123" s="9">
        <v>1121</v>
      </c>
      <c r="E1123" s="9" t="s">
        <v>6701</v>
      </c>
      <c r="F1123" s="9" t="s">
        <v>318</v>
      </c>
      <c r="G1123" s="9"/>
      <c r="H1123" s="9"/>
      <c r="I1123" s="9"/>
      <c r="J1123" s="9"/>
      <c r="K1123" s="9"/>
      <c r="L1123" s="9"/>
    </row>
    <row r="1124" spans="1:12" x14ac:dyDescent="0.35">
      <c r="A1124" s="9" t="s">
        <v>6702</v>
      </c>
      <c r="B1124" s="9" t="s">
        <v>6703</v>
      </c>
      <c r="C1124" s="9" t="s">
        <v>6704</v>
      </c>
      <c r="D1124" s="9">
        <v>1122</v>
      </c>
      <c r="E1124" s="9" t="s">
        <v>6705</v>
      </c>
      <c r="F1124" s="9" t="s">
        <v>318</v>
      </c>
      <c r="G1124" s="9" t="s">
        <v>6706</v>
      </c>
      <c r="H1124" s="9" t="s">
        <v>320</v>
      </c>
      <c r="I1124" s="9"/>
      <c r="J1124" s="9"/>
      <c r="K1124" s="9"/>
      <c r="L1124" s="9"/>
    </row>
    <row r="1125" spans="1:12" x14ac:dyDescent="0.35">
      <c r="A1125" s="9" t="s">
        <v>6707</v>
      </c>
      <c r="B1125" s="9" t="s">
        <v>6708</v>
      </c>
      <c r="C1125" s="9" t="s">
        <v>6709</v>
      </c>
      <c r="D1125" s="9">
        <v>1123</v>
      </c>
      <c r="E1125" s="9" t="s">
        <v>6710</v>
      </c>
      <c r="F1125" s="9" t="s">
        <v>412</v>
      </c>
      <c r="G1125" s="9"/>
      <c r="H1125" s="9"/>
      <c r="I1125" s="9"/>
      <c r="J1125" s="9" t="s">
        <v>6711</v>
      </c>
      <c r="K1125" s="9" t="s">
        <v>6712</v>
      </c>
      <c r="L1125" s="9" t="s">
        <v>6712</v>
      </c>
    </row>
    <row r="1126" spans="1:12" x14ac:dyDescent="0.35">
      <c r="A1126" s="9" t="s">
        <v>6713</v>
      </c>
      <c r="B1126" s="9" t="s">
        <v>6714</v>
      </c>
      <c r="C1126" s="9" t="s">
        <v>6715</v>
      </c>
      <c r="D1126" s="9">
        <v>1124</v>
      </c>
      <c r="E1126" s="9" t="s">
        <v>6716</v>
      </c>
      <c r="F1126" s="9" t="s">
        <v>412</v>
      </c>
      <c r="G1126" s="9" t="s">
        <v>6717</v>
      </c>
      <c r="H1126" s="9" t="s">
        <v>320</v>
      </c>
      <c r="I1126" s="9"/>
      <c r="J1126" s="9"/>
      <c r="K1126" s="9"/>
      <c r="L1126" s="9"/>
    </row>
    <row r="1127" spans="1:12" x14ac:dyDescent="0.35">
      <c r="A1127" s="9" t="s">
        <v>6718</v>
      </c>
      <c r="B1127" s="9" t="s">
        <v>6719</v>
      </c>
      <c r="C1127" s="9" t="s">
        <v>6720</v>
      </c>
      <c r="D1127" s="9">
        <v>1125</v>
      </c>
      <c r="E1127" s="9" t="s">
        <v>6721</v>
      </c>
      <c r="F1127" s="9" t="s">
        <v>318</v>
      </c>
      <c r="G1127" s="9" t="s">
        <v>6722</v>
      </c>
      <c r="H1127" s="9" t="s">
        <v>320</v>
      </c>
      <c r="I1127" s="9"/>
      <c r="J1127" s="9"/>
      <c r="K1127" s="9"/>
      <c r="L1127" s="9"/>
    </row>
    <row r="1128" spans="1:12" x14ac:dyDescent="0.35">
      <c r="A1128" s="9" t="s">
        <v>6723</v>
      </c>
      <c r="B1128" s="9" t="s">
        <v>6724</v>
      </c>
      <c r="C1128" s="9" t="s">
        <v>6725</v>
      </c>
      <c r="D1128" s="9">
        <v>1126</v>
      </c>
      <c r="E1128" s="9" t="s">
        <v>6726</v>
      </c>
      <c r="F1128" s="9" t="s">
        <v>318</v>
      </c>
      <c r="G1128" s="9" t="s">
        <v>6727</v>
      </c>
      <c r="H1128" s="9" t="s">
        <v>327</v>
      </c>
      <c r="I1128" s="9"/>
      <c r="J1128" s="9" t="s">
        <v>6728</v>
      </c>
      <c r="K1128" s="9" t="s">
        <v>531</v>
      </c>
      <c r="L1128" s="9" t="s">
        <v>6729</v>
      </c>
    </row>
    <row r="1129" spans="1:12" x14ac:dyDescent="0.35">
      <c r="A1129" s="9" t="s">
        <v>6730</v>
      </c>
      <c r="B1129" s="9" t="s">
        <v>6731</v>
      </c>
      <c r="C1129" s="9" t="s">
        <v>6732</v>
      </c>
      <c r="D1129" s="9">
        <v>1127</v>
      </c>
      <c r="E1129" s="9" t="s">
        <v>6733</v>
      </c>
      <c r="F1129" s="9" t="s">
        <v>392</v>
      </c>
      <c r="G1129" s="9" t="s">
        <v>6734</v>
      </c>
      <c r="H1129" s="9" t="s">
        <v>320</v>
      </c>
      <c r="I1129" s="9"/>
      <c r="J1129" s="9"/>
      <c r="K1129" s="9" t="s">
        <v>6735</v>
      </c>
      <c r="L1129" s="9" t="s">
        <v>6735</v>
      </c>
    </row>
    <row r="1130" spans="1:12" x14ac:dyDescent="0.35">
      <c r="A1130" s="9" t="s">
        <v>6736</v>
      </c>
      <c r="B1130" s="9" t="s">
        <v>6737</v>
      </c>
      <c r="C1130" s="9" t="s">
        <v>6738</v>
      </c>
      <c r="D1130" s="9">
        <v>1128</v>
      </c>
      <c r="E1130" s="9" t="s">
        <v>6739</v>
      </c>
      <c r="F1130" s="9" t="s">
        <v>412</v>
      </c>
      <c r="G1130" s="9" t="s">
        <v>6740</v>
      </c>
      <c r="H1130" s="9" t="s">
        <v>327</v>
      </c>
      <c r="I1130" s="9"/>
      <c r="J1130" s="9" t="s">
        <v>6741</v>
      </c>
      <c r="K1130" s="9" t="s">
        <v>6742</v>
      </c>
      <c r="L1130" s="9" t="s">
        <v>6742</v>
      </c>
    </row>
    <row r="1131" spans="1:12" x14ac:dyDescent="0.35">
      <c r="A1131" s="9" t="s">
        <v>6743</v>
      </c>
      <c r="B1131" s="9" t="s">
        <v>6744</v>
      </c>
      <c r="C1131" s="9" t="s">
        <v>6745</v>
      </c>
      <c r="D1131" s="9">
        <v>1129</v>
      </c>
      <c r="E1131" s="9" t="s">
        <v>6746</v>
      </c>
      <c r="F1131" s="9" t="s">
        <v>392</v>
      </c>
      <c r="G1131" s="9" t="s">
        <v>6747</v>
      </c>
      <c r="H1131" s="9" t="s">
        <v>320</v>
      </c>
      <c r="I1131" s="9"/>
      <c r="J1131" s="9"/>
      <c r="K1131" s="9"/>
      <c r="L1131" s="9"/>
    </row>
    <row r="1132" spans="1:12" x14ac:dyDescent="0.35">
      <c r="A1132" s="9" t="s">
        <v>6748</v>
      </c>
      <c r="B1132" s="9" t="s">
        <v>6749</v>
      </c>
      <c r="C1132" s="9" t="s">
        <v>6750</v>
      </c>
      <c r="D1132" s="9">
        <v>1130</v>
      </c>
      <c r="E1132" s="9" t="s">
        <v>6751</v>
      </c>
      <c r="F1132" s="9" t="s">
        <v>392</v>
      </c>
      <c r="G1132" s="9" t="s">
        <v>6752</v>
      </c>
      <c r="H1132" s="9" t="s">
        <v>320</v>
      </c>
      <c r="I1132" s="9"/>
      <c r="J1132" s="9"/>
      <c r="K1132" s="9"/>
      <c r="L1132" s="9"/>
    </row>
    <row r="1133" spans="1:12" x14ac:dyDescent="0.35">
      <c r="A1133" s="9" t="s">
        <v>6753</v>
      </c>
      <c r="B1133" s="9" t="s">
        <v>6754</v>
      </c>
      <c r="C1133" s="9" t="s">
        <v>6755</v>
      </c>
      <c r="D1133" s="9">
        <v>1131</v>
      </c>
      <c r="E1133" s="9" t="s">
        <v>6756</v>
      </c>
      <c r="F1133" s="9" t="s">
        <v>412</v>
      </c>
      <c r="G1133" s="9" t="s">
        <v>6757</v>
      </c>
      <c r="H1133" s="9" t="s">
        <v>327</v>
      </c>
      <c r="I1133" s="9"/>
      <c r="J1133" s="9" t="s">
        <v>6758</v>
      </c>
      <c r="K1133" s="9"/>
      <c r="L1133" s="9"/>
    </row>
    <row r="1134" spans="1:12" x14ac:dyDescent="0.35">
      <c r="A1134" s="9" t="s">
        <v>6759</v>
      </c>
      <c r="B1134" s="9" t="s">
        <v>6760</v>
      </c>
      <c r="C1134" s="9" t="s">
        <v>6761</v>
      </c>
      <c r="D1134" s="9">
        <v>1132</v>
      </c>
      <c r="E1134" s="9" t="s">
        <v>6762</v>
      </c>
      <c r="F1134" s="9" t="s">
        <v>412</v>
      </c>
      <c r="G1134" s="9" t="s">
        <v>6763</v>
      </c>
      <c r="H1134" s="9" t="s">
        <v>327</v>
      </c>
      <c r="I1134" s="9"/>
      <c r="J1134" s="9" t="s">
        <v>6764</v>
      </c>
      <c r="K1134" s="9" t="s">
        <v>6765</v>
      </c>
      <c r="L1134" s="9" t="s">
        <v>6765</v>
      </c>
    </row>
    <row r="1135" spans="1:12" x14ac:dyDescent="0.35">
      <c r="A1135" s="9" t="s">
        <v>6766</v>
      </c>
      <c r="B1135" s="9" t="s">
        <v>6767</v>
      </c>
      <c r="C1135" s="9" t="s">
        <v>6768</v>
      </c>
      <c r="D1135" s="9">
        <v>1133</v>
      </c>
      <c r="E1135" s="9" t="s">
        <v>6769</v>
      </c>
      <c r="F1135" s="9" t="s">
        <v>412</v>
      </c>
      <c r="G1135" s="9" t="s">
        <v>6770</v>
      </c>
      <c r="H1135" s="9" t="s">
        <v>327</v>
      </c>
      <c r="I1135" s="9"/>
      <c r="J1135" s="9" t="s">
        <v>6771</v>
      </c>
      <c r="K1135" s="9" t="s">
        <v>6772</v>
      </c>
      <c r="L1135" s="9" t="s">
        <v>6772</v>
      </c>
    </row>
    <row r="1136" spans="1:12" x14ac:dyDescent="0.35">
      <c r="A1136" s="9" t="s">
        <v>6773</v>
      </c>
      <c r="B1136" s="9" t="s">
        <v>6774</v>
      </c>
      <c r="C1136" s="9" t="s">
        <v>6775</v>
      </c>
      <c r="D1136" s="9">
        <v>1134</v>
      </c>
      <c r="E1136" s="9" t="s">
        <v>6776</v>
      </c>
      <c r="F1136" s="9" t="s">
        <v>318</v>
      </c>
      <c r="G1136" s="9"/>
      <c r="H1136" s="9"/>
      <c r="I1136" s="9"/>
      <c r="J1136" s="9"/>
      <c r="K1136" s="9"/>
      <c r="L1136" s="9"/>
    </row>
    <row r="1137" spans="1:12" x14ac:dyDescent="0.35">
      <c r="A1137" s="9" t="s">
        <v>6777</v>
      </c>
      <c r="B1137" s="9" t="s">
        <v>6778</v>
      </c>
      <c r="C1137" s="9" t="s">
        <v>6779</v>
      </c>
      <c r="D1137" s="9">
        <v>1135</v>
      </c>
      <c r="E1137" s="9" t="s">
        <v>6780</v>
      </c>
      <c r="F1137" s="9" t="s">
        <v>412</v>
      </c>
      <c r="G1137" s="9" t="s">
        <v>6781</v>
      </c>
      <c r="H1137" s="9" t="s">
        <v>320</v>
      </c>
      <c r="I1137" s="9"/>
      <c r="J1137" s="9"/>
      <c r="K1137" s="9"/>
      <c r="L1137" s="9"/>
    </row>
    <row r="1138" spans="1:12" x14ac:dyDescent="0.35">
      <c r="A1138" s="9" t="s">
        <v>6782</v>
      </c>
      <c r="B1138" s="9" t="s">
        <v>6783</v>
      </c>
      <c r="C1138" s="9" t="s">
        <v>6784</v>
      </c>
      <c r="D1138" s="9">
        <v>1136</v>
      </c>
      <c r="E1138" s="9" t="s">
        <v>6785</v>
      </c>
      <c r="F1138" s="9" t="s">
        <v>318</v>
      </c>
      <c r="G1138" s="9" t="s">
        <v>6786</v>
      </c>
      <c r="H1138" s="9" t="s">
        <v>327</v>
      </c>
      <c r="I1138" s="9"/>
      <c r="J1138" s="9"/>
      <c r="K1138" s="9" t="s">
        <v>6787</v>
      </c>
      <c r="L1138" s="9" t="s">
        <v>6787</v>
      </c>
    </row>
    <row r="1139" spans="1:12" x14ac:dyDescent="0.35">
      <c r="A1139" s="9" t="s">
        <v>6788</v>
      </c>
      <c r="B1139" s="9" t="s">
        <v>6789</v>
      </c>
      <c r="C1139" s="9" t="s">
        <v>6790</v>
      </c>
      <c r="D1139" s="9">
        <v>1137</v>
      </c>
      <c r="E1139" s="9" t="s">
        <v>6791</v>
      </c>
      <c r="F1139" s="9" t="s">
        <v>318</v>
      </c>
      <c r="G1139" s="9" t="s">
        <v>6792</v>
      </c>
      <c r="H1139" s="9" t="s">
        <v>327</v>
      </c>
      <c r="I1139" s="9"/>
      <c r="J1139" s="9"/>
      <c r="K1139" s="9" t="s">
        <v>350</v>
      </c>
      <c r="L1139" s="9" t="s">
        <v>350</v>
      </c>
    </row>
    <row r="1140" spans="1:12" x14ac:dyDescent="0.35">
      <c r="A1140" s="9" t="s">
        <v>6793</v>
      </c>
      <c r="B1140" s="9" t="s">
        <v>6794</v>
      </c>
      <c r="C1140" s="9" t="s">
        <v>6795</v>
      </c>
      <c r="D1140" s="9">
        <v>1138</v>
      </c>
      <c r="E1140" s="9" t="s">
        <v>6796</v>
      </c>
      <c r="F1140" s="9" t="s">
        <v>412</v>
      </c>
      <c r="G1140" s="9" t="s">
        <v>6797</v>
      </c>
      <c r="H1140" s="9" t="s">
        <v>327</v>
      </c>
      <c r="I1140" s="9"/>
      <c r="J1140" s="9" t="s">
        <v>6798</v>
      </c>
      <c r="K1140" s="9" t="s">
        <v>6799</v>
      </c>
      <c r="L1140" s="9" t="s">
        <v>6799</v>
      </c>
    </row>
    <row r="1141" spans="1:12" x14ac:dyDescent="0.35">
      <c r="A1141" s="9" t="s">
        <v>6800</v>
      </c>
      <c r="B1141" s="9" t="s">
        <v>6801</v>
      </c>
      <c r="C1141" s="9" t="s">
        <v>6802</v>
      </c>
      <c r="D1141" s="9">
        <v>1139</v>
      </c>
      <c r="E1141" s="9" t="s">
        <v>6803</v>
      </c>
      <c r="F1141" s="9" t="s">
        <v>412</v>
      </c>
      <c r="G1141" s="9" t="s">
        <v>6804</v>
      </c>
      <c r="H1141" s="9" t="s">
        <v>327</v>
      </c>
      <c r="I1141" s="9"/>
      <c r="J1141" s="9"/>
      <c r="K1141" s="9"/>
      <c r="L1141" s="9"/>
    </row>
    <row r="1142" spans="1:12" x14ac:dyDescent="0.35">
      <c r="A1142" s="9" t="s">
        <v>6805</v>
      </c>
      <c r="B1142" s="9" t="s">
        <v>6806</v>
      </c>
      <c r="C1142" s="9" t="s">
        <v>6807</v>
      </c>
      <c r="D1142" s="9">
        <v>1140</v>
      </c>
      <c r="E1142" s="9" t="s">
        <v>6808</v>
      </c>
      <c r="F1142" s="9" t="s">
        <v>412</v>
      </c>
      <c r="G1142" s="9" t="s">
        <v>6809</v>
      </c>
      <c r="H1142" s="9" t="s">
        <v>327</v>
      </c>
      <c r="I1142" s="9"/>
      <c r="J1142" s="9" t="s">
        <v>6810</v>
      </c>
      <c r="K1142" s="9" t="s">
        <v>6811</v>
      </c>
      <c r="L1142" s="9" t="s">
        <v>6811</v>
      </c>
    </row>
    <row r="1143" spans="1:12" x14ac:dyDescent="0.35">
      <c r="A1143" s="9" t="s">
        <v>6812</v>
      </c>
      <c r="B1143" s="9" t="s">
        <v>6813</v>
      </c>
      <c r="C1143" s="9" t="s">
        <v>6814</v>
      </c>
      <c r="D1143" s="9">
        <v>1141</v>
      </c>
      <c r="E1143" s="9" t="s">
        <v>6815</v>
      </c>
      <c r="F1143" s="9" t="s">
        <v>318</v>
      </c>
      <c r="G1143" s="9"/>
      <c r="H1143" s="9"/>
      <c r="I1143" s="9"/>
      <c r="J1143" s="9" t="s">
        <v>6816</v>
      </c>
      <c r="K1143" s="9" t="s">
        <v>6817</v>
      </c>
      <c r="L1143" s="9" t="s">
        <v>6817</v>
      </c>
    </row>
    <row r="1144" spans="1:12" x14ac:dyDescent="0.35">
      <c r="A1144" s="9" t="s">
        <v>6818</v>
      </c>
      <c r="B1144" s="9" t="s">
        <v>6819</v>
      </c>
      <c r="C1144" s="9" t="s">
        <v>6820</v>
      </c>
      <c r="D1144" s="9">
        <v>1142</v>
      </c>
      <c r="E1144" s="9" t="s">
        <v>6821</v>
      </c>
      <c r="F1144" s="9" t="s">
        <v>392</v>
      </c>
      <c r="G1144" s="9" t="s">
        <v>6822</v>
      </c>
      <c r="H1144" s="9" t="s">
        <v>320</v>
      </c>
      <c r="I1144" s="9"/>
      <c r="J1144" s="9"/>
      <c r="K1144" s="9" t="s">
        <v>6823</v>
      </c>
      <c r="L1144" s="9"/>
    </row>
    <row r="1145" spans="1:12" x14ac:dyDescent="0.35">
      <c r="A1145" s="9" t="s">
        <v>6824</v>
      </c>
      <c r="B1145" s="9" t="s">
        <v>6825</v>
      </c>
      <c r="C1145" s="9" t="s">
        <v>6826</v>
      </c>
      <c r="D1145" s="9">
        <v>1143</v>
      </c>
      <c r="E1145" s="9" t="s">
        <v>6827</v>
      </c>
      <c r="F1145" s="9" t="s">
        <v>318</v>
      </c>
      <c r="G1145" s="9" t="s">
        <v>6828</v>
      </c>
      <c r="H1145" s="9" t="s">
        <v>327</v>
      </c>
      <c r="I1145" s="9"/>
      <c r="J1145" s="9"/>
      <c r="K1145" s="9" t="s">
        <v>6829</v>
      </c>
      <c r="L1145" s="9" t="s">
        <v>6829</v>
      </c>
    </row>
    <row r="1146" spans="1:12" x14ac:dyDescent="0.35">
      <c r="A1146" s="9" t="s">
        <v>6830</v>
      </c>
      <c r="B1146" s="9" t="s">
        <v>6831</v>
      </c>
      <c r="C1146" s="9" t="s">
        <v>6832</v>
      </c>
      <c r="D1146" s="9">
        <v>1144</v>
      </c>
      <c r="E1146" s="9" t="s">
        <v>6833</v>
      </c>
      <c r="F1146" s="9" t="s">
        <v>365</v>
      </c>
      <c r="G1146" s="9" t="s">
        <v>6834</v>
      </c>
      <c r="H1146" s="9" t="s">
        <v>327</v>
      </c>
      <c r="I1146" s="9"/>
      <c r="J1146" s="9" t="s">
        <v>6835</v>
      </c>
      <c r="K1146" s="9" t="s">
        <v>6836</v>
      </c>
      <c r="L1146" s="9" t="s">
        <v>6836</v>
      </c>
    </row>
    <row r="1147" spans="1:12" x14ac:dyDescent="0.35">
      <c r="A1147" s="9" t="s">
        <v>6837</v>
      </c>
      <c r="B1147" s="9" t="s">
        <v>6838</v>
      </c>
      <c r="C1147" s="9" t="s">
        <v>6839</v>
      </c>
      <c r="D1147" s="9">
        <v>1145</v>
      </c>
      <c r="E1147" s="9" t="s">
        <v>6840</v>
      </c>
      <c r="F1147" s="9" t="s">
        <v>365</v>
      </c>
      <c r="G1147" s="9" t="s">
        <v>6841</v>
      </c>
      <c r="H1147" s="9" t="s">
        <v>327</v>
      </c>
      <c r="I1147" s="9"/>
      <c r="J1147" s="9"/>
      <c r="K1147" s="9"/>
      <c r="L1147" s="9"/>
    </row>
    <row r="1148" spans="1:12" x14ac:dyDescent="0.35">
      <c r="A1148" s="9" t="s">
        <v>6842</v>
      </c>
      <c r="B1148" s="9" t="s">
        <v>6843</v>
      </c>
      <c r="C1148" s="9" t="s">
        <v>6844</v>
      </c>
      <c r="D1148" s="9">
        <v>1146</v>
      </c>
      <c r="E1148" s="9" t="s">
        <v>6845</v>
      </c>
      <c r="F1148" s="9" t="s">
        <v>865</v>
      </c>
      <c r="G1148" s="9"/>
      <c r="H1148" s="9"/>
      <c r="I1148" s="9"/>
      <c r="J1148" s="9"/>
      <c r="K1148" s="9"/>
      <c r="L1148" s="9"/>
    </row>
    <row r="1149" spans="1:12" x14ac:dyDescent="0.35">
      <c r="A1149" s="9" t="s">
        <v>6846</v>
      </c>
      <c r="B1149" s="9" t="s">
        <v>6847</v>
      </c>
      <c r="C1149" s="9" t="s">
        <v>6848</v>
      </c>
      <c r="D1149" s="9">
        <v>1147</v>
      </c>
      <c r="E1149" s="9" t="s">
        <v>6849</v>
      </c>
      <c r="F1149" s="9" t="s">
        <v>1005</v>
      </c>
      <c r="G1149" s="9" t="s">
        <v>6850</v>
      </c>
      <c r="H1149" s="9" t="s">
        <v>327</v>
      </c>
      <c r="I1149" s="9"/>
      <c r="J1149" s="9" t="s">
        <v>6851</v>
      </c>
      <c r="K1149" s="9" t="s">
        <v>6852</v>
      </c>
      <c r="L1149" s="9" t="s">
        <v>6852</v>
      </c>
    </row>
    <row r="1150" spans="1:12" x14ac:dyDescent="0.35">
      <c r="A1150" s="9" t="s">
        <v>6853</v>
      </c>
      <c r="B1150" s="9" t="s">
        <v>6854</v>
      </c>
      <c r="C1150" s="9" t="s">
        <v>6855</v>
      </c>
      <c r="D1150" s="9">
        <v>1148</v>
      </c>
      <c r="E1150" s="9" t="s">
        <v>6856</v>
      </c>
      <c r="F1150" s="9" t="s">
        <v>865</v>
      </c>
      <c r="G1150" s="9" t="s">
        <v>6857</v>
      </c>
      <c r="H1150" s="9" t="s">
        <v>320</v>
      </c>
      <c r="I1150" s="9"/>
      <c r="J1150" s="9" t="s">
        <v>6858</v>
      </c>
      <c r="K1150" s="9" t="s">
        <v>350</v>
      </c>
      <c r="L1150" s="9" t="s">
        <v>350</v>
      </c>
    </row>
    <row r="1151" spans="1:12" x14ac:dyDescent="0.35">
      <c r="A1151" s="9" t="s">
        <v>6859</v>
      </c>
      <c r="B1151" s="9" t="s">
        <v>6860</v>
      </c>
      <c r="C1151" s="9" t="s">
        <v>6861</v>
      </c>
      <c r="D1151" s="9">
        <v>1149</v>
      </c>
      <c r="E1151" s="9" t="s">
        <v>6862</v>
      </c>
      <c r="F1151" s="9" t="s">
        <v>865</v>
      </c>
      <c r="G1151" s="9" t="s">
        <v>6863</v>
      </c>
      <c r="H1151" s="9" t="s">
        <v>320</v>
      </c>
      <c r="I1151" s="9"/>
      <c r="J1151" s="9"/>
      <c r="K1151" s="9" t="s">
        <v>6864</v>
      </c>
      <c r="L1151" s="9" t="s">
        <v>6864</v>
      </c>
    </row>
    <row r="1152" spans="1:12" x14ac:dyDescent="0.35">
      <c r="A1152" s="9" t="s">
        <v>6865</v>
      </c>
      <c r="B1152" s="9" t="s">
        <v>6866</v>
      </c>
      <c r="C1152" s="9" t="s">
        <v>6867</v>
      </c>
      <c r="D1152" s="9">
        <v>1150</v>
      </c>
      <c r="E1152" s="9" t="s">
        <v>6868</v>
      </c>
      <c r="F1152" s="9" t="s">
        <v>865</v>
      </c>
      <c r="G1152" s="9" t="s">
        <v>6857</v>
      </c>
      <c r="H1152" s="9" t="s">
        <v>320</v>
      </c>
      <c r="I1152" s="9"/>
      <c r="J1152" s="9"/>
      <c r="K1152" s="9"/>
      <c r="L1152" s="9"/>
    </row>
    <row r="1153" spans="1:12" x14ac:dyDescent="0.35">
      <c r="A1153" s="9" t="s">
        <v>6869</v>
      </c>
      <c r="B1153" s="9" t="s">
        <v>6870</v>
      </c>
      <c r="C1153" s="9" t="s">
        <v>6871</v>
      </c>
      <c r="D1153" s="9">
        <v>1151</v>
      </c>
      <c r="E1153" s="9" t="s">
        <v>6872</v>
      </c>
      <c r="F1153" s="9" t="s">
        <v>318</v>
      </c>
      <c r="G1153" s="9" t="s">
        <v>6873</v>
      </c>
      <c r="H1153" s="9" t="s">
        <v>327</v>
      </c>
      <c r="I1153" s="9"/>
      <c r="J1153" s="9" t="s">
        <v>6874</v>
      </c>
      <c r="K1153" s="9" t="s">
        <v>6875</v>
      </c>
      <c r="L1153" s="9" t="s">
        <v>6875</v>
      </c>
    </row>
    <row r="1154" spans="1:12" x14ac:dyDescent="0.35">
      <c r="A1154" s="9" t="s">
        <v>6876</v>
      </c>
      <c r="B1154" s="9" t="s">
        <v>6877</v>
      </c>
      <c r="C1154" s="9" t="s">
        <v>6878</v>
      </c>
      <c r="D1154" s="9">
        <v>1152</v>
      </c>
      <c r="E1154" s="9" t="s">
        <v>6879</v>
      </c>
      <c r="F1154" s="9" t="s">
        <v>392</v>
      </c>
      <c r="G1154" s="9" t="s">
        <v>6880</v>
      </c>
      <c r="H1154" s="9" t="s">
        <v>320</v>
      </c>
      <c r="I1154" s="9"/>
      <c r="J1154" s="9"/>
      <c r="K1154" s="9"/>
      <c r="L1154" s="9"/>
    </row>
    <row r="1155" spans="1:12" x14ac:dyDescent="0.35">
      <c r="A1155" s="9" t="s">
        <v>6881</v>
      </c>
      <c r="B1155" s="9" t="s">
        <v>6882</v>
      </c>
      <c r="C1155" s="9" t="s">
        <v>6883</v>
      </c>
      <c r="D1155" s="9">
        <v>1153</v>
      </c>
      <c r="E1155" s="9" t="s">
        <v>6884</v>
      </c>
      <c r="F1155" s="9" t="s">
        <v>318</v>
      </c>
      <c r="G1155" s="9" t="s">
        <v>6885</v>
      </c>
      <c r="H1155" s="9" t="s">
        <v>327</v>
      </c>
      <c r="I1155" s="9"/>
      <c r="J1155" s="9" t="s">
        <v>6886</v>
      </c>
      <c r="K1155" s="9" t="s">
        <v>6887</v>
      </c>
      <c r="L1155" s="9" t="s">
        <v>6887</v>
      </c>
    </row>
    <row r="1156" spans="1:12" x14ac:dyDescent="0.35">
      <c r="A1156" s="9" t="s">
        <v>6888</v>
      </c>
      <c r="B1156" s="9" t="s">
        <v>6889</v>
      </c>
      <c r="C1156" s="9" t="s">
        <v>6890</v>
      </c>
      <c r="D1156" s="9">
        <v>1154</v>
      </c>
      <c r="E1156" s="9" t="s">
        <v>6891</v>
      </c>
      <c r="F1156" s="9" t="s">
        <v>318</v>
      </c>
      <c r="G1156" s="9" t="s">
        <v>6892</v>
      </c>
      <c r="H1156" s="9" t="s">
        <v>320</v>
      </c>
      <c r="I1156" s="9"/>
      <c r="J1156" s="9"/>
      <c r="K1156" s="9" t="s">
        <v>350</v>
      </c>
      <c r="L1156" s="9" t="s">
        <v>350</v>
      </c>
    </row>
    <row r="1157" spans="1:12" x14ac:dyDescent="0.35">
      <c r="A1157" s="9" t="s">
        <v>6893</v>
      </c>
      <c r="B1157" s="9" t="s">
        <v>6894</v>
      </c>
      <c r="C1157" s="9" t="s">
        <v>6895</v>
      </c>
      <c r="D1157" s="9">
        <v>1155</v>
      </c>
      <c r="E1157" s="9" t="s">
        <v>6896</v>
      </c>
      <c r="F1157" s="9" t="s">
        <v>412</v>
      </c>
      <c r="G1157" s="9" t="s">
        <v>6897</v>
      </c>
      <c r="H1157" s="9" t="s">
        <v>327</v>
      </c>
      <c r="I1157" s="9"/>
      <c r="J1157" s="9" t="s">
        <v>6898</v>
      </c>
      <c r="K1157" s="9" t="s">
        <v>6899</v>
      </c>
      <c r="L1157" s="9" t="s">
        <v>6899</v>
      </c>
    </row>
    <row r="1158" spans="1:12" x14ac:dyDescent="0.35">
      <c r="A1158" s="9" t="s">
        <v>6900</v>
      </c>
      <c r="B1158" s="9" t="s">
        <v>6901</v>
      </c>
      <c r="C1158" s="9" t="s">
        <v>6902</v>
      </c>
      <c r="D1158" s="9">
        <v>1156</v>
      </c>
      <c r="E1158" s="9" t="s">
        <v>6903</v>
      </c>
      <c r="F1158" s="9" t="s">
        <v>318</v>
      </c>
      <c r="G1158" s="9" t="s">
        <v>6904</v>
      </c>
      <c r="H1158" s="9" t="s">
        <v>320</v>
      </c>
      <c r="I1158" s="9"/>
      <c r="J1158" s="9"/>
      <c r="K1158" s="9"/>
      <c r="L1158" s="9"/>
    </row>
    <row r="1159" spans="1:12" x14ac:dyDescent="0.35">
      <c r="A1159" s="9" t="s">
        <v>6905</v>
      </c>
      <c r="B1159" s="9" t="s">
        <v>6906</v>
      </c>
      <c r="C1159" s="9" t="s">
        <v>6907</v>
      </c>
      <c r="D1159" s="9">
        <v>1157</v>
      </c>
      <c r="E1159" s="9" t="s">
        <v>6908</v>
      </c>
      <c r="F1159" s="9" t="s">
        <v>318</v>
      </c>
      <c r="G1159" s="9" t="s">
        <v>6909</v>
      </c>
      <c r="H1159" s="9" t="s">
        <v>320</v>
      </c>
      <c r="I1159" s="9"/>
      <c r="J1159" s="9"/>
      <c r="K1159" s="9"/>
      <c r="L1159" s="9"/>
    </row>
    <row r="1160" spans="1:12" x14ac:dyDescent="0.35">
      <c r="A1160" s="9" t="s">
        <v>6910</v>
      </c>
      <c r="B1160" s="9" t="s">
        <v>6911</v>
      </c>
      <c r="C1160" s="9" t="s">
        <v>6912</v>
      </c>
      <c r="D1160" s="9">
        <v>1158</v>
      </c>
      <c r="E1160" s="9" t="s">
        <v>6913</v>
      </c>
      <c r="F1160" s="9" t="s">
        <v>318</v>
      </c>
      <c r="G1160" s="9" t="s">
        <v>6914</v>
      </c>
      <c r="H1160" s="9" t="s">
        <v>320</v>
      </c>
      <c r="I1160" s="9"/>
      <c r="J1160" s="9"/>
      <c r="K1160" s="9" t="s">
        <v>6915</v>
      </c>
      <c r="L1160" s="9" t="s">
        <v>6915</v>
      </c>
    </row>
    <row r="1161" spans="1:12" x14ac:dyDescent="0.35">
      <c r="A1161" s="9" t="s">
        <v>6916</v>
      </c>
      <c r="B1161" s="9" t="s">
        <v>6917</v>
      </c>
      <c r="C1161" s="9" t="s">
        <v>6918</v>
      </c>
      <c r="D1161" s="9">
        <v>1159</v>
      </c>
      <c r="E1161" s="9" t="s">
        <v>6919</v>
      </c>
      <c r="F1161" s="9" t="s">
        <v>412</v>
      </c>
      <c r="G1161" s="9" t="s">
        <v>6920</v>
      </c>
      <c r="H1161" s="9" t="s">
        <v>320</v>
      </c>
      <c r="I1161" s="9"/>
      <c r="J1161" s="9"/>
      <c r="K1161" s="9" t="s">
        <v>6921</v>
      </c>
      <c r="L1161" s="9" t="s">
        <v>6921</v>
      </c>
    </row>
    <row r="1162" spans="1:12" x14ac:dyDescent="0.35">
      <c r="A1162" s="9" t="s">
        <v>6922</v>
      </c>
      <c r="B1162" s="9" t="s">
        <v>6923</v>
      </c>
      <c r="C1162" s="9" t="s">
        <v>6924</v>
      </c>
      <c r="D1162" s="9">
        <v>1160</v>
      </c>
      <c r="E1162" s="9" t="s">
        <v>6925</v>
      </c>
      <c r="F1162" s="9" t="s">
        <v>865</v>
      </c>
      <c r="G1162" s="9" t="s">
        <v>6926</v>
      </c>
      <c r="H1162" s="9" t="s">
        <v>320</v>
      </c>
      <c r="I1162" s="9"/>
      <c r="J1162" s="9" t="s">
        <v>6927</v>
      </c>
      <c r="K1162" s="9" t="s">
        <v>6928</v>
      </c>
      <c r="L1162" s="9" t="s">
        <v>6929</v>
      </c>
    </row>
    <row r="1163" spans="1:12" x14ac:dyDescent="0.35">
      <c r="A1163" s="9" t="s">
        <v>6930</v>
      </c>
      <c r="B1163" s="9" t="s">
        <v>6931</v>
      </c>
      <c r="C1163" s="9" t="s">
        <v>6932</v>
      </c>
      <c r="D1163" s="9">
        <v>1161</v>
      </c>
      <c r="E1163" s="9" t="s">
        <v>6933</v>
      </c>
      <c r="F1163" s="9" t="s">
        <v>412</v>
      </c>
      <c r="G1163" s="9" t="s">
        <v>6934</v>
      </c>
      <c r="H1163" s="9" t="s">
        <v>327</v>
      </c>
      <c r="I1163" s="9"/>
      <c r="J1163" s="9" t="s">
        <v>6935</v>
      </c>
      <c r="K1163" s="9" t="s">
        <v>6936</v>
      </c>
      <c r="L1163" s="9" t="s">
        <v>6936</v>
      </c>
    </row>
    <row r="1164" spans="1:12" x14ac:dyDescent="0.35">
      <c r="A1164" s="9" t="s">
        <v>6937</v>
      </c>
      <c r="B1164" s="9" t="s">
        <v>6938</v>
      </c>
      <c r="C1164" s="9" t="s">
        <v>6939</v>
      </c>
      <c r="D1164" s="9">
        <v>1162</v>
      </c>
      <c r="E1164" s="9" t="s">
        <v>6940</v>
      </c>
      <c r="F1164" s="9" t="s">
        <v>412</v>
      </c>
      <c r="G1164" s="9"/>
      <c r="H1164" s="9"/>
      <c r="I1164" s="9"/>
      <c r="J1164" s="9"/>
      <c r="K1164" s="9"/>
      <c r="L1164" s="9"/>
    </row>
    <row r="1165" spans="1:12" x14ac:dyDescent="0.35">
      <c r="A1165" s="9" t="s">
        <v>6941</v>
      </c>
      <c r="B1165" s="9" t="s">
        <v>6942</v>
      </c>
      <c r="C1165" s="9" t="s">
        <v>6943</v>
      </c>
      <c r="D1165" s="9">
        <v>1163</v>
      </c>
      <c r="E1165" s="9" t="s">
        <v>6944</v>
      </c>
      <c r="F1165" s="9" t="s">
        <v>412</v>
      </c>
      <c r="G1165" s="9" t="s">
        <v>6945</v>
      </c>
      <c r="H1165" s="9" t="s">
        <v>320</v>
      </c>
      <c r="I1165" s="9"/>
      <c r="J1165" s="9"/>
      <c r="K1165" s="9"/>
      <c r="L1165" s="9"/>
    </row>
    <row r="1166" spans="1:12" x14ac:dyDescent="0.35">
      <c r="A1166" s="9" t="s">
        <v>6946</v>
      </c>
      <c r="B1166" s="9" t="s">
        <v>6947</v>
      </c>
      <c r="C1166" s="9" t="s">
        <v>6948</v>
      </c>
      <c r="D1166" s="9">
        <v>1164</v>
      </c>
      <c r="E1166" s="9" t="s">
        <v>6949</v>
      </c>
      <c r="F1166" s="9" t="s">
        <v>865</v>
      </c>
      <c r="G1166" s="9" t="s">
        <v>6950</v>
      </c>
      <c r="H1166" s="9" t="s">
        <v>320</v>
      </c>
      <c r="I1166" s="9"/>
      <c r="J1166" s="9"/>
      <c r="K1166" s="9" t="s">
        <v>6951</v>
      </c>
      <c r="L1166" s="9" t="s">
        <v>6951</v>
      </c>
    </row>
    <row r="1167" spans="1:12" x14ac:dyDescent="0.35">
      <c r="A1167" s="9" t="s">
        <v>6952</v>
      </c>
      <c r="B1167" s="9" t="s">
        <v>6953</v>
      </c>
      <c r="C1167" s="9" t="s">
        <v>6954</v>
      </c>
      <c r="D1167" s="9">
        <v>1165</v>
      </c>
      <c r="E1167" s="9" t="s">
        <v>6955</v>
      </c>
      <c r="F1167" s="9" t="s">
        <v>412</v>
      </c>
      <c r="G1167" s="9" t="s">
        <v>6956</v>
      </c>
      <c r="H1167" s="9" t="s">
        <v>327</v>
      </c>
      <c r="I1167" s="9"/>
      <c r="J1167" s="9" t="s">
        <v>6957</v>
      </c>
      <c r="K1167" s="9" t="s">
        <v>6958</v>
      </c>
      <c r="L1167" s="9" t="s">
        <v>6958</v>
      </c>
    </row>
    <row r="1168" spans="1:12" x14ac:dyDescent="0.35">
      <c r="A1168" s="9" t="s">
        <v>6959</v>
      </c>
      <c r="B1168" s="9" t="s">
        <v>6960</v>
      </c>
      <c r="C1168" s="9" t="s">
        <v>6961</v>
      </c>
      <c r="D1168" s="9">
        <v>1166</v>
      </c>
      <c r="E1168" s="9" t="s">
        <v>6962</v>
      </c>
      <c r="F1168" s="9" t="s">
        <v>865</v>
      </c>
      <c r="G1168" s="9" t="s">
        <v>6963</v>
      </c>
      <c r="H1168" s="9" t="s">
        <v>320</v>
      </c>
      <c r="I1168" s="9"/>
      <c r="J1168" s="9"/>
      <c r="K1168" s="9" t="s">
        <v>6964</v>
      </c>
      <c r="L1168" s="9" t="s">
        <v>6965</v>
      </c>
    </row>
    <row r="1169" spans="1:12" x14ac:dyDescent="0.35">
      <c r="A1169" s="9" t="s">
        <v>6966</v>
      </c>
      <c r="B1169" s="9" t="s">
        <v>6967</v>
      </c>
      <c r="C1169" s="9" t="s">
        <v>6968</v>
      </c>
      <c r="D1169" s="9">
        <v>1167</v>
      </c>
      <c r="E1169" s="9" t="s">
        <v>6969</v>
      </c>
      <c r="F1169" s="9" t="s">
        <v>865</v>
      </c>
      <c r="G1169" s="9" t="s">
        <v>5285</v>
      </c>
      <c r="H1169" s="9" t="s">
        <v>320</v>
      </c>
      <c r="I1169" s="9"/>
      <c r="J1169" s="9"/>
      <c r="K1169" s="9" t="s">
        <v>6970</v>
      </c>
      <c r="L1169" s="9" t="s">
        <v>6971</v>
      </c>
    </row>
    <row r="1170" spans="1:12" x14ac:dyDescent="0.35">
      <c r="A1170" s="9" t="s">
        <v>6972</v>
      </c>
      <c r="B1170" s="9" t="s">
        <v>6973</v>
      </c>
      <c r="C1170" s="9" t="s">
        <v>6974</v>
      </c>
      <c r="D1170" s="9">
        <v>1168</v>
      </c>
      <c r="E1170" s="9" t="s">
        <v>6975</v>
      </c>
      <c r="F1170" s="9" t="s">
        <v>865</v>
      </c>
      <c r="G1170" s="9" t="s">
        <v>6976</v>
      </c>
      <c r="H1170" s="9" t="s">
        <v>320</v>
      </c>
      <c r="I1170" s="9"/>
      <c r="J1170" s="9"/>
      <c r="K1170" s="9" t="s">
        <v>6977</v>
      </c>
      <c r="L1170" s="9" t="s">
        <v>6978</v>
      </c>
    </row>
    <row r="1171" spans="1:12" x14ac:dyDescent="0.35">
      <c r="A1171" s="9" t="s">
        <v>6979</v>
      </c>
      <c r="B1171" s="9" t="s">
        <v>6980</v>
      </c>
      <c r="C1171" s="9" t="s">
        <v>6981</v>
      </c>
      <c r="D1171" s="9">
        <v>1169</v>
      </c>
      <c r="E1171" s="9" t="s">
        <v>6982</v>
      </c>
      <c r="F1171" s="9" t="s">
        <v>865</v>
      </c>
      <c r="G1171" s="9" t="s">
        <v>6983</v>
      </c>
      <c r="H1171" s="9" t="s">
        <v>320</v>
      </c>
      <c r="I1171" s="9"/>
      <c r="J1171" s="9"/>
      <c r="K1171" s="9" t="s">
        <v>6984</v>
      </c>
      <c r="L1171" s="9" t="s">
        <v>6985</v>
      </c>
    </row>
    <row r="1172" spans="1:12" x14ac:dyDescent="0.35">
      <c r="A1172" s="9" t="s">
        <v>6986</v>
      </c>
      <c r="B1172" s="9" t="s">
        <v>6987</v>
      </c>
      <c r="C1172" s="9" t="s">
        <v>6988</v>
      </c>
      <c r="D1172" s="9">
        <v>1170</v>
      </c>
      <c r="E1172" s="9" t="s">
        <v>6989</v>
      </c>
      <c r="F1172" s="9" t="s">
        <v>865</v>
      </c>
      <c r="G1172" s="9" t="s">
        <v>6990</v>
      </c>
      <c r="H1172" s="9" t="s">
        <v>320</v>
      </c>
      <c r="I1172" s="9"/>
      <c r="J1172" s="9"/>
      <c r="K1172" s="9" t="s">
        <v>6991</v>
      </c>
      <c r="L1172" s="9" t="s">
        <v>6992</v>
      </c>
    </row>
    <row r="1173" spans="1:12" x14ac:dyDescent="0.35">
      <c r="A1173" s="9" t="s">
        <v>6993</v>
      </c>
      <c r="B1173" s="9" t="s">
        <v>6994</v>
      </c>
      <c r="C1173" s="9" t="s">
        <v>6995</v>
      </c>
      <c r="D1173" s="9">
        <v>1171</v>
      </c>
      <c r="E1173" s="9" t="s">
        <v>6996</v>
      </c>
      <c r="F1173" s="9" t="s">
        <v>865</v>
      </c>
      <c r="G1173" s="9" t="s">
        <v>6997</v>
      </c>
      <c r="H1173" s="9" t="s">
        <v>320</v>
      </c>
      <c r="I1173" s="9"/>
      <c r="J1173" s="9"/>
      <c r="K1173" s="9" t="s">
        <v>6998</v>
      </c>
      <c r="L1173" s="9" t="s">
        <v>6998</v>
      </c>
    </row>
    <row r="1174" spans="1:12" x14ac:dyDescent="0.35">
      <c r="A1174" s="9" t="s">
        <v>6999</v>
      </c>
      <c r="B1174" s="9" t="s">
        <v>7000</v>
      </c>
      <c r="C1174" s="9" t="s">
        <v>7001</v>
      </c>
      <c r="D1174" s="9">
        <v>1172</v>
      </c>
      <c r="E1174" s="9" t="s">
        <v>7002</v>
      </c>
      <c r="F1174" s="9" t="s">
        <v>865</v>
      </c>
      <c r="G1174" s="9" t="s">
        <v>7003</v>
      </c>
      <c r="H1174" s="9" t="s">
        <v>320</v>
      </c>
      <c r="I1174" s="9"/>
      <c r="J1174" s="9"/>
      <c r="K1174" s="9"/>
      <c r="L1174" s="9"/>
    </row>
    <row r="1175" spans="1:12" x14ac:dyDescent="0.35">
      <c r="A1175" s="9" t="s">
        <v>7004</v>
      </c>
      <c r="B1175" s="9" t="s">
        <v>7005</v>
      </c>
      <c r="C1175" s="9" t="s">
        <v>7006</v>
      </c>
      <c r="D1175" s="9">
        <v>1173</v>
      </c>
      <c r="E1175" s="9" t="s">
        <v>7007</v>
      </c>
      <c r="F1175" s="9" t="s">
        <v>865</v>
      </c>
      <c r="G1175" s="9" t="s">
        <v>7008</v>
      </c>
      <c r="H1175" s="9" t="s">
        <v>320</v>
      </c>
      <c r="I1175" s="9"/>
      <c r="J1175" s="9"/>
      <c r="K1175" s="9"/>
      <c r="L1175" s="9"/>
    </row>
    <row r="1176" spans="1:12" x14ac:dyDescent="0.35">
      <c r="A1176" s="9" t="s">
        <v>7009</v>
      </c>
      <c r="B1176" s="9" t="s">
        <v>7010</v>
      </c>
      <c r="C1176" s="9" t="s">
        <v>7011</v>
      </c>
      <c r="D1176" s="9">
        <v>1174</v>
      </c>
      <c r="E1176" s="9" t="s">
        <v>7012</v>
      </c>
      <c r="F1176" s="9" t="s">
        <v>865</v>
      </c>
      <c r="G1176" s="9" t="s">
        <v>7013</v>
      </c>
      <c r="H1176" s="9" t="s">
        <v>320</v>
      </c>
      <c r="I1176" s="9"/>
      <c r="J1176" s="9"/>
      <c r="K1176" s="9"/>
      <c r="L1176" s="9"/>
    </row>
    <row r="1177" spans="1:12" x14ac:dyDescent="0.35">
      <c r="A1177" s="9" t="s">
        <v>7014</v>
      </c>
      <c r="B1177" s="9" t="s">
        <v>7015</v>
      </c>
      <c r="C1177" s="9" t="s">
        <v>7016</v>
      </c>
      <c r="D1177" s="9">
        <v>1175</v>
      </c>
      <c r="E1177" s="9" t="s">
        <v>7017</v>
      </c>
      <c r="F1177" s="9" t="s">
        <v>318</v>
      </c>
      <c r="G1177" s="9" t="s">
        <v>7018</v>
      </c>
      <c r="H1177" s="9" t="s">
        <v>320</v>
      </c>
      <c r="I1177" s="9"/>
      <c r="J1177" s="9" t="s">
        <v>7019</v>
      </c>
      <c r="K1177" s="9" t="s">
        <v>350</v>
      </c>
      <c r="L1177" s="9" t="s">
        <v>350</v>
      </c>
    </row>
    <row r="1178" spans="1:12" x14ac:dyDescent="0.35">
      <c r="A1178" s="9" t="s">
        <v>7020</v>
      </c>
      <c r="B1178" s="9" t="s">
        <v>7021</v>
      </c>
      <c r="C1178" s="9" t="s">
        <v>7022</v>
      </c>
      <c r="D1178" s="9">
        <v>1176</v>
      </c>
      <c r="E1178" s="9" t="s">
        <v>7023</v>
      </c>
      <c r="F1178" s="9" t="s">
        <v>865</v>
      </c>
      <c r="G1178" s="9" t="s">
        <v>7024</v>
      </c>
      <c r="H1178" s="9" t="s">
        <v>320</v>
      </c>
      <c r="I1178" s="9"/>
      <c r="J1178" s="9"/>
      <c r="K1178" s="9"/>
      <c r="L1178" s="9"/>
    </row>
    <row r="1179" spans="1:12" x14ac:dyDescent="0.35">
      <c r="A1179" s="9" t="s">
        <v>7025</v>
      </c>
      <c r="B1179" s="9" t="s">
        <v>7026</v>
      </c>
      <c r="C1179" s="9" t="s">
        <v>7027</v>
      </c>
      <c r="D1179" s="9">
        <v>1177</v>
      </c>
      <c r="E1179" s="9" t="s">
        <v>7028</v>
      </c>
      <c r="F1179" s="9" t="s">
        <v>865</v>
      </c>
      <c r="G1179" s="9" t="s">
        <v>7029</v>
      </c>
      <c r="H1179" s="9" t="s">
        <v>327</v>
      </c>
      <c r="I1179" s="9"/>
      <c r="J1179" s="9" t="s">
        <v>7030</v>
      </c>
      <c r="K1179" s="9" t="s">
        <v>7031</v>
      </c>
      <c r="L1179" s="9" t="s">
        <v>7031</v>
      </c>
    </row>
    <row r="1180" spans="1:12" x14ac:dyDescent="0.35">
      <c r="A1180" s="9" t="s">
        <v>7032</v>
      </c>
      <c r="B1180" s="9" t="s">
        <v>7033</v>
      </c>
      <c r="C1180" s="9" t="s">
        <v>7034</v>
      </c>
      <c r="D1180" s="9">
        <v>1178</v>
      </c>
      <c r="E1180" s="9" t="s">
        <v>7035</v>
      </c>
      <c r="F1180" s="9" t="s">
        <v>865</v>
      </c>
      <c r="G1180" s="9" t="s">
        <v>7036</v>
      </c>
      <c r="H1180" s="9" t="s">
        <v>320</v>
      </c>
      <c r="I1180" s="9"/>
      <c r="J1180" s="9"/>
      <c r="K1180" s="9" t="s">
        <v>7037</v>
      </c>
      <c r="L1180" s="9" t="s">
        <v>7038</v>
      </c>
    </row>
    <row r="1181" spans="1:12" x14ac:dyDescent="0.35">
      <c r="A1181" s="9" t="s">
        <v>7039</v>
      </c>
      <c r="B1181" s="9" t="s">
        <v>7040</v>
      </c>
      <c r="C1181" s="9" t="s">
        <v>7041</v>
      </c>
      <c r="D1181" s="9">
        <v>1179</v>
      </c>
      <c r="E1181" s="9" t="s">
        <v>7042</v>
      </c>
      <c r="F1181" s="9" t="s">
        <v>865</v>
      </c>
      <c r="G1181" s="9" t="s">
        <v>7043</v>
      </c>
      <c r="H1181" s="9" t="s">
        <v>320</v>
      </c>
      <c r="I1181" s="9"/>
      <c r="J1181" s="9"/>
      <c r="K1181" s="9" t="s">
        <v>7044</v>
      </c>
      <c r="L1181" s="9" t="s">
        <v>7044</v>
      </c>
    </row>
    <row r="1182" spans="1:12" x14ac:dyDescent="0.35">
      <c r="A1182" s="9" t="s">
        <v>7045</v>
      </c>
      <c r="B1182" s="9" t="s">
        <v>7046</v>
      </c>
      <c r="C1182" s="9" t="s">
        <v>7047</v>
      </c>
      <c r="D1182" s="9">
        <v>1180</v>
      </c>
      <c r="E1182" s="9" t="s">
        <v>7048</v>
      </c>
      <c r="F1182" s="9" t="s">
        <v>865</v>
      </c>
      <c r="G1182" s="9" t="s">
        <v>7049</v>
      </c>
      <c r="H1182" s="9" t="s">
        <v>320</v>
      </c>
      <c r="I1182" s="9"/>
      <c r="J1182" s="9"/>
      <c r="K1182" s="9"/>
      <c r="L1182" s="9"/>
    </row>
    <row r="1183" spans="1:12" x14ac:dyDescent="0.35">
      <c r="A1183" s="9" t="s">
        <v>7050</v>
      </c>
      <c r="B1183" s="9" t="s">
        <v>7051</v>
      </c>
      <c r="C1183" s="9" t="s">
        <v>7052</v>
      </c>
      <c r="D1183" s="9">
        <v>1181</v>
      </c>
      <c r="E1183" s="9" t="s">
        <v>7053</v>
      </c>
      <c r="F1183" s="9" t="s">
        <v>318</v>
      </c>
      <c r="G1183" s="9" t="s">
        <v>7054</v>
      </c>
      <c r="H1183" s="9" t="s">
        <v>320</v>
      </c>
      <c r="I1183" s="9"/>
      <c r="J1183" s="9"/>
      <c r="K1183" s="9" t="s">
        <v>7055</v>
      </c>
      <c r="L1183" s="9" t="s">
        <v>7055</v>
      </c>
    </row>
    <row r="1184" spans="1:12" x14ac:dyDescent="0.35">
      <c r="A1184" s="9" t="s">
        <v>7056</v>
      </c>
      <c r="B1184" s="9" t="s">
        <v>7057</v>
      </c>
      <c r="C1184" s="9" t="s">
        <v>7058</v>
      </c>
      <c r="D1184" s="9">
        <v>1182</v>
      </c>
      <c r="E1184" s="9" t="s">
        <v>7059</v>
      </c>
      <c r="F1184" s="9" t="s">
        <v>865</v>
      </c>
      <c r="G1184" s="9" t="s">
        <v>7060</v>
      </c>
      <c r="H1184" s="9" t="s">
        <v>320</v>
      </c>
      <c r="I1184" s="9"/>
      <c r="J1184" s="9"/>
      <c r="K1184" s="9"/>
      <c r="L1184" s="9"/>
    </row>
    <row r="1185" spans="1:12" x14ac:dyDescent="0.35">
      <c r="A1185" s="9" t="s">
        <v>7061</v>
      </c>
      <c r="B1185" s="9" t="s">
        <v>7062</v>
      </c>
      <c r="C1185" s="9" t="s">
        <v>7063</v>
      </c>
      <c r="D1185" s="9">
        <v>1183</v>
      </c>
      <c r="E1185" s="9" t="s">
        <v>7064</v>
      </c>
      <c r="F1185" s="9" t="s">
        <v>318</v>
      </c>
      <c r="G1185" s="9" t="s">
        <v>7065</v>
      </c>
      <c r="H1185" s="9" t="s">
        <v>327</v>
      </c>
      <c r="I1185" s="9"/>
      <c r="J1185" s="9" t="s">
        <v>7066</v>
      </c>
      <c r="K1185" s="9" t="s">
        <v>7067</v>
      </c>
      <c r="L1185" s="9" t="s">
        <v>7067</v>
      </c>
    </row>
    <row r="1186" spans="1:12" x14ac:dyDescent="0.35">
      <c r="A1186" s="9" t="s">
        <v>7068</v>
      </c>
      <c r="B1186" s="9" t="s">
        <v>7069</v>
      </c>
      <c r="C1186" s="9" t="s">
        <v>7070</v>
      </c>
      <c r="D1186" s="9">
        <v>1184</v>
      </c>
      <c r="E1186" s="9" t="s">
        <v>7071</v>
      </c>
      <c r="F1186" s="9" t="s">
        <v>318</v>
      </c>
      <c r="G1186" s="9" t="s">
        <v>7072</v>
      </c>
      <c r="H1186" s="9" t="s">
        <v>327</v>
      </c>
      <c r="I1186" s="9"/>
      <c r="J1186" s="9" t="s">
        <v>7073</v>
      </c>
      <c r="K1186" s="9" t="s">
        <v>7074</v>
      </c>
      <c r="L1186" s="9" t="s">
        <v>7074</v>
      </c>
    </row>
    <row r="1187" spans="1:12" x14ac:dyDescent="0.35">
      <c r="A1187" s="9" t="s">
        <v>7075</v>
      </c>
      <c r="B1187" s="9" t="s">
        <v>7076</v>
      </c>
      <c r="C1187" s="9" t="s">
        <v>7077</v>
      </c>
      <c r="D1187" s="9">
        <v>1185</v>
      </c>
      <c r="E1187" s="9" t="s">
        <v>7078</v>
      </c>
      <c r="F1187" s="9" t="s">
        <v>318</v>
      </c>
      <c r="G1187" s="9" t="s">
        <v>7079</v>
      </c>
      <c r="H1187" s="9" t="s">
        <v>320</v>
      </c>
      <c r="I1187" s="9"/>
      <c r="J1187" s="9"/>
      <c r="K1187" s="9" t="s">
        <v>7080</v>
      </c>
      <c r="L1187" s="9" t="s">
        <v>7080</v>
      </c>
    </row>
    <row r="1188" spans="1:12" x14ac:dyDescent="0.35">
      <c r="A1188" s="9" t="s">
        <v>7081</v>
      </c>
      <c r="B1188" s="9" t="s">
        <v>7082</v>
      </c>
      <c r="C1188" s="9" t="s">
        <v>7083</v>
      </c>
      <c r="D1188" s="9">
        <v>1186</v>
      </c>
      <c r="E1188" s="9" t="s">
        <v>7084</v>
      </c>
      <c r="F1188" s="9" t="s">
        <v>365</v>
      </c>
      <c r="G1188" s="9" t="s">
        <v>7085</v>
      </c>
      <c r="H1188" s="9" t="s">
        <v>327</v>
      </c>
      <c r="I1188" s="9"/>
      <c r="J1188" s="9"/>
      <c r="K1188" s="9" t="s">
        <v>7086</v>
      </c>
      <c r="L1188" s="9" t="s">
        <v>7086</v>
      </c>
    </row>
    <row r="1189" spans="1:12" x14ac:dyDescent="0.35">
      <c r="A1189" s="9" t="s">
        <v>7087</v>
      </c>
      <c r="B1189" s="9" t="s">
        <v>7088</v>
      </c>
      <c r="C1189" s="9" t="s">
        <v>7089</v>
      </c>
      <c r="D1189" s="9">
        <v>1187</v>
      </c>
      <c r="E1189" s="9" t="s">
        <v>7090</v>
      </c>
      <c r="F1189" s="9" t="s">
        <v>412</v>
      </c>
      <c r="G1189" s="9" t="s">
        <v>7091</v>
      </c>
      <c r="H1189" s="9" t="s">
        <v>320</v>
      </c>
      <c r="I1189" s="9"/>
      <c r="J1189" s="9"/>
      <c r="K1189" s="9"/>
      <c r="L1189" s="9"/>
    </row>
    <row r="1190" spans="1:12" x14ac:dyDescent="0.35">
      <c r="A1190" s="9" t="s">
        <v>7092</v>
      </c>
      <c r="B1190" s="9" t="s">
        <v>7093</v>
      </c>
      <c r="C1190" s="9" t="s">
        <v>7094</v>
      </c>
      <c r="D1190" s="9">
        <v>1188</v>
      </c>
      <c r="E1190" s="9" t="s">
        <v>7095</v>
      </c>
      <c r="F1190" s="9" t="s">
        <v>392</v>
      </c>
      <c r="G1190" s="9" t="s">
        <v>7096</v>
      </c>
      <c r="H1190" s="9" t="s">
        <v>320</v>
      </c>
      <c r="I1190" s="9"/>
      <c r="J1190" s="9"/>
      <c r="K1190" s="9"/>
      <c r="L1190" s="9"/>
    </row>
    <row r="1191" spans="1:12" x14ac:dyDescent="0.35">
      <c r="A1191" s="9" t="s">
        <v>7097</v>
      </c>
      <c r="B1191" s="9" t="s">
        <v>7098</v>
      </c>
      <c r="C1191" s="9" t="s">
        <v>7099</v>
      </c>
      <c r="D1191" s="9">
        <v>1189</v>
      </c>
      <c r="E1191" s="9" t="s">
        <v>7100</v>
      </c>
      <c r="F1191" s="9" t="s">
        <v>412</v>
      </c>
      <c r="G1191" s="9" t="s">
        <v>7101</v>
      </c>
      <c r="H1191" s="9" t="s">
        <v>327</v>
      </c>
      <c r="I1191" s="9"/>
      <c r="J1191" s="9"/>
      <c r="K1191" s="9" t="s">
        <v>350</v>
      </c>
      <c r="L1191" s="9" t="s">
        <v>350</v>
      </c>
    </row>
    <row r="1192" spans="1:12" x14ac:dyDescent="0.35">
      <c r="A1192" s="9" t="s">
        <v>7102</v>
      </c>
      <c r="B1192" s="9" t="s">
        <v>7103</v>
      </c>
      <c r="C1192" s="9" t="s">
        <v>7104</v>
      </c>
      <c r="D1192" s="9">
        <v>1190</v>
      </c>
      <c r="E1192" s="9" t="s">
        <v>7105</v>
      </c>
      <c r="F1192" s="9" t="s">
        <v>392</v>
      </c>
      <c r="G1192" s="9" t="s">
        <v>7106</v>
      </c>
      <c r="H1192" s="9" t="s">
        <v>320</v>
      </c>
      <c r="I1192" s="9"/>
      <c r="J1192" s="9"/>
      <c r="K1192" s="9"/>
      <c r="L1192" s="9"/>
    </row>
    <row r="1193" spans="1:12" x14ac:dyDescent="0.35">
      <c r="A1193" s="9" t="s">
        <v>7107</v>
      </c>
      <c r="B1193" s="9" t="s">
        <v>7108</v>
      </c>
      <c r="C1193" s="9" t="s">
        <v>7109</v>
      </c>
      <c r="D1193" s="9">
        <v>1191</v>
      </c>
      <c r="E1193" s="9" t="s">
        <v>7110</v>
      </c>
      <c r="F1193" s="9" t="s">
        <v>318</v>
      </c>
      <c r="G1193" s="9" t="s">
        <v>7111</v>
      </c>
      <c r="H1193" s="9" t="s">
        <v>320</v>
      </c>
      <c r="I1193" s="9"/>
      <c r="J1193" s="9"/>
      <c r="K1193" s="9" t="s">
        <v>350</v>
      </c>
      <c r="L1193" s="9" t="s">
        <v>350</v>
      </c>
    </row>
    <row r="1194" spans="1:12" x14ac:dyDescent="0.35">
      <c r="A1194" s="9" t="s">
        <v>7112</v>
      </c>
      <c r="B1194" s="9" t="s">
        <v>7113</v>
      </c>
      <c r="C1194" s="9" t="s">
        <v>7114</v>
      </c>
      <c r="D1194" s="9">
        <v>1192</v>
      </c>
      <c r="E1194" s="9" t="s">
        <v>7115</v>
      </c>
      <c r="F1194" s="9" t="s">
        <v>318</v>
      </c>
      <c r="G1194" s="9" t="s">
        <v>7116</v>
      </c>
      <c r="H1194" s="9" t="s">
        <v>327</v>
      </c>
      <c r="I1194" s="9"/>
      <c r="J1194" s="9" t="s">
        <v>7117</v>
      </c>
      <c r="K1194" s="9" t="s">
        <v>7118</v>
      </c>
      <c r="L1194" s="9" t="s">
        <v>7118</v>
      </c>
    </row>
    <row r="1195" spans="1:12" x14ac:dyDescent="0.35">
      <c r="A1195" s="9" t="s">
        <v>7119</v>
      </c>
      <c r="B1195" s="9" t="s">
        <v>7120</v>
      </c>
      <c r="C1195" s="9" t="s">
        <v>7121</v>
      </c>
      <c r="D1195" s="9">
        <v>1193</v>
      </c>
      <c r="E1195" s="9" t="s">
        <v>7122</v>
      </c>
      <c r="F1195" s="9" t="s">
        <v>318</v>
      </c>
      <c r="G1195" s="9" t="s">
        <v>7123</v>
      </c>
      <c r="H1195" s="9" t="s">
        <v>327</v>
      </c>
      <c r="I1195" s="9"/>
      <c r="J1195" s="9" t="s">
        <v>7124</v>
      </c>
      <c r="K1195" s="9" t="s">
        <v>7125</v>
      </c>
      <c r="L1195" s="9" t="s">
        <v>350</v>
      </c>
    </row>
    <row r="1196" spans="1:12" x14ac:dyDescent="0.35">
      <c r="A1196" s="9" t="s">
        <v>7126</v>
      </c>
      <c r="B1196" s="9" t="s">
        <v>7127</v>
      </c>
      <c r="C1196" s="9" t="s">
        <v>7128</v>
      </c>
      <c r="D1196" s="9">
        <v>1194</v>
      </c>
      <c r="E1196" s="9" t="s">
        <v>7129</v>
      </c>
      <c r="F1196" s="9" t="s">
        <v>318</v>
      </c>
      <c r="G1196" s="9" t="s">
        <v>7130</v>
      </c>
      <c r="H1196" s="9" t="s">
        <v>320</v>
      </c>
      <c r="I1196" s="9"/>
      <c r="J1196" s="9"/>
      <c r="K1196" s="9"/>
      <c r="L1196" s="9"/>
    </row>
    <row r="1197" spans="1:12" x14ac:dyDescent="0.35">
      <c r="A1197" s="9" t="s">
        <v>7131</v>
      </c>
      <c r="B1197" s="9" t="s">
        <v>7132</v>
      </c>
      <c r="C1197" s="9" t="s">
        <v>7133</v>
      </c>
      <c r="D1197" s="9">
        <v>1195</v>
      </c>
      <c r="E1197" s="9" t="s">
        <v>7134</v>
      </c>
      <c r="F1197" s="9" t="s">
        <v>318</v>
      </c>
      <c r="G1197" s="9" t="s">
        <v>7135</v>
      </c>
      <c r="H1197" s="9" t="s">
        <v>320</v>
      </c>
      <c r="I1197" s="9"/>
      <c r="J1197" s="9"/>
      <c r="K1197" s="9"/>
      <c r="L1197" s="9"/>
    </row>
    <row r="1198" spans="1:12" x14ac:dyDescent="0.35">
      <c r="A1198" s="9" t="s">
        <v>7136</v>
      </c>
      <c r="B1198" s="9" t="s">
        <v>7137</v>
      </c>
      <c r="C1198" s="9" t="s">
        <v>7138</v>
      </c>
      <c r="D1198" s="9">
        <v>1196</v>
      </c>
      <c r="E1198" s="9" t="s">
        <v>7139</v>
      </c>
      <c r="F1198" s="9" t="s">
        <v>318</v>
      </c>
      <c r="G1198" s="9" t="s">
        <v>7140</v>
      </c>
      <c r="H1198" s="9" t="s">
        <v>320</v>
      </c>
      <c r="I1198" s="9"/>
      <c r="J1198" s="9"/>
      <c r="K1198" s="9"/>
      <c r="L1198" s="9"/>
    </row>
    <row r="1199" spans="1:12" x14ac:dyDescent="0.35">
      <c r="A1199" s="9" t="s">
        <v>7141</v>
      </c>
      <c r="B1199" s="9" t="s">
        <v>7142</v>
      </c>
      <c r="C1199" s="9" t="s">
        <v>7143</v>
      </c>
      <c r="D1199" s="9">
        <v>1197</v>
      </c>
      <c r="E1199" s="9" t="s">
        <v>7144</v>
      </c>
      <c r="F1199" s="9" t="s">
        <v>318</v>
      </c>
      <c r="G1199" s="9" t="s">
        <v>7145</v>
      </c>
      <c r="H1199" s="9" t="s">
        <v>320</v>
      </c>
      <c r="I1199" s="9"/>
      <c r="J1199" s="9"/>
      <c r="K1199" s="9" t="s">
        <v>7146</v>
      </c>
      <c r="L1199" s="9" t="s">
        <v>7146</v>
      </c>
    </row>
    <row r="1200" spans="1:12" x14ac:dyDescent="0.35">
      <c r="A1200" s="9" t="s">
        <v>7147</v>
      </c>
      <c r="B1200" s="9" t="s">
        <v>7148</v>
      </c>
      <c r="C1200" s="9" t="s">
        <v>7149</v>
      </c>
      <c r="D1200" s="9">
        <v>1198</v>
      </c>
      <c r="E1200" s="9" t="s">
        <v>7150</v>
      </c>
      <c r="F1200" s="9" t="s">
        <v>365</v>
      </c>
      <c r="G1200" s="9" t="s">
        <v>7151</v>
      </c>
      <c r="H1200" s="9" t="s">
        <v>327</v>
      </c>
      <c r="I1200" s="9"/>
      <c r="J1200" s="9" t="s">
        <v>7152</v>
      </c>
      <c r="K1200" s="9" t="s">
        <v>7153</v>
      </c>
      <c r="L1200" s="9" t="s">
        <v>7153</v>
      </c>
    </row>
    <row r="1201" spans="1:12" x14ac:dyDescent="0.35">
      <c r="A1201" s="9" t="s">
        <v>7154</v>
      </c>
      <c r="B1201" s="9" t="s">
        <v>7155</v>
      </c>
      <c r="C1201" s="9" t="s">
        <v>7156</v>
      </c>
      <c r="D1201" s="9">
        <v>1199</v>
      </c>
      <c r="E1201" s="9" t="s">
        <v>7157</v>
      </c>
      <c r="F1201" s="9" t="s">
        <v>318</v>
      </c>
      <c r="G1201" s="9"/>
      <c r="H1201" s="9"/>
      <c r="I1201" s="9"/>
      <c r="J1201" s="9"/>
      <c r="K1201" s="9"/>
      <c r="L1201" s="9"/>
    </row>
    <row r="1202" spans="1:12" x14ac:dyDescent="0.35">
      <c r="A1202" s="9" t="s">
        <v>7158</v>
      </c>
      <c r="B1202" s="9" t="s">
        <v>7159</v>
      </c>
      <c r="C1202" s="9" t="s">
        <v>7160</v>
      </c>
      <c r="D1202" s="9">
        <v>1200</v>
      </c>
      <c r="E1202" s="9" t="s">
        <v>7161</v>
      </c>
      <c r="F1202" s="9" t="s">
        <v>412</v>
      </c>
      <c r="G1202" s="9" t="s">
        <v>7162</v>
      </c>
      <c r="H1202" s="9" t="s">
        <v>327</v>
      </c>
      <c r="I1202" s="9"/>
      <c r="J1202" s="9" t="s">
        <v>7163</v>
      </c>
      <c r="K1202" s="9" t="s">
        <v>350</v>
      </c>
      <c r="L1202" s="9" t="s">
        <v>350</v>
      </c>
    </row>
    <row r="1203" spans="1:12" x14ac:dyDescent="0.35">
      <c r="A1203" s="9" t="s">
        <v>7164</v>
      </c>
      <c r="B1203" s="9" t="s">
        <v>7165</v>
      </c>
      <c r="C1203" s="9" t="s">
        <v>7166</v>
      </c>
      <c r="D1203" s="9">
        <v>1201</v>
      </c>
      <c r="E1203" s="9" t="s">
        <v>7167</v>
      </c>
      <c r="F1203" s="9" t="s">
        <v>318</v>
      </c>
      <c r="G1203" s="9"/>
      <c r="H1203" s="9"/>
      <c r="I1203" s="9"/>
      <c r="J1203" s="9"/>
      <c r="K1203" s="9"/>
      <c r="L1203" s="9"/>
    </row>
    <row r="1204" spans="1:12" x14ac:dyDescent="0.35">
      <c r="A1204" s="9" t="s">
        <v>7168</v>
      </c>
      <c r="B1204" s="9" t="s">
        <v>7169</v>
      </c>
      <c r="C1204" s="9" t="s">
        <v>7170</v>
      </c>
      <c r="D1204" s="9">
        <v>1202</v>
      </c>
      <c r="E1204" s="9" t="s">
        <v>7171</v>
      </c>
      <c r="F1204" s="9" t="s">
        <v>318</v>
      </c>
      <c r="G1204" s="9" t="s">
        <v>7172</v>
      </c>
      <c r="H1204" s="9" t="s">
        <v>327</v>
      </c>
      <c r="I1204" s="9"/>
      <c r="J1204" s="9" t="s">
        <v>7173</v>
      </c>
      <c r="K1204" s="9" t="s">
        <v>7174</v>
      </c>
      <c r="L1204" s="9" t="s">
        <v>7174</v>
      </c>
    </row>
    <row r="1205" spans="1:12" x14ac:dyDescent="0.35">
      <c r="A1205" s="9" t="s">
        <v>7175</v>
      </c>
      <c r="B1205" s="9" t="s">
        <v>7176</v>
      </c>
      <c r="C1205" s="9" t="s">
        <v>7177</v>
      </c>
      <c r="D1205" s="9">
        <v>1203</v>
      </c>
      <c r="E1205" s="9" t="s">
        <v>7178</v>
      </c>
      <c r="F1205" s="9" t="s">
        <v>318</v>
      </c>
      <c r="G1205" s="9" t="s">
        <v>7179</v>
      </c>
      <c r="H1205" s="9" t="s">
        <v>327</v>
      </c>
      <c r="I1205" s="9"/>
      <c r="J1205" s="9" t="s">
        <v>7180</v>
      </c>
      <c r="K1205" s="9" t="s">
        <v>7181</v>
      </c>
      <c r="L1205" s="9" t="s">
        <v>7181</v>
      </c>
    </row>
    <row r="1206" spans="1:12" x14ac:dyDescent="0.35">
      <c r="A1206" s="9" t="s">
        <v>7182</v>
      </c>
      <c r="B1206" s="9" t="s">
        <v>7183</v>
      </c>
      <c r="C1206" s="9" t="s">
        <v>7184</v>
      </c>
      <c r="D1206" s="9">
        <v>1204</v>
      </c>
      <c r="E1206" s="9" t="s">
        <v>7185</v>
      </c>
      <c r="F1206" s="9" t="s">
        <v>318</v>
      </c>
      <c r="G1206" s="9" t="s">
        <v>7186</v>
      </c>
      <c r="H1206" s="9" t="s">
        <v>320</v>
      </c>
      <c r="I1206" s="9"/>
      <c r="J1206" s="9"/>
      <c r="K1206" s="9"/>
      <c r="L1206" s="9"/>
    </row>
    <row r="1207" spans="1:12" x14ac:dyDescent="0.35">
      <c r="A1207" s="9" t="s">
        <v>7187</v>
      </c>
      <c r="B1207" s="9" t="s">
        <v>7188</v>
      </c>
      <c r="C1207" s="9" t="s">
        <v>7189</v>
      </c>
      <c r="D1207" s="9">
        <v>1205</v>
      </c>
      <c r="E1207" s="9" t="s">
        <v>7190</v>
      </c>
      <c r="F1207" s="9" t="s">
        <v>318</v>
      </c>
      <c r="G1207" s="9" t="s">
        <v>7191</v>
      </c>
      <c r="H1207" s="9" t="s">
        <v>320</v>
      </c>
      <c r="I1207" s="9"/>
      <c r="J1207" s="9"/>
      <c r="K1207" s="9"/>
      <c r="L1207" s="9"/>
    </row>
    <row r="1208" spans="1:12" x14ac:dyDescent="0.35">
      <c r="A1208" s="9" t="s">
        <v>7192</v>
      </c>
      <c r="B1208" s="9" t="s">
        <v>7193</v>
      </c>
      <c r="C1208" s="9" t="s">
        <v>7194</v>
      </c>
      <c r="D1208" s="9">
        <v>1206</v>
      </c>
      <c r="E1208" s="9" t="s">
        <v>7195</v>
      </c>
      <c r="F1208" s="9" t="s">
        <v>318</v>
      </c>
      <c r="G1208" s="9" t="s">
        <v>7196</v>
      </c>
      <c r="H1208" s="9" t="s">
        <v>327</v>
      </c>
      <c r="I1208" s="9"/>
      <c r="J1208" s="9" t="s">
        <v>7197</v>
      </c>
      <c r="K1208" s="9" t="s">
        <v>7198</v>
      </c>
      <c r="L1208" s="9" t="s">
        <v>7198</v>
      </c>
    </row>
    <row r="1209" spans="1:12" x14ac:dyDescent="0.35">
      <c r="A1209" s="9" t="s">
        <v>7199</v>
      </c>
      <c r="B1209" s="9" t="s">
        <v>7200</v>
      </c>
      <c r="C1209" s="9" t="s">
        <v>7201</v>
      </c>
      <c r="D1209" s="9">
        <v>1207</v>
      </c>
      <c r="E1209" s="9" t="s">
        <v>7202</v>
      </c>
      <c r="F1209" s="9" t="s">
        <v>318</v>
      </c>
      <c r="G1209" s="9" t="s">
        <v>7203</v>
      </c>
      <c r="H1209" s="9" t="s">
        <v>320</v>
      </c>
      <c r="I1209" s="9"/>
      <c r="J1209" s="9"/>
      <c r="K1209" s="9" t="s">
        <v>7204</v>
      </c>
      <c r="L1209" s="9" t="s">
        <v>350</v>
      </c>
    </row>
    <row r="1210" spans="1:12" x14ac:dyDescent="0.35">
      <c r="A1210" s="9" t="s">
        <v>7205</v>
      </c>
      <c r="B1210" s="9" t="s">
        <v>7206</v>
      </c>
      <c r="C1210" s="9" t="s">
        <v>7207</v>
      </c>
      <c r="D1210" s="9">
        <v>1208</v>
      </c>
      <c r="E1210" s="9" t="s">
        <v>7208</v>
      </c>
      <c r="F1210" s="9" t="s">
        <v>318</v>
      </c>
      <c r="G1210" s="9" t="s">
        <v>7209</v>
      </c>
      <c r="H1210" s="9" t="s">
        <v>320</v>
      </c>
      <c r="I1210" s="9"/>
      <c r="J1210" s="9"/>
      <c r="K1210" s="9" t="s">
        <v>7210</v>
      </c>
      <c r="L1210" s="9" t="s">
        <v>7211</v>
      </c>
    </row>
    <row r="1211" spans="1:12" x14ac:dyDescent="0.35">
      <c r="A1211" s="9" t="s">
        <v>7212</v>
      </c>
      <c r="B1211" s="9" t="s">
        <v>7213</v>
      </c>
      <c r="C1211" s="9" t="s">
        <v>7214</v>
      </c>
      <c r="D1211" s="9">
        <v>1209</v>
      </c>
      <c r="E1211" s="9" t="s">
        <v>7215</v>
      </c>
      <c r="F1211" s="9" t="s">
        <v>318</v>
      </c>
      <c r="G1211" s="9" t="s">
        <v>7216</v>
      </c>
      <c r="H1211" s="9" t="s">
        <v>320</v>
      </c>
      <c r="I1211" s="9"/>
      <c r="J1211" s="9"/>
      <c r="K1211" s="9" t="s">
        <v>7217</v>
      </c>
      <c r="L1211" s="9" t="s">
        <v>7218</v>
      </c>
    </row>
    <row r="1212" spans="1:12" x14ac:dyDescent="0.35">
      <c r="A1212" s="9" t="s">
        <v>7219</v>
      </c>
      <c r="B1212" s="9" t="s">
        <v>7220</v>
      </c>
      <c r="C1212" s="9" t="s">
        <v>7221</v>
      </c>
      <c r="D1212" s="9">
        <v>1210</v>
      </c>
      <c r="E1212" s="9" t="s">
        <v>7222</v>
      </c>
      <c r="F1212" s="9" t="s">
        <v>318</v>
      </c>
      <c r="G1212" s="9" t="s">
        <v>7223</v>
      </c>
      <c r="H1212" s="9" t="s">
        <v>320</v>
      </c>
      <c r="I1212" s="9"/>
      <c r="J1212" s="9"/>
      <c r="K1212" s="9" t="s">
        <v>7224</v>
      </c>
      <c r="L1212" s="9" t="s">
        <v>7225</v>
      </c>
    </row>
    <row r="1213" spans="1:12" x14ac:dyDescent="0.35">
      <c r="A1213" s="9" t="s">
        <v>7226</v>
      </c>
      <c r="B1213" s="9" t="s">
        <v>7227</v>
      </c>
      <c r="C1213" s="9" t="s">
        <v>7228</v>
      </c>
      <c r="D1213" s="9">
        <v>1211</v>
      </c>
      <c r="E1213" s="9" t="s">
        <v>7229</v>
      </c>
      <c r="F1213" s="9" t="s">
        <v>318</v>
      </c>
      <c r="G1213" s="9" t="s">
        <v>7230</v>
      </c>
      <c r="H1213" s="9" t="s">
        <v>327</v>
      </c>
      <c r="I1213" s="9"/>
      <c r="J1213" s="9" t="s">
        <v>7231</v>
      </c>
      <c r="K1213" s="9" t="s">
        <v>7232</v>
      </c>
      <c r="L1213" s="9" t="s">
        <v>7232</v>
      </c>
    </row>
    <row r="1214" spans="1:12" x14ac:dyDescent="0.35">
      <c r="A1214" s="9" t="s">
        <v>7233</v>
      </c>
      <c r="B1214" s="9" t="s">
        <v>7234</v>
      </c>
      <c r="C1214" s="9" t="s">
        <v>7235</v>
      </c>
      <c r="D1214" s="9">
        <v>1212</v>
      </c>
      <c r="E1214" s="9" t="s">
        <v>7236</v>
      </c>
      <c r="F1214" s="9" t="s">
        <v>318</v>
      </c>
      <c r="G1214" s="9" t="s">
        <v>7237</v>
      </c>
      <c r="H1214" s="9" t="s">
        <v>327</v>
      </c>
      <c r="I1214" s="9"/>
      <c r="J1214" s="9" t="s">
        <v>7238</v>
      </c>
      <c r="K1214" s="9" t="s">
        <v>7239</v>
      </c>
      <c r="L1214" s="9" t="s">
        <v>7239</v>
      </c>
    </row>
    <row r="1215" spans="1:12" x14ac:dyDescent="0.35">
      <c r="A1215" s="9" t="s">
        <v>7240</v>
      </c>
      <c r="B1215" s="9" t="s">
        <v>7241</v>
      </c>
      <c r="C1215" s="9" t="s">
        <v>7242</v>
      </c>
      <c r="D1215" s="9">
        <v>1213</v>
      </c>
      <c r="E1215" s="9" t="s">
        <v>7243</v>
      </c>
      <c r="F1215" s="9" t="s">
        <v>318</v>
      </c>
      <c r="G1215" s="9" t="s">
        <v>7244</v>
      </c>
      <c r="H1215" s="9" t="s">
        <v>320</v>
      </c>
      <c r="I1215" s="9"/>
      <c r="J1215" s="9"/>
      <c r="K1215" s="9" t="s">
        <v>7245</v>
      </c>
      <c r="L1215" s="9" t="s">
        <v>350</v>
      </c>
    </row>
    <row r="1216" spans="1:12" x14ac:dyDescent="0.35">
      <c r="A1216" s="9" t="s">
        <v>7246</v>
      </c>
      <c r="B1216" s="9" t="s">
        <v>7247</v>
      </c>
      <c r="C1216" s="9" t="s">
        <v>7248</v>
      </c>
      <c r="D1216" s="9">
        <v>1214</v>
      </c>
      <c r="E1216" s="9" t="s">
        <v>7249</v>
      </c>
      <c r="F1216" s="9" t="s">
        <v>318</v>
      </c>
      <c r="G1216" s="9" t="s">
        <v>7250</v>
      </c>
      <c r="H1216" s="9" t="s">
        <v>327</v>
      </c>
      <c r="I1216" s="9"/>
      <c r="J1216" s="9" t="s">
        <v>7251</v>
      </c>
      <c r="K1216" s="9" t="s">
        <v>7252</v>
      </c>
      <c r="L1216" s="9" t="s">
        <v>7252</v>
      </c>
    </row>
    <row r="1217" spans="1:12" x14ac:dyDescent="0.35">
      <c r="A1217" s="9" t="s">
        <v>7253</v>
      </c>
      <c r="B1217" s="9" t="s">
        <v>7254</v>
      </c>
      <c r="C1217" s="9" t="s">
        <v>7255</v>
      </c>
      <c r="D1217" s="9">
        <v>1215</v>
      </c>
      <c r="E1217" s="9" t="s">
        <v>7256</v>
      </c>
      <c r="F1217" s="9" t="s">
        <v>318</v>
      </c>
      <c r="G1217" s="9" t="s">
        <v>7257</v>
      </c>
      <c r="H1217" s="9" t="s">
        <v>320</v>
      </c>
      <c r="I1217" s="9"/>
      <c r="J1217" s="9"/>
      <c r="K1217" s="9"/>
      <c r="L1217" s="9"/>
    </row>
    <row r="1218" spans="1:12" x14ac:dyDescent="0.35">
      <c r="A1218" s="9" t="s">
        <v>7258</v>
      </c>
      <c r="B1218" s="9" t="s">
        <v>7259</v>
      </c>
      <c r="C1218" s="9" t="s">
        <v>7260</v>
      </c>
      <c r="D1218" s="9">
        <v>1216</v>
      </c>
      <c r="E1218" s="9" t="s">
        <v>7261</v>
      </c>
      <c r="F1218" s="9" t="s">
        <v>498</v>
      </c>
      <c r="G1218" s="9" t="s">
        <v>7262</v>
      </c>
      <c r="H1218" s="9" t="s">
        <v>320</v>
      </c>
      <c r="I1218" s="9"/>
      <c r="J1218" s="9"/>
      <c r="K1218" s="9"/>
      <c r="L1218" s="9"/>
    </row>
    <row r="1219" spans="1:12" x14ac:dyDescent="0.35">
      <c r="A1219" s="9" t="s">
        <v>7263</v>
      </c>
      <c r="B1219" s="9" t="s">
        <v>7264</v>
      </c>
      <c r="C1219" s="9" t="s">
        <v>7265</v>
      </c>
      <c r="D1219" s="9">
        <v>1217</v>
      </c>
      <c r="E1219" s="9" t="s">
        <v>7266</v>
      </c>
      <c r="F1219" s="9" t="s">
        <v>318</v>
      </c>
      <c r="G1219" s="9" t="s">
        <v>7267</v>
      </c>
      <c r="H1219" s="9" t="s">
        <v>327</v>
      </c>
      <c r="I1219" s="9"/>
      <c r="J1219" s="9" t="s">
        <v>7268</v>
      </c>
      <c r="K1219" s="9" t="s">
        <v>7269</v>
      </c>
      <c r="L1219" s="9" t="s">
        <v>7269</v>
      </c>
    </row>
    <row r="1220" spans="1:12" x14ac:dyDescent="0.35">
      <c r="A1220" s="9" t="s">
        <v>7270</v>
      </c>
      <c r="B1220" s="9" t="s">
        <v>7271</v>
      </c>
      <c r="C1220" s="9" t="s">
        <v>7272</v>
      </c>
      <c r="D1220" s="9">
        <v>1218</v>
      </c>
      <c r="E1220" s="9" t="s">
        <v>7273</v>
      </c>
      <c r="F1220" s="9" t="s">
        <v>318</v>
      </c>
      <c r="G1220" s="9" t="s">
        <v>7274</v>
      </c>
      <c r="H1220" s="9" t="s">
        <v>327</v>
      </c>
      <c r="I1220" s="9"/>
      <c r="J1220" s="9" t="s">
        <v>7275</v>
      </c>
      <c r="K1220" s="9" t="s">
        <v>7276</v>
      </c>
      <c r="L1220" s="9" t="s">
        <v>7277</v>
      </c>
    </row>
    <row r="1221" spans="1:12" x14ac:dyDescent="0.35">
      <c r="A1221" s="9" t="s">
        <v>7278</v>
      </c>
      <c r="B1221" s="9" t="s">
        <v>7279</v>
      </c>
      <c r="C1221" s="9" t="s">
        <v>7280</v>
      </c>
      <c r="D1221" s="9">
        <v>1219</v>
      </c>
      <c r="E1221" s="9" t="s">
        <v>7281</v>
      </c>
      <c r="F1221" s="9" t="s">
        <v>318</v>
      </c>
      <c r="G1221" s="9" t="s">
        <v>7282</v>
      </c>
      <c r="H1221" s="9" t="s">
        <v>320</v>
      </c>
      <c r="I1221" s="9"/>
      <c r="J1221" s="9"/>
      <c r="K1221" s="9" t="s">
        <v>7283</v>
      </c>
      <c r="L1221" s="9" t="s">
        <v>7283</v>
      </c>
    </row>
    <row r="1222" spans="1:12" x14ac:dyDescent="0.35">
      <c r="A1222" s="9" t="s">
        <v>7284</v>
      </c>
      <c r="B1222" s="9" t="s">
        <v>7285</v>
      </c>
      <c r="C1222" s="9" t="s">
        <v>7286</v>
      </c>
      <c r="D1222" s="9">
        <v>1220</v>
      </c>
      <c r="E1222" s="9" t="s">
        <v>7287</v>
      </c>
      <c r="F1222" s="9" t="s">
        <v>365</v>
      </c>
      <c r="G1222" s="9" t="s">
        <v>7288</v>
      </c>
      <c r="H1222" s="9" t="s">
        <v>327</v>
      </c>
      <c r="I1222" s="9"/>
      <c r="J1222" s="9"/>
      <c r="K1222" s="9"/>
      <c r="L1222" s="9"/>
    </row>
    <row r="1223" spans="1:12" x14ac:dyDescent="0.35">
      <c r="A1223" s="9" t="s">
        <v>7289</v>
      </c>
      <c r="B1223" s="9" t="s">
        <v>7290</v>
      </c>
      <c r="C1223" s="9" t="s">
        <v>7291</v>
      </c>
      <c r="D1223" s="9">
        <v>1221</v>
      </c>
      <c r="E1223" s="9" t="s">
        <v>7292</v>
      </c>
      <c r="F1223" s="9" t="s">
        <v>318</v>
      </c>
      <c r="G1223" s="9" t="s">
        <v>7293</v>
      </c>
      <c r="H1223" s="9" t="s">
        <v>327</v>
      </c>
      <c r="I1223" s="9"/>
      <c r="J1223" s="9" t="s">
        <v>7294</v>
      </c>
      <c r="K1223" s="9" t="s">
        <v>7295</v>
      </c>
      <c r="L1223" s="9" t="s">
        <v>7295</v>
      </c>
    </row>
    <row r="1224" spans="1:12" x14ac:dyDescent="0.35">
      <c r="A1224" s="9" t="s">
        <v>7296</v>
      </c>
      <c r="B1224" s="9" t="s">
        <v>7297</v>
      </c>
      <c r="C1224" s="9" t="s">
        <v>7298</v>
      </c>
      <c r="D1224" s="9">
        <v>1222</v>
      </c>
      <c r="E1224" s="9" t="s">
        <v>7299</v>
      </c>
      <c r="F1224" s="9" t="s">
        <v>392</v>
      </c>
      <c r="G1224" s="9" t="s">
        <v>7300</v>
      </c>
      <c r="H1224" s="9" t="s">
        <v>320</v>
      </c>
      <c r="I1224" s="9"/>
      <c r="J1224" s="9"/>
      <c r="K1224" s="9" t="s">
        <v>350</v>
      </c>
      <c r="L1224" s="9"/>
    </row>
    <row r="1225" spans="1:12" x14ac:dyDescent="0.35">
      <c r="A1225" s="9" t="s">
        <v>7301</v>
      </c>
      <c r="B1225" s="9" t="s">
        <v>7302</v>
      </c>
      <c r="C1225" s="9" t="s">
        <v>7303</v>
      </c>
      <c r="D1225" s="9">
        <v>1223</v>
      </c>
      <c r="E1225" s="9" t="s">
        <v>7304</v>
      </c>
      <c r="F1225" s="9" t="s">
        <v>392</v>
      </c>
      <c r="G1225" s="9"/>
      <c r="H1225" s="9"/>
      <c r="I1225" s="9"/>
      <c r="J1225" s="9"/>
      <c r="K1225" s="9" t="s">
        <v>350</v>
      </c>
      <c r="L1225" s="9" t="s">
        <v>7305</v>
      </c>
    </row>
    <row r="1226" spans="1:12" x14ac:dyDescent="0.35">
      <c r="A1226" s="9" t="s">
        <v>7306</v>
      </c>
      <c r="B1226" s="9" t="s">
        <v>7307</v>
      </c>
      <c r="C1226" s="9" t="s">
        <v>7308</v>
      </c>
      <c r="D1226" s="9">
        <v>1224</v>
      </c>
      <c r="E1226" s="9" t="s">
        <v>7309</v>
      </c>
      <c r="F1226" s="9" t="s">
        <v>392</v>
      </c>
      <c r="G1226" s="9" t="s">
        <v>7310</v>
      </c>
      <c r="H1226" s="9" t="s">
        <v>320</v>
      </c>
      <c r="I1226" s="9"/>
      <c r="J1226" s="9"/>
      <c r="K1226" s="9" t="s">
        <v>7311</v>
      </c>
      <c r="L1226" s="9" t="s">
        <v>531</v>
      </c>
    </row>
    <row r="1227" spans="1:12" x14ac:dyDescent="0.35">
      <c r="A1227" s="9" t="s">
        <v>7312</v>
      </c>
      <c r="B1227" s="9" t="s">
        <v>7313</v>
      </c>
      <c r="C1227" s="9" t="s">
        <v>7314</v>
      </c>
      <c r="D1227" s="9">
        <v>1225</v>
      </c>
      <c r="E1227" s="9" t="s">
        <v>7315</v>
      </c>
      <c r="F1227" s="9" t="s">
        <v>865</v>
      </c>
      <c r="G1227" s="9" t="s">
        <v>7316</v>
      </c>
      <c r="H1227" s="9" t="s">
        <v>320</v>
      </c>
      <c r="I1227" s="9"/>
      <c r="J1227" s="9"/>
      <c r="K1227" s="9"/>
      <c r="L1227" s="9"/>
    </row>
    <row r="1228" spans="1:12" x14ac:dyDescent="0.35">
      <c r="A1228" s="9" t="s">
        <v>7317</v>
      </c>
      <c r="B1228" s="9" t="s">
        <v>7318</v>
      </c>
      <c r="C1228" s="9" t="s">
        <v>7319</v>
      </c>
      <c r="D1228" s="9">
        <v>1226</v>
      </c>
      <c r="E1228" s="9" t="s">
        <v>7320</v>
      </c>
      <c r="F1228" s="9" t="s">
        <v>412</v>
      </c>
      <c r="G1228" s="9" t="s">
        <v>7321</v>
      </c>
      <c r="H1228" s="9" t="s">
        <v>320</v>
      </c>
      <c r="I1228" s="9"/>
      <c r="J1228" s="9"/>
      <c r="K1228" s="9" t="s">
        <v>7322</v>
      </c>
      <c r="L1228" s="9" t="s">
        <v>531</v>
      </c>
    </row>
    <row r="1229" spans="1:12" x14ac:dyDescent="0.35">
      <c r="A1229" s="9" t="s">
        <v>7323</v>
      </c>
      <c r="B1229" s="9" t="s">
        <v>7324</v>
      </c>
      <c r="C1229" s="9" t="s">
        <v>7325</v>
      </c>
      <c r="D1229" s="9">
        <v>1227</v>
      </c>
      <c r="E1229" s="9" t="s">
        <v>7326</v>
      </c>
      <c r="F1229" s="9" t="s">
        <v>412</v>
      </c>
      <c r="G1229" s="9"/>
      <c r="H1229" s="9"/>
      <c r="I1229" s="9"/>
      <c r="J1229" s="9"/>
      <c r="K1229" s="9"/>
      <c r="L1229" s="9"/>
    </row>
    <row r="1230" spans="1:12" x14ac:dyDescent="0.35">
      <c r="A1230" s="9" t="s">
        <v>7327</v>
      </c>
      <c r="B1230" s="9" t="s">
        <v>7328</v>
      </c>
      <c r="C1230" s="9" t="s">
        <v>7329</v>
      </c>
      <c r="D1230" s="9">
        <v>1228</v>
      </c>
      <c r="E1230" s="9" t="s">
        <v>7330</v>
      </c>
      <c r="F1230" s="9" t="s">
        <v>865</v>
      </c>
      <c r="G1230" s="9" t="s">
        <v>6983</v>
      </c>
      <c r="H1230" s="9" t="s">
        <v>320</v>
      </c>
      <c r="I1230" s="9"/>
      <c r="J1230" s="9"/>
      <c r="K1230" s="9"/>
      <c r="L1230" s="9"/>
    </row>
    <row r="1231" spans="1:12" x14ac:dyDescent="0.35">
      <c r="A1231" s="9" t="s">
        <v>7331</v>
      </c>
      <c r="B1231" s="9" t="s">
        <v>7332</v>
      </c>
      <c r="C1231" s="9" t="s">
        <v>7333</v>
      </c>
      <c r="D1231" s="9">
        <v>1229</v>
      </c>
      <c r="E1231" s="9" t="s">
        <v>7334</v>
      </c>
      <c r="F1231" s="9" t="s">
        <v>1005</v>
      </c>
      <c r="G1231" s="9" t="s">
        <v>7335</v>
      </c>
      <c r="H1231" s="9" t="s">
        <v>327</v>
      </c>
      <c r="I1231" s="9"/>
      <c r="J1231" s="9" t="s">
        <v>7336</v>
      </c>
      <c r="K1231" s="9" t="s">
        <v>7337</v>
      </c>
      <c r="L1231" s="9" t="s">
        <v>7337</v>
      </c>
    </row>
    <row r="1232" spans="1:12" x14ac:dyDescent="0.35">
      <c r="A1232" s="9" t="s">
        <v>7338</v>
      </c>
      <c r="B1232" s="9" t="s">
        <v>7339</v>
      </c>
      <c r="C1232" s="9" t="s">
        <v>7340</v>
      </c>
      <c r="D1232" s="9">
        <v>1230</v>
      </c>
      <c r="E1232" s="9" t="s">
        <v>7341</v>
      </c>
      <c r="F1232" s="9" t="s">
        <v>412</v>
      </c>
      <c r="G1232" s="9" t="s">
        <v>7342</v>
      </c>
      <c r="H1232" s="9" t="s">
        <v>327</v>
      </c>
      <c r="I1232" s="9"/>
      <c r="J1232" s="9"/>
      <c r="K1232" s="9"/>
      <c r="L1232" s="9"/>
    </row>
    <row r="1233" spans="1:12" x14ac:dyDescent="0.35">
      <c r="A1233" s="9" t="s">
        <v>7343</v>
      </c>
      <c r="B1233" s="9" t="s">
        <v>7344</v>
      </c>
      <c r="C1233" s="9" t="s">
        <v>7345</v>
      </c>
      <c r="D1233" s="9">
        <v>1231</v>
      </c>
      <c r="E1233" s="9" t="s">
        <v>7346</v>
      </c>
      <c r="F1233" s="9" t="s">
        <v>392</v>
      </c>
      <c r="G1233" s="9" t="s">
        <v>7347</v>
      </c>
      <c r="H1233" s="9" t="s">
        <v>320</v>
      </c>
      <c r="I1233" s="9"/>
      <c r="J1233" s="9"/>
      <c r="K1233" s="9"/>
      <c r="L1233" s="9"/>
    </row>
    <row r="1234" spans="1:12" x14ac:dyDescent="0.35">
      <c r="A1234" s="9" t="s">
        <v>7348</v>
      </c>
      <c r="B1234" s="9" t="s">
        <v>7349</v>
      </c>
      <c r="C1234" s="9" t="s">
        <v>7350</v>
      </c>
      <c r="D1234" s="9">
        <v>1232</v>
      </c>
      <c r="E1234" s="9" t="s">
        <v>7351</v>
      </c>
      <c r="F1234" s="9" t="s">
        <v>865</v>
      </c>
      <c r="G1234" s="9" t="s">
        <v>7352</v>
      </c>
      <c r="H1234" s="9" t="s">
        <v>320</v>
      </c>
      <c r="I1234" s="9"/>
      <c r="J1234" s="9"/>
      <c r="K1234" s="9" t="s">
        <v>7353</v>
      </c>
      <c r="L1234" s="9" t="s">
        <v>7353</v>
      </c>
    </row>
    <row r="1235" spans="1:12" x14ac:dyDescent="0.35">
      <c r="A1235" s="9" t="s">
        <v>7354</v>
      </c>
      <c r="B1235" s="9" t="s">
        <v>7355</v>
      </c>
      <c r="C1235" s="9" t="s">
        <v>7356</v>
      </c>
      <c r="D1235" s="9">
        <v>1233</v>
      </c>
      <c r="E1235" s="9" t="s">
        <v>7357</v>
      </c>
      <c r="F1235" s="9" t="s">
        <v>412</v>
      </c>
      <c r="G1235" s="9" t="s">
        <v>7358</v>
      </c>
      <c r="H1235" s="9" t="s">
        <v>320</v>
      </c>
      <c r="I1235" s="9"/>
      <c r="J1235" s="9"/>
      <c r="K1235" s="9"/>
      <c r="L1235" s="9"/>
    </row>
    <row r="1236" spans="1:12" x14ac:dyDescent="0.35">
      <c r="A1236" s="9" t="s">
        <v>7359</v>
      </c>
      <c r="B1236" s="9" t="s">
        <v>7360</v>
      </c>
      <c r="C1236" s="9" t="s">
        <v>7361</v>
      </c>
      <c r="D1236" s="9">
        <v>1234</v>
      </c>
      <c r="E1236" s="9" t="s">
        <v>7362</v>
      </c>
      <c r="F1236" s="9" t="s">
        <v>865</v>
      </c>
      <c r="G1236" s="9" t="s">
        <v>7363</v>
      </c>
      <c r="H1236" s="9" t="s">
        <v>320</v>
      </c>
      <c r="I1236" s="9"/>
      <c r="J1236" s="9"/>
      <c r="K1236" s="9" t="s">
        <v>7364</v>
      </c>
      <c r="L1236" s="9" t="s">
        <v>531</v>
      </c>
    </row>
    <row r="1237" spans="1:12" x14ac:dyDescent="0.35">
      <c r="A1237" s="9" t="s">
        <v>7365</v>
      </c>
      <c r="B1237" s="9" t="s">
        <v>7366</v>
      </c>
      <c r="C1237" s="9" t="s">
        <v>7367</v>
      </c>
      <c r="D1237" s="9">
        <v>1235</v>
      </c>
      <c r="E1237" s="9" t="s">
        <v>7368</v>
      </c>
      <c r="F1237" s="9" t="s">
        <v>865</v>
      </c>
      <c r="G1237" s="9" t="s">
        <v>7369</v>
      </c>
      <c r="H1237" s="9" t="s">
        <v>327</v>
      </c>
      <c r="I1237" s="9"/>
      <c r="J1237" s="9"/>
      <c r="K1237" s="9"/>
      <c r="L1237" s="9"/>
    </row>
    <row r="1238" spans="1:12" x14ac:dyDescent="0.35">
      <c r="A1238" s="9" t="s">
        <v>7370</v>
      </c>
      <c r="B1238" s="9" t="s">
        <v>7371</v>
      </c>
      <c r="C1238" s="9" t="s">
        <v>7372</v>
      </c>
      <c r="D1238" s="9">
        <v>1236</v>
      </c>
      <c r="E1238" s="9" t="s">
        <v>7373</v>
      </c>
      <c r="F1238" s="9" t="s">
        <v>865</v>
      </c>
      <c r="G1238" s="9" t="s">
        <v>7374</v>
      </c>
      <c r="H1238" s="9" t="s">
        <v>327</v>
      </c>
      <c r="I1238" s="9"/>
      <c r="J1238" s="9"/>
      <c r="K1238" s="9" t="s">
        <v>7375</v>
      </c>
      <c r="L1238" s="9" t="s">
        <v>7375</v>
      </c>
    </row>
    <row r="1239" spans="1:12" x14ac:dyDescent="0.35">
      <c r="A1239" s="9" t="s">
        <v>7376</v>
      </c>
      <c r="B1239" s="9" t="s">
        <v>7377</v>
      </c>
      <c r="C1239" s="9" t="s">
        <v>7378</v>
      </c>
      <c r="D1239" s="9">
        <v>1237</v>
      </c>
      <c r="E1239" s="9" t="s">
        <v>7379</v>
      </c>
      <c r="F1239" s="9" t="s">
        <v>865</v>
      </c>
      <c r="G1239" s="9" t="s">
        <v>7380</v>
      </c>
      <c r="H1239" s="9" t="s">
        <v>327</v>
      </c>
      <c r="I1239" s="9"/>
      <c r="J1239" s="9" t="s">
        <v>7381</v>
      </c>
      <c r="K1239" s="9" t="s">
        <v>7382</v>
      </c>
      <c r="L1239" s="9" t="s">
        <v>7382</v>
      </c>
    </row>
    <row r="1240" spans="1:12" x14ac:dyDescent="0.35">
      <c r="A1240" s="9" t="s">
        <v>7383</v>
      </c>
      <c r="B1240" s="9" t="s">
        <v>7384</v>
      </c>
      <c r="C1240" s="9" t="s">
        <v>7385</v>
      </c>
      <c r="D1240" s="9">
        <v>1238</v>
      </c>
      <c r="E1240" s="9" t="s">
        <v>7386</v>
      </c>
      <c r="F1240" s="9" t="s">
        <v>865</v>
      </c>
      <c r="G1240" s="9" t="s">
        <v>7387</v>
      </c>
      <c r="H1240" s="9" t="s">
        <v>327</v>
      </c>
      <c r="I1240" s="9"/>
      <c r="J1240" s="9" t="s">
        <v>7388</v>
      </c>
      <c r="K1240" s="9" t="s">
        <v>7389</v>
      </c>
      <c r="L1240" s="9" t="s">
        <v>7389</v>
      </c>
    </row>
    <row r="1241" spans="1:12" x14ac:dyDescent="0.35">
      <c r="A1241" s="9" t="s">
        <v>7390</v>
      </c>
      <c r="B1241" s="9" t="s">
        <v>7391</v>
      </c>
      <c r="C1241" s="9" t="s">
        <v>7392</v>
      </c>
      <c r="D1241" s="9">
        <v>1239</v>
      </c>
      <c r="E1241" s="9" t="s">
        <v>7393</v>
      </c>
      <c r="F1241" s="9" t="s">
        <v>865</v>
      </c>
      <c r="G1241" s="9" t="s">
        <v>7394</v>
      </c>
      <c r="H1241" s="9" t="s">
        <v>327</v>
      </c>
      <c r="I1241" s="9"/>
      <c r="J1241" s="9" t="s">
        <v>7395</v>
      </c>
      <c r="K1241" s="9" t="s">
        <v>7396</v>
      </c>
      <c r="L1241" s="9" t="s">
        <v>7396</v>
      </c>
    </row>
    <row r="1242" spans="1:12" x14ac:dyDescent="0.35">
      <c r="A1242" s="9" t="s">
        <v>7397</v>
      </c>
      <c r="B1242" s="9" t="s">
        <v>7398</v>
      </c>
      <c r="C1242" s="9" t="s">
        <v>7399</v>
      </c>
      <c r="D1242" s="9">
        <v>1240</v>
      </c>
      <c r="E1242" s="9" t="s">
        <v>7400</v>
      </c>
      <c r="F1242" s="9" t="s">
        <v>865</v>
      </c>
      <c r="G1242" s="9" t="s">
        <v>7401</v>
      </c>
      <c r="H1242" s="9" t="s">
        <v>320</v>
      </c>
      <c r="I1242" s="9"/>
      <c r="J1242" s="9"/>
      <c r="K1242" s="9"/>
      <c r="L1242" s="9"/>
    </row>
    <row r="1243" spans="1:12" x14ac:dyDescent="0.35">
      <c r="A1243" s="9" t="s">
        <v>7402</v>
      </c>
      <c r="B1243" s="9" t="s">
        <v>7403</v>
      </c>
      <c r="C1243" s="9" t="s">
        <v>7404</v>
      </c>
      <c r="D1243" s="9">
        <v>1241</v>
      </c>
      <c r="E1243" s="9" t="s">
        <v>7405</v>
      </c>
      <c r="F1243" s="9" t="s">
        <v>865</v>
      </c>
      <c r="G1243" s="9" t="s">
        <v>7406</v>
      </c>
      <c r="H1243" s="9" t="s">
        <v>320</v>
      </c>
      <c r="I1243" s="9"/>
      <c r="J1243" s="9"/>
      <c r="K1243" s="9"/>
      <c r="L1243" s="9"/>
    </row>
    <row r="1244" spans="1:12" x14ac:dyDescent="0.35">
      <c r="A1244" s="9" t="s">
        <v>7407</v>
      </c>
      <c r="B1244" s="9" t="s">
        <v>7408</v>
      </c>
      <c r="C1244" s="9" t="s">
        <v>7409</v>
      </c>
      <c r="D1244" s="9">
        <v>1242</v>
      </c>
      <c r="E1244" s="9" t="s">
        <v>7410</v>
      </c>
      <c r="F1244" s="9" t="s">
        <v>865</v>
      </c>
      <c r="G1244" s="9" t="s">
        <v>7411</v>
      </c>
      <c r="H1244" s="9" t="s">
        <v>327</v>
      </c>
      <c r="I1244" s="9"/>
      <c r="J1244" s="9"/>
      <c r="K1244" s="9" t="s">
        <v>7412</v>
      </c>
      <c r="L1244" s="9" t="s">
        <v>7413</v>
      </c>
    </row>
    <row r="1245" spans="1:12" x14ac:dyDescent="0.35">
      <c r="A1245" s="9" t="s">
        <v>7414</v>
      </c>
      <c r="B1245" s="9" t="s">
        <v>7415</v>
      </c>
      <c r="C1245" s="9" t="s">
        <v>7416</v>
      </c>
      <c r="D1245" s="9">
        <v>1243</v>
      </c>
      <c r="E1245" s="9" t="s">
        <v>7417</v>
      </c>
      <c r="F1245" s="9" t="s">
        <v>865</v>
      </c>
      <c r="G1245" s="9" t="s">
        <v>7418</v>
      </c>
      <c r="H1245" s="9" t="s">
        <v>320</v>
      </c>
      <c r="I1245" s="9"/>
      <c r="J1245" s="9"/>
      <c r="K1245" s="9"/>
      <c r="L1245" s="9"/>
    </row>
    <row r="1246" spans="1:12" x14ac:dyDescent="0.35">
      <c r="A1246" s="9" t="s">
        <v>7419</v>
      </c>
      <c r="B1246" s="9" t="s">
        <v>7420</v>
      </c>
      <c r="C1246" s="9" t="s">
        <v>7421</v>
      </c>
      <c r="D1246" s="9">
        <v>1244</v>
      </c>
      <c r="E1246" s="9" t="s">
        <v>7422</v>
      </c>
      <c r="F1246" s="9" t="s">
        <v>865</v>
      </c>
      <c r="G1246" s="9" t="s">
        <v>7423</v>
      </c>
      <c r="H1246" s="9" t="s">
        <v>320</v>
      </c>
      <c r="I1246" s="9"/>
      <c r="J1246" s="9"/>
      <c r="K1246" s="9"/>
      <c r="L1246" s="9"/>
    </row>
    <row r="1247" spans="1:12" x14ac:dyDescent="0.35">
      <c r="A1247" s="9" t="s">
        <v>7424</v>
      </c>
      <c r="B1247" s="9" t="s">
        <v>7425</v>
      </c>
      <c r="C1247" s="9" t="s">
        <v>7426</v>
      </c>
      <c r="D1247" s="9">
        <v>1245</v>
      </c>
      <c r="E1247" s="9" t="s">
        <v>7427</v>
      </c>
      <c r="F1247" s="9" t="s">
        <v>865</v>
      </c>
      <c r="G1247" s="9" t="s">
        <v>7428</v>
      </c>
      <c r="H1247" s="9" t="s">
        <v>320</v>
      </c>
      <c r="I1247" s="9"/>
      <c r="J1247" s="9"/>
      <c r="K1247" s="9" t="s">
        <v>7429</v>
      </c>
      <c r="L1247" s="9" t="s">
        <v>7430</v>
      </c>
    </row>
    <row r="1248" spans="1:12" x14ac:dyDescent="0.35">
      <c r="A1248" s="9" t="s">
        <v>7431</v>
      </c>
      <c r="B1248" s="9" t="s">
        <v>7432</v>
      </c>
      <c r="C1248" s="9" t="s">
        <v>7433</v>
      </c>
      <c r="D1248" s="9">
        <v>1246</v>
      </c>
      <c r="E1248" s="9" t="s">
        <v>7434</v>
      </c>
      <c r="F1248" s="9" t="s">
        <v>412</v>
      </c>
      <c r="G1248" s="9" t="s">
        <v>7435</v>
      </c>
      <c r="H1248" s="9" t="s">
        <v>327</v>
      </c>
      <c r="I1248" s="9"/>
      <c r="J1248" s="9" t="s">
        <v>7436</v>
      </c>
      <c r="K1248" s="9" t="s">
        <v>7437</v>
      </c>
      <c r="L1248" s="9" t="s">
        <v>7437</v>
      </c>
    </row>
    <row r="1249" spans="1:12" x14ac:dyDescent="0.35">
      <c r="A1249" s="9" t="s">
        <v>7438</v>
      </c>
      <c r="B1249" s="9" t="s">
        <v>7439</v>
      </c>
      <c r="C1249" s="9" t="s">
        <v>7440</v>
      </c>
      <c r="D1249" s="9">
        <v>1247</v>
      </c>
      <c r="E1249" s="9" t="s">
        <v>7441</v>
      </c>
      <c r="F1249" s="9" t="s">
        <v>865</v>
      </c>
      <c r="G1249" s="9" t="s">
        <v>7442</v>
      </c>
      <c r="H1249" s="9" t="s">
        <v>320</v>
      </c>
      <c r="I1249" s="9"/>
      <c r="J1249" s="9"/>
      <c r="K1249" s="9" t="s">
        <v>7443</v>
      </c>
      <c r="L1249" s="9" t="s">
        <v>7444</v>
      </c>
    </row>
    <row r="1250" spans="1:12" x14ac:dyDescent="0.35">
      <c r="A1250" s="9" t="s">
        <v>7445</v>
      </c>
      <c r="B1250" s="9" t="s">
        <v>7446</v>
      </c>
      <c r="C1250" s="9" t="s">
        <v>7447</v>
      </c>
      <c r="D1250" s="9">
        <v>1248</v>
      </c>
      <c r="E1250" s="9" t="s">
        <v>7448</v>
      </c>
      <c r="F1250" s="9" t="s">
        <v>412</v>
      </c>
      <c r="G1250" s="9"/>
      <c r="H1250" s="9"/>
      <c r="I1250" s="9"/>
      <c r="J1250" s="9"/>
      <c r="K1250" s="9"/>
      <c r="L1250" s="9"/>
    </row>
    <row r="1251" spans="1:12" x14ac:dyDescent="0.35">
      <c r="A1251" s="9" t="s">
        <v>7449</v>
      </c>
      <c r="B1251" s="9" t="s">
        <v>7450</v>
      </c>
      <c r="C1251" s="9" t="s">
        <v>7451</v>
      </c>
      <c r="D1251" s="9">
        <v>1249</v>
      </c>
      <c r="E1251" s="9" t="s">
        <v>7452</v>
      </c>
      <c r="F1251" s="9" t="s">
        <v>412</v>
      </c>
      <c r="G1251" s="9" t="s">
        <v>7453</v>
      </c>
      <c r="H1251" s="9" t="s">
        <v>327</v>
      </c>
      <c r="I1251" s="9"/>
      <c r="J1251" s="9" t="s">
        <v>7454</v>
      </c>
      <c r="K1251" s="9" t="s">
        <v>7455</v>
      </c>
      <c r="L1251" s="9" t="s">
        <v>7455</v>
      </c>
    </row>
    <row r="1252" spans="1:12" x14ac:dyDescent="0.35">
      <c r="A1252" s="9" t="s">
        <v>7456</v>
      </c>
      <c r="B1252" s="9" t="s">
        <v>7457</v>
      </c>
      <c r="C1252" s="9" t="s">
        <v>7458</v>
      </c>
      <c r="D1252" s="9">
        <v>1250</v>
      </c>
      <c r="E1252" s="9" t="s">
        <v>7459</v>
      </c>
      <c r="F1252" s="9" t="s">
        <v>412</v>
      </c>
      <c r="G1252" s="9" t="s">
        <v>7460</v>
      </c>
      <c r="H1252" s="9" t="s">
        <v>327</v>
      </c>
      <c r="I1252" s="9"/>
      <c r="J1252" s="9" t="s">
        <v>7461</v>
      </c>
      <c r="K1252" s="9" t="s">
        <v>7462</v>
      </c>
      <c r="L1252" s="9" t="s">
        <v>7462</v>
      </c>
    </row>
    <row r="1253" spans="1:12" x14ac:dyDescent="0.35">
      <c r="A1253" s="9" t="s">
        <v>7463</v>
      </c>
      <c r="B1253" s="9" t="s">
        <v>7464</v>
      </c>
      <c r="C1253" s="9" t="s">
        <v>7465</v>
      </c>
      <c r="D1253" s="9">
        <v>1251</v>
      </c>
      <c r="E1253" s="9" t="s">
        <v>7466</v>
      </c>
      <c r="F1253" s="9" t="s">
        <v>865</v>
      </c>
      <c r="G1253" s="9" t="s">
        <v>7467</v>
      </c>
      <c r="H1253" s="9" t="s">
        <v>327</v>
      </c>
      <c r="I1253" s="9"/>
      <c r="J1253" s="9" t="s">
        <v>7468</v>
      </c>
      <c r="K1253" s="9" t="s">
        <v>7469</v>
      </c>
      <c r="L1253" s="9" t="s">
        <v>7469</v>
      </c>
    </row>
    <row r="1254" spans="1:12" x14ac:dyDescent="0.35">
      <c r="A1254" s="9" t="s">
        <v>7470</v>
      </c>
      <c r="B1254" s="9" t="s">
        <v>7471</v>
      </c>
      <c r="C1254" s="9" t="s">
        <v>7472</v>
      </c>
      <c r="D1254" s="9">
        <v>1252</v>
      </c>
      <c r="E1254" s="9" t="s">
        <v>7473</v>
      </c>
      <c r="F1254" s="9" t="s">
        <v>392</v>
      </c>
      <c r="G1254" s="9" t="s">
        <v>7474</v>
      </c>
      <c r="H1254" s="9" t="s">
        <v>320</v>
      </c>
      <c r="I1254" s="9"/>
      <c r="J1254" s="9"/>
      <c r="K1254" s="9"/>
      <c r="L1254" s="9"/>
    </row>
    <row r="1255" spans="1:12" x14ac:dyDescent="0.35">
      <c r="A1255" s="9" t="s">
        <v>7475</v>
      </c>
      <c r="B1255" s="9" t="s">
        <v>7476</v>
      </c>
      <c r="C1255" s="9" t="s">
        <v>7477</v>
      </c>
      <c r="D1255" s="9">
        <v>1253</v>
      </c>
      <c r="E1255" s="9" t="s">
        <v>7478</v>
      </c>
      <c r="F1255" s="9" t="s">
        <v>392</v>
      </c>
      <c r="G1255" s="9" t="s">
        <v>7479</v>
      </c>
      <c r="H1255" s="9" t="s">
        <v>320</v>
      </c>
      <c r="I1255" s="9"/>
      <c r="J1255" s="9"/>
      <c r="K1255" s="9"/>
      <c r="L1255" s="9"/>
    </row>
    <row r="1256" spans="1:12" x14ac:dyDescent="0.35">
      <c r="A1256" s="9" t="s">
        <v>7480</v>
      </c>
      <c r="B1256" s="9" t="s">
        <v>7481</v>
      </c>
      <c r="C1256" s="9" t="s">
        <v>7482</v>
      </c>
      <c r="D1256" s="9">
        <v>1254</v>
      </c>
      <c r="E1256" s="9" t="s">
        <v>7483</v>
      </c>
      <c r="F1256" s="9" t="s">
        <v>412</v>
      </c>
      <c r="G1256" s="9" t="s">
        <v>7484</v>
      </c>
      <c r="H1256" s="9" t="s">
        <v>320</v>
      </c>
      <c r="I1256" s="9"/>
      <c r="J1256" s="9"/>
      <c r="K1256" s="9"/>
      <c r="L1256" s="9"/>
    </row>
    <row r="1257" spans="1:12" x14ac:dyDescent="0.35">
      <c r="A1257" s="9" t="s">
        <v>7485</v>
      </c>
      <c r="B1257" s="9" t="s">
        <v>7486</v>
      </c>
      <c r="C1257" s="9" t="s">
        <v>7487</v>
      </c>
      <c r="D1257" s="9">
        <v>1255</v>
      </c>
      <c r="E1257" s="9" t="s">
        <v>7488</v>
      </c>
      <c r="F1257" s="9" t="s">
        <v>865</v>
      </c>
      <c r="G1257" s="9" t="s">
        <v>7489</v>
      </c>
      <c r="H1257" s="9" t="s">
        <v>320</v>
      </c>
      <c r="I1257" s="9"/>
      <c r="J1257" s="9"/>
      <c r="K1257" s="9"/>
      <c r="L1257" s="9"/>
    </row>
    <row r="1258" spans="1:12" x14ac:dyDescent="0.35">
      <c r="A1258" s="9" t="s">
        <v>7490</v>
      </c>
      <c r="B1258" s="9" t="s">
        <v>7491</v>
      </c>
      <c r="C1258" s="9" t="s">
        <v>7492</v>
      </c>
      <c r="D1258" s="9">
        <v>1256</v>
      </c>
      <c r="E1258" s="9" t="s">
        <v>7493</v>
      </c>
      <c r="F1258" s="9" t="s">
        <v>865</v>
      </c>
      <c r="G1258" s="9" t="s">
        <v>7494</v>
      </c>
      <c r="H1258" s="9" t="s">
        <v>327</v>
      </c>
      <c r="I1258" s="9"/>
      <c r="J1258" s="9" t="s">
        <v>7495</v>
      </c>
      <c r="K1258" s="9" t="s">
        <v>7496</v>
      </c>
      <c r="L1258" s="9" t="s">
        <v>7496</v>
      </c>
    </row>
    <row r="1259" spans="1:12" x14ac:dyDescent="0.35">
      <c r="A1259" s="9" t="s">
        <v>7497</v>
      </c>
      <c r="B1259" s="9" t="s">
        <v>7498</v>
      </c>
      <c r="C1259" s="9" t="s">
        <v>7499</v>
      </c>
      <c r="D1259" s="9">
        <v>1257</v>
      </c>
      <c r="E1259" s="9" t="s">
        <v>7500</v>
      </c>
      <c r="F1259" s="9" t="s">
        <v>392</v>
      </c>
      <c r="G1259" s="9" t="s">
        <v>7501</v>
      </c>
      <c r="H1259" s="9" t="s">
        <v>320</v>
      </c>
      <c r="I1259" s="9"/>
      <c r="J1259" s="9"/>
      <c r="K1259" s="9"/>
      <c r="L1259" s="9"/>
    </row>
    <row r="1260" spans="1:12" x14ac:dyDescent="0.35">
      <c r="A1260" s="9" t="s">
        <v>7502</v>
      </c>
      <c r="B1260" s="9" t="s">
        <v>7503</v>
      </c>
      <c r="C1260" s="9" t="s">
        <v>7504</v>
      </c>
      <c r="D1260" s="9">
        <v>1258</v>
      </c>
      <c r="E1260" s="9" t="s">
        <v>7505</v>
      </c>
      <c r="F1260" s="9" t="s">
        <v>392</v>
      </c>
      <c r="G1260" s="9" t="s">
        <v>7506</v>
      </c>
      <c r="H1260" s="9" t="s">
        <v>320</v>
      </c>
      <c r="I1260" s="9"/>
      <c r="J1260" s="9"/>
      <c r="K1260" s="9"/>
      <c r="L1260" s="9"/>
    </row>
    <row r="1261" spans="1:12" x14ac:dyDescent="0.35">
      <c r="A1261" s="9" t="s">
        <v>7507</v>
      </c>
      <c r="B1261" s="9" t="s">
        <v>7508</v>
      </c>
      <c r="C1261" s="9" t="s">
        <v>7509</v>
      </c>
      <c r="D1261" s="9">
        <v>1259</v>
      </c>
      <c r="E1261" s="9" t="s">
        <v>7510</v>
      </c>
      <c r="F1261" s="9" t="s">
        <v>318</v>
      </c>
      <c r="G1261" s="9" t="s">
        <v>7511</v>
      </c>
      <c r="H1261" s="9" t="s">
        <v>327</v>
      </c>
      <c r="I1261" s="9"/>
      <c r="J1261" s="9"/>
      <c r="K1261" s="9" t="s">
        <v>350</v>
      </c>
      <c r="L1261" s="9" t="s">
        <v>350</v>
      </c>
    </row>
    <row r="1262" spans="1:12" x14ac:dyDescent="0.35">
      <c r="A1262" s="9" t="s">
        <v>7512</v>
      </c>
      <c r="B1262" s="9" t="s">
        <v>7513</v>
      </c>
      <c r="C1262" s="9" t="s">
        <v>7514</v>
      </c>
      <c r="D1262" s="9">
        <v>1260</v>
      </c>
      <c r="E1262" s="9" t="s">
        <v>7515</v>
      </c>
      <c r="F1262" s="9" t="s">
        <v>318</v>
      </c>
      <c r="G1262" s="9" t="s">
        <v>7516</v>
      </c>
      <c r="H1262" s="9" t="s">
        <v>320</v>
      </c>
      <c r="I1262" s="9"/>
      <c r="J1262" s="9"/>
      <c r="K1262" s="9" t="s">
        <v>7517</v>
      </c>
      <c r="L1262" s="9" t="s">
        <v>7517</v>
      </c>
    </row>
    <row r="1263" spans="1:12" x14ac:dyDescent="0.35">
      <c r="A1263" s="9" t="s">
        <v>7518</v>
      </c>
      <c r="B1263" s="9" t="s">
        <v>7519</v>
      </c>
      <c r="C1263" s="9" t="s">
        <v>7520</v>
      </c>
      <c r="D1263" s="9">
        <v>1261</v>
      </c>
      <c r="E1263" s="9" t="s">
        <v>7521</v>
      </c>
      <c r="F1263" s="9" t="s">
        <v>412</v>
      </c>
      <c r="G1263" s="9" t="s">
        <v>7522</v>
      </c>
      <c r="H1263" s="9" t="s">
        <v>320</v>
      </c>
      <c r="I1263" s="9"/>
      <c r="J1263" s="9"/>
      <c r="K1263" s="9"/>
      <c r="L1263" s="9"/>
    </row>
    <row r="1264" spans="1:12" x14ac:dyDescent="0.35">
      <c r="A1264" s="9" t="s">
        <v>7523</v>
      </c>
      <c r="B1264" s="9" t="s">
        <v>7524</v>
      </c>
      <c r="C1264" s="9" t="s">
        <v>7525</v>
      </c>
      <c r="D1264" s="9">
        <v>1262</v>
      </c>
      <c r="E1264" s="9" t="s">
        <v>7526</v>
      </c>
      <c r="F1264" s="9" t="s">
        <v>392</v>
      </c>
      <c r="G1264" s="9" t="s">
        <v>7527</v>
      </c>
      <c r="H1264" s="9" t="s">
        <v>320</v>
      </c>
      <c r="I1264" s="9"/>
      <c r="J1264" s="9"/>
      <c r="K1264" s="9"/>
      <c r="L1264" s="9"/>
    </row>
    <row r="1265" spans="1:12" x14ac:dyDescent="0.35">
      <c r="A1265" s="9" t="s">
        <v>7528</v>
      </c>
      <c r="B1265" s="9" t="s">
        <v>7529</v>
      </c>
      <c r="C1265" s="9" t="s">
        <v>7530</v>
      </c>
      <c r="D1265" s="9">
        <v>1263</v>
      </c>
      <c r="E1265" s="9" t="s">
        <v>7531</v>
      </c>
      <c r="F1265" s="9" t="s">
        <v>318</v>
      </c>
      <c r="G1265" s="9" t="s">
        <v>7532</v>
      </c>
      <c r="H1265" s="9" t="s">
        <v>320</v>
      </c>
      <c r="I1265" s="9"/>
      <c r="J1265" s="9"/>
      <c r="K1265" s="9"/>
      <c r="L1265" s="9"/>
    </row>
    <row r="1266" spans="1:12" x14ac:dyDescent="0.35">
      <c r="A1266" s="9" t="s">
        <v>7533</v>
      </c>
      <c r="B1266" s="9" t="s">
        <v>7534</v>
      </c>
      <c r="C1266" s="9" t="s">
        <v>7535</v>
      </c>
      <c r="D1266" s="9">
        <v>1264</v>
      </c>
      <c r="E1266" s="9" t="s">
        <v>7536</v>
      </c>
      <c r="F1266" s="9" t="s">
        <v>412</v>
      </c>
      <c r="G1266" s="9" t="s">
        <v>7537</v>
      </c>
      <c r="H1266" s="9" t="s">
        <v>327</v>
      </c>
      <c r="I1266" s="9"/>
      <c r="J1266" s="9" t="s">
        <v>7538</v>
      </c>
      <c r="K1266" s="9" t="s">
        <v>7539</v>
      </c>
      <c r="L1266" s="9" t="s">
        <v>7539</v>
      </c>
    </row>
    <row r="1267" spans="1:12" x14ac:dyDescent="0.35">
      <c r="A1267" s="9" t="s">
        <v>7540</v>
      </c>
      <c r="B1267" s="9" t="s">
        <v>7541</v>
      </c>
      <c r="C1267" s="9" t="s">
        <v>7542</v>
      </c>
      <c r="D1267" s="9">
        <v>1265</v>
      </c>
      <c r="E1267" s="9" t="s">
        <v>7543</v>
      </c>
      <c r="F1267" s="9" t="s">
        <v>412</v>
      </c>
      <c r="G1267" s="9" t="s">
        <v>7544</v>
      </c>
      <c r="H1267" s="9" t="s">
        <v>320</v>
      </c>
      <c r="I1267" s="9"/>
      <c r="J1267" s="9"/>
      <c r="K1267" s="9" t="s">
        <v>7545</v>
      </c>
      <c r="L1267" s="9" t="s">
        <v>7545</v>
      </c>
    </row>
    <row r="1268" spans="1:12" x14ac:dyDescent="0.35">
      <c r="A1268" s="9" t="s">
        <v>7546</v>
      </c>
      <c r="B1268" s="9" t="s">
        <v>7547</v>
      </c>
      <c r="C1268" s="9" t="s">
        <v>7548</v>
      </c>
      <c r="D1268" s="9">
        <v>1266</v>
      </c>
      <c r="E1268" s="9" t="s">
        <v>7549</v>
      </c>
      <c r="F1268" s="9" t="s">
        <v>412</v>
      </c>
      <c r="G1268" s="9" t="s">
        <v>7550</v>
      </c>
      <c r="H1268" s="9" t="s">
        <v>327</v>
      </c>
      <c r="I1268" s="9"/>
      <c r="J1268" s="9" t="s">
        <v>7551</v>
      </c>
      <c r="K1268" s="9" t="s">
        <v>7552</v>
      </c>
      <c r="L1268" s="9" t="s">
        <v>7552</v>
      </c>
    </row>
    <row r="1269" spans="1:12" x14ac:dyDescent="0.35">
      <c r="A1269" s="9" t="s">
        <v>7553</v>
      </c>
      <c r="B1269" s="9" t="s">
        <v>7554</v>
      </c>
      <c r="C1269" s="9" t="s">
        <v>7555</v>
      </c>
      <c r="D1269" s="9">
        <v>1267</v>
      </c>
      <c r="E1269" s="9" t="s">
        <v>7556</v>
      </c>
      <c r="F1269" s="9" t="s">
        <v>392</v>
      </c>
      <c r="G1269" s="9" t="s">
        <v>7557</v>
      </c>
      <c r="H1269" s="9" t="s">
        <v>320</v>
      </c>
      <c r="I1269" s="9"/>
      <c r="J1269" s="9"/>
      <c r="K1269" s="9"/>
      <c r="L1269" s="9"/>
    </row>
    <row r="1270" spans="1:12" x14ac:dyDescent="0.35">
      <c r="A1270" s="9" t="s">
        <v>7558</v>
      </c>
      <c r="B1270" s="9" t="s">
        <v>7559</v>
      </c>
      <c r="C1270" s="9" t="s">
        <v>7560</v>
      </c>
      <c r="D1270" s="9">
        <v>1268</v>
      </c>
      <c r="E1270" s="9" t="s">
        <v>7561</v>
      </c>
      <c r="F1270" s="9" t="s">
        <v>865</v>
      </c>
      <c r="G1270" s="9" t="s">
        <v>7562</v>
      </c>
      <c r="H1270" s="9" t="s">
        <v>320</v>
      </c>
      <c r="I1270" s="9"/>
      <c r="J1270" s="9"/>
      <c r="K1270" s="9"/>
      <c r="L1270" s="9"/>
    </row>
    <row r="1271" spans="1:12" x14ac:dyDescent="0.35">
      <c r="A1271" s="9" t="s">
        <v>7563</v>
      </c>
      <c r="B1271" s="9" t="s">
        <v>7564</v>
      </c>
      <c r="C1271" s="9" t="s">
        <v>7565</v>
      </c>
      <c r="D1271" s="9">
        <v>1269</v>
      </c>
      <c r="E1271" s="9" t="s">
        <v>7566</v>
      </c>
      <c r="F1271" s="9" t="s">
        <v>865</v>
      </c>
      <c r="G1271" s="9" t="s">
        <v>7567</v>
      </c>
      <c r="H1271" s="9" t="s">
        <v>320</v>
      </c>
      <c r="I1271" s="9"/>
      <c r="J1271" s="9"/>
      <c r="K1271" s="9" t="s">
        <v>7568</v>
      </c>
      <c r="L1271" s="9" t="s">
        <v>7569</v>
      </c>
    </row>
    <row r="1272" spans="1:12" x14ac:dyDescent="0.35">
      <c r="A1272" s="9" t="s">
        <v>7570</v>
      </c>
      <c r="B1272" s="9" t="s">
        <v>7571</v>
      </c>
      <c r="C1272" s="9" t="s">
        <v>7572</v>
      </c>
      <c r="D1272" s="9">
        <v>1270</v>
      </c>
      <c r="E1272" s="9" t="s">
        <v>7573</v>
      </c>
      <c r="F1272" s="9" t="s">
        <v>412</v>
      </c>
      <c r="G1272" s="9" t="s">
        <v>7574</v>
      </c>
      <c r="H1272" s="9" t="s">
        <v>327</v>
      </c>
      <c r="I1272" s="9"/>
      <c r="J1272" s="9" t="s">
        <v>7575</v>
      </c>
      <c r="K1272" s="9" t="s">
        <v>7576</v>
      </c>
      <c r="L1272" s="9" t="s">
        <v>7577</v>
      </c>
    </row>
    <row r="1273" spans="1:12" x14ac:dyDescent="0.35">
      <c r="A1273" s="9" t="s">
        <v>7578</v>
      </c>
      <c r="B1273" s="9" t="s">
        <v>7579</v>
      </c>
      <c r="C1273" s="9" t="s">
        <v>7580</v>
      </c>
      <c r="D1273" s="9">
        <v>1271</v>
      </c>
      <c r="E1273" s="9" t="s">
        <v>7581</v>
      </c>
      <c r="F1273" s="9" t="s">
        <v>412</v>
      </c>
      <c r="G1273" s="9"/>
      <c r="H1273" s="9"/>
      <c r="I1273" s="9"/>
      <c r="J1273" s="9"/>
      <c r="K1273" s="9"/>
      <c r="L1273" s="9"/>
    </row>
    <row r="1274" spans="1:12" x14ac:dyDescent="0.35">
      <c r="A1274" s="9" t="s">
        <v>7582</v>
      </c>
      <c r="B1274" s="9" t="s">
        <v>7583</v>
      </c>
      <c r="C1274" s="9" t="s">
        <v>7584</v>
      </c>
      <c r="D1274" s="9">
        <v>1272</v>
      </c>
      <c r="E1274" s="9" t="s">
        <v>7585</v>
      </c>
      <c r="F1274" s="9" t="s">
        <v>318</v>
      </c>
      <c r="G1274" s="9" t="s">
        <v>7586</v>
      </c>
      <c r="H1274" s="9" t="s">
        <v>327</v>
      </c>
      <c r="I1274" s="9"/>
      <c r="J1274" s="9" t="s">
        <v>7587</v>
      </c>
      <c r="K1274" s="9" t="s">
        <v>7588</v>
      </c>
      <c r="L1274" s="9" t="s">
        <v>7588</v>
      </c>
    </row>
    <row r="1275" spans="1:12" x14ac:dyDescent="0.35">
      <c r="A1275" s="9" t="s">
        <v>7589</v>
      </c>
      <c r="B1275" s="9" t="s">
        <v>7590</v>
      </c>
      <c r="C1275" s="9" t="s">
        <v>7591</v>
      </c>
      <c r="D1275" s="9">
        <v>1273</v>
      </c>
      <c r="E1275" s="9" t="s">
        <v>7592</v>
      </c>
      <c r="F1275" s="9" t="s">
        <v>392</v>
      </c>
      <c r="G1275" s="9" t="s">
        <v>7593</v>
      </c>
      <c r="H1275" s="9" t="s">
        <v>320</v>
      </c>
      <c r="I1275" s="9"/>
      <c r="J1275" s="9"/>
      <c r="K1275" s="9" t="s">
        <v>7594</v>
      </c>
      <c r="L1275" s="9"/>
    </row>
    <row r="1276" spans="1:12" x14ac:dyDescent="0.35">
      <c r="A1276" s="9" t="s">
        <v>7595</v>
      </c>
      <c r="B1276" s="9" t="s">
        <v>7596</v>
      </c>
      <c r="C1276" s="9" t="s">
        <v>7597</v>
      </c>
      <c r="D1276" s="9">
        <v>1274</v>
      </c>
      <c r="E1276" s="9" t="s">
        <v>7598</v>
      </c>
      <c r="F1276" s="9" t="s">
        <v>392</v>
      </c>
      <c r="G1276" s="9" t="s">
        <v>7599</v>
      </c>
      <c r="H1276" s="9" t="s">
        <v>320</v>
      </c>
      <c r="I1276" s="9"/>
      <c r="J1276" s="9"/>
      <c r="K1276" s="9"/>
      <c r="L1276" s="9"/>
    </row>
    <row r="1277" spans="1:12" x14ac:dyDescent="0.35">
      <c r="A1277" s="9" t="s">
        <v>7600</v>
      </c>
      <c r="B1277" s="9" t="s">
        <v>7601</v>
      </c>
      <c r="C1277" s="9" t="s">
        <v>7602</v>
      </c>
      <c r="D1277" s="9">
        <v>1275</v>
      </c>
      <c r="E1277" s="9" t="s">
        <v>7603</v>
      </c>
      <c r="F1277" s="9" t="s">
        <v>865</v>
      </c>
      <c r="G1277" s="9"/>
      <c r="H1277" s="9"/>
      <c r="I1277" s="9"/>
      <c r="J1277" s="9"/>
      <c r="K1277" s="9"/>
      <c r="L1277" s="9"/>
    </row>
    <row r="1278" spans="1:12" x14ac:dyDescent="0.35">
      <c r="A1278" s="9" t="s">
        <v>7604</v>
      </c>
      <c r="B1278" s="9" t="s">
        <v>7605</v>
      </c>
      <c r="C1278" s="9" t="s">
        <v>7606</v>
      </c>
      <c r="D1278" s="9">
        <v>1276</v>
      </c>
      <c r="E1278" s="9" t="s">
        <v>7607</v>
      </c>
      <c r="F1278" s="9" t="s">
        <v>392</v>
      </c>
      <c r="G1278" s="9" t="s">
        <v>7608</v>
      </c>
      <c r="H1278" s="9" t="s">
        <v>320</v>
      </c>
      <c r="I1278" s="9"/>
      <c r="J1278" s="9"/>
      <c r="K1278" s="9"/>
      <c r="L1278" s="9"/>
    </row>
    <row r="1279" spans="1:12" x14ac:dyDescent="0.35">
      <c r="A1279" s="9" t="s">
        <v>7609</v>
      </c>
      <c r="B1279" s="9" t="s">
        <v>7610</v>
      </c>
      <c r="C1279" s="9" t="s">
        <v>7611</v>
      </c>
      <c r="D1279" s="9">
        <v>1277</v>
      </c>
      <c r="E1279" s="9" t="s">
        <v>7612</v>
      </c>
      <c r="F1279" s="9" t="s">
        <v>392</v>
      </c>
      <c r="G1279" s="9" t="s">
        <v>7613</v>
      </c>
      <c r="H1279" s="9" t="s">
        <v>327</v>
      </c>
      <c r="I1279" s="9"/>
      <c r="J1279" s="9"/>
      <c r="K1279" s="9" t="s">
        <v>7614</v>
      </c>
      <c r="L1279" s="9" t="s">
        <v>7614</v>
      </c>
    </row>
    <row r="1280" spans="1:12" x14ac:dyDescent="0.35">
      <c r="A1280" s="9" t="s">
        <v>7615</v>
      </c>
      <c r="B1280" s="9" t="s">
        <v>7616</v>
      </c>
      <c r="C1280" s="9" t="s">
        <v>7617</v>
      </c>
      <c r="D1280" s="9">
        <v>1278</v>
      </c>
      <c r="E1280" s="9" t="s">
        <v>7618</v>
      </c>
      <c r="F1280" s="9" t="s">
        <v>392</v>
      </c>
      <c r="G1280" s="9" t="s">
        <v>7619</v>
      </c>
      <c r="H1280" s="9" t="s">
        <v>327</v>
      </c>
      <c r="I1280" s="9"/>
      <c r="J1280" s="9"/>
      <c r="K1280" s="9"/>
      <c r="L1280" s="9"/>
    </row>
    <row r="1281" spans="1:12" x14ac:dyDescent="0.35">
      <c r="A1281" s="9" t="s">
        <v>7620</v>
      </c>
      <c r="B1281" s="9" t="s">
        <v>7621</v>
      </c>
      <c r="C1281" s="9" t="s">
        <v>7622</v>
      </c>
      <c r="D1281" s="9">
        <v>1279</v>
      </c>
      <c r="E1281" s="9" t="s">
        <v>7623</v>
      </c>
      <c r="F1281" s="9" t="s">
        <v>392</v>
      </c>
      <c r="G1281" s="9" t="s">
        <v>7624</v>
      </c>
      <c r="H1281" s="9" t="s">
        <v>327</v>
      </c>
      <c r="I1281" s="9"/>
      <c r="J1281" s="9"/>
      <c r="K1281" s="9" t="s">
        <v>7625</v>
      </c>
      <c r="L1281" s="9" t="s">
        <v>7625</v>
      </c>
    </row>
    <row r="1282" spans="1:12" x14ac:dyDescent="0.35">
      <c r="A1282" s="9" t="s">
        <v>7626</v>
      </c>
      <c r="B1282" s="9" t="s">
        <v>7627</v>
      </c>
      <c r="C1282" s="9" t="s">
        <v>7628</v>
      </c>
      <c r="D1282" s="9">
        <v>1280</v>
      </c>
      <c r="E1282" s="9" t="s">
        <v>7629</v>
      </c>
      <c r="F1282" s="9" t="s">
        <v>392</v>
      </c>
      <c r="G1282" s="9" t="s">
        <v>7630</v>
      </c>
      <c r="H1282" s="9" t="s">
        <v>327</v>
      </c>
      <c r="I1282" s="9"/>
      <c r="J1282" s="9"/>
      <c r="K1282" s="9" t="s">
        <v>7631</v>
      </c>
      <c r="L1282" s="9" t="s">
        <v>7631</v>
      </c>
    </row>
    <row r="1283" spans="1:12" x14ac:dyDescent="0.35">
      <c r="A1283" s="9" t="s">
        <v>7632</v>
      </c>
      <c r="B1283" s="9" t="s">
        <v>7633</v>
      </c>
      <c r="C1283" s="9" t="s">
        <v>7634</v>
      </c>
      <c r="D1283" s="9">
        <v>1281</v>
      </c>
      <c r="E1283" s="9" t="s">
        <v>7635</v>
      </c>
      <c r="F1283" s="9" t="s">
        <v>392</v>
      </c>
      <c r="G1283" s="9" t="s">
        <v>7636</v>
      </c>
      <c r="H1283" s="9" t="s">
        <v>327</v>
      </c>
      <c r="I1283" s="9"/>
      <c r="J1283" s="9"/>
      <c r="K1283" s="9"/>
      <c r="L1283" s="9"/>
    </row>
    <row r="1284" spans="1:12" x14ac:dyDescent="0.35">
      <c r="A1284" s="9" t="s">
        <v>7637</v>
      </c>
      <c r="B1284" s="9" t="s">
        <v>7638</v>
      </c>
      <c r="C1284" s="9" t="s">
        <v>7639</v>
      </c>
      <c r="D1284" s="9">
        <v>1282</v>
      </c>
      <c r="E1284" s="9" t="s">
        <v>7640</v>
      </c>
      <c r="F1284" s="9" t="s">
        <v>392</v>
      </c>
      <c r="G1284" s="9" t="s">
        <v>7641</v>
      </c>
      <c r="H1284" s="9" t="s">
        <v>327</v>
      </c>
      <c r="I1284" s="9"/>
      <c r="J1284" s="9"/>
      <c r="K1284" s="9"/>
      <c r="L1284" s="9"/>
    </row>
    <row r="1285" spans="1:12" x14ac:dyDescent="0.35">
      <c r="A1285" s="9" t="s">
        <v>7642</v>
      </c>
      <c r="B1285" s="9" t="s">
        <v>7643</v>
      </c>
      <c r="C1285" s="9" t="s">
        <v>7644</v>
      </c>
      <c r="D1285" s="9">
        <v>1283</v>
      </c>
      <c r="E1285" s="9" t="s">
        <v>7645</v>
      </c>
      <c r="F1285" s="9" t="s">
        <v>392</v>
      </c>
      <c r="G1285" s="9" t="s">
        <v>7646</v>
      </c>
      <c r="H1285" s="9" t="s">
        <v>320</v>
      </c>
      <c r="I1285" s="9"/>
      <c r="J1285" s="9"/>
      <c r="K1285" s="9" t="s">
        <v>7647</v>
      </c>
      <c r="L1285" s="9" t="s">
        <v>7648</v>
      </c>
    </row>
    <row r="1286" spans="1:12" x14ac:dyDescent="0.35">
      <c r="A1286" s="9" t="s">
        <v>7649</v>
      </c>
      <c r="B1286" s="9" t="s">
        <v>7650</v>
      </c>
      <c r="C1286" s="9" t="s">
        <v>7651</v>
      </c>
      <c r="D1286" s="9">
        <v>1284</v>
      </c>
      <c r="E1286" s="9" t="s">
        <v>7652</v>
      </c>
      <c r="F1286" s="9" t="s">
        <v>412</v>
      </c>
      <c r="G1286" s="9"/>
      <c r="H1286" s="9"/>
      <c r="I1286" s="9"/>
      <c r="J1286" s="9"/>
      <c r="K1286" s="9"/>
      <c r="L1286" s="9"/>
    </row>
    <row r="1287" spans="1:12" x14ac:dyDescent="0.35">
      <c r="A1287" s="9" t="s">
        <v>7653</v>
      </c>
      <c r="B1287" s="9" t="s">
        <v>7654</v>
      </c>
      <c r="C1287" s="9" t="s">
        <v>7655</v>
      </c>
      <c r="D1287" s="9">
        <v>1285</v>
      </c>
      <c r="E1287" s="9" t="s">
        <v>7656</v>
      </c>
      <c r="F1287" s="9" t="s">
        <v>412</v>
      </c>
      <c r="G1287" s="9" t="s">
        <v>7657</v>
      </c>
      <c r="H1287" s="9" t="s">
        <v>320</v>
      </c>
      <c r="I1287" s="9"/>
      <c r="J1287" s="9"/>
      <c r="K1287" s="9" t="s">
        <v>7658</v>
      </c>
      <c r="L1287" s="9" t="s">
        <v>7658</v>
      </c>
    </row>
    <row r="1288" spans="1:12" x14ac:dyDescent="0.35">
      <c r="A1288" s="9" t="s">
        <v>7659</v>
      </c>
      <c r="B1288" s="9" t="s">
        <v>7660</v>
      </c>
      <c r="C1288" s="9" t="s">
        <v>7661</v>
      </c>
      <c r="D1288" s="9">
        <v>1286</v>
      </c>
      <c r="E1288" s="9" t="s">
        <v>7662</v>
      </c>
      <c r="F1288" s="9" t="s">
        <v>412</v>
      </c>
      <c r="G1288" s="9" t="s">
        <v>7663</v>
      </c>
      <c r="H1288" s="9" t="s">
        <v>320</v>
      </c>
      <c r="I1288" s="9"/>
      <c r="J1288" s="9"/>
      <c r="K1288" s="9" t="s">
        <v>7664</v>
      </c>
      <c r="L1288" s="9" t="s">
        <v>7664</v>
      </c>
    </row>
    <row r="1289" spans="1:12" x14ac:dyDescent="0.35">
      <c r="A1289" s="9" t="s">
        <v>7665</v>
      </c>
      <c r="B1289" s="9" t="s">
        <v>7666</v>
      </c>
      <c r="C1289" s="9" t="s">
        <v>7667</v>
      </c>
      <c r="D1289" s="9">
        <v>1287</v>
      </c>
      <c r="E1289" s="9" t="s">
        <v>7668</v>
      </c>
      <c r="F1289" s="9" t="s">
        <v>365</v>
      </c>
      <c r="G1289" s="9" t="s">
        <v>7669</v>
      </c>
      <c r="H1289" s="9" t="s">
        <v>327</v>
      </c>
      <c r="I1289" s="9"/>
      <c r="J1289" s="9"/>
      <c r="K1289" s="9"/>
      <c r="L1289" s="9"/>
    </row>
    <row r="1290" spans="1:12" x14ac:dyDescent="0.35">
      <c r="A1290" s="9" t="s">
        <v>7670</v>
      </c>
      <c r="B1290" s="9" t="s">
        <v>7671</v>
      </c>
      <c r="C1290" s="9" t="s">
        <v>7672</v>
      </c>
      <c r="D1290" s="9">
        <v>1288</v>
      </c>
      <c r="E1290" s="9" t="s">
        <v>7673</v>
      </c>
      <c r="F1290" s="9" t="s">
        <v>392</v>
      </c>
      <c r="G1290" s="9" t="s">
        <v>7674</v>
      </c>
      <c r="H1290" s="9" t="s">
        <v>320</v>
      </c>
      <c r="I1290" s="9"/>
      <c r="J1290" s="9"/>
      <c r="K1290" s="9"/>
      <c r="L1290" s="9"/>
    </row>
    <row r="1291" spans="1:12" x14ac:dyDescent="0.35">
      <c r="A1291" s="9" t="s">
        <v>7675</v>
      </c>
      <c r="B1291" s="9" t="s">
        <v>7676</v>
      </c>
      <c r="C1291" s="9" t="s">
        <v>7677</v>
      </c>
      <c r="D1291" s="9">
        <v>1289</v>
      </c>
      <c r="E1291" s="9" t="s">
        <v>7678</v>
      </c>
      <c r="F1291" s="9" t="s">
        <v>365</v>
      </c>
      <c r="G1291" s="9" t="s">
        <v>7679</v>
      </c>
      <c r="H1291" s="9" t="s">
        <v>327</v>
      </c>
      <c r="I1291" s="9"/>
      <c r="J1291" s="9"/>
      <c r="K1291" s="9"/>
      <c r="L1291" s="9"/>
    </row>
    <row r="1292" spans="1:12" x14ac:dyDescent="0.35">
      <c r="A1292" s="9" t="s">
        <v>7680</v>
      </c>
      <c r="B1292" s="9" t="s">
        <v>7681</v>
      </c>
      <c r="C1292" s="9" t="s">
        <v>7682</v>
      </c>
      <c r="D1292" s="9">
        <v>1290</v>
      </c>
      <c r="E1292" s="9" t="s">
        <v>7683</v>
      </c>
      <c r="F1292" s="9" t="s">
        <v>392</v>
      </c>
      <c r="G1292" s="9" t="s">
        <v>7684</v>
      </c>
      <c r="H1292" s="9" t="s">
        <v>320</v>
      </c>
      <c r="I1292" s="9"/>
      <c r="J1292" s="9"/>
      <c r="K1292" s="9" t="s">
        <v>7685</v>
      </c>
      <c r="L1292" s="9" t="s">
        <v>7686</v>
      </c>
    </row>
    <row r="1293" spans="1:12" x14ac:dyDescent="0.35">
      <c r="A1293" s="9" t="s">
        <v>7687</v>
      </c>
      <c r="B1293" s="9" t="s">
        <v>7688</v>
      </c>
      <c r="C1293" s="9" t="s">
        <v>7689</v>
      </c>
      <c r="D1293" s="9">
        <v>1291</v>
      </c>
      <c r="E1293" s="9" t="s">
        <v>7690</v>
      </c>
      <c r="F1293" s="9" t="s">
        <v>412</v>
      </c>
      <c r="G1293" s="9" t="s">
        <v>7691</v>
      </c>
      <c r="H1293" s="9" t="s">
        <v>327</v>
      </c>
      <c r="I1293" s="9"/>
      <c r="J1293" s="9"/>
      <c r="K1293" s="9"/>
      <c r="L1293" s="9"/>
    </row>
    <row r="1294" spans="1:12" x14ac:dyDescent="0.35">
      <c r="A1294" s="9" t="s">
        <v>7692</v>
      </c>
      <c r="B1294" s="9" t="s">
        <v>7693</v>
      </c>
      <c r="C1294" s="9" t="s">
        <v>7694</v>
      </c>
      <c r="D1294" s="9">
        <v>1292</v>
      </c>
      <c r="E1294" s="9" t="s">
        <v>7695</v>
      </c>
      <c r="F1294" s="9" t="s">
        <v>412</v>
      </c>
      <c r="G1294" s="9" t="s">
        <v>7696</v>
      </c>
      <c r="H1294" s="9" t="s">
        <v>327</v>
      </c>
      <c r="I1294" s="9"/>
      <c r="J1294" s="9"/>
      <c r="K1294" s="9"/>
      <c r="L1294" s="9"/>
    </row>
    <row r="1295" spans="1:12" x14ac:dyDescent="0.35">
      <c r="A1295" s="9" t="s">
        <v>7697</v>
      </c>
      <c r="B1295" s="9" t="s">
        <v>7698</v>
      </c>
      <c r="C1295" s="9" t="s">
        <v>7699</v>
      </c>
      <c r="D1295" s="9">
        <v>1293</v>
      </c>
      <c r="E1295" s="9" t="s">
        <v>7700</v>
      </c>
      <c r="F1295" s="9" t="s">
        <v>865</v>
      </c>
      <c r="G1295" s="9" t="s">
        <v>7701</v>
      </c>
      <c r="H1295" s="9" t="s">
        <v>320</v>
      </c>
      <c r="I1295" s="9"/>
      <c r="J1295" s="9"/>
      <c r="K1295" s="9"/>
      <c r="L1295" s="9"/>
    </row>
    <row r="1296" spans="1:12" x14ac:dyDescent="0.35">
      <c r="A1296" s="9" t="s">
        <v>7702</v>
      </c>
      <c r="B1296" s="9" t="s">
        <v>7703</v>
      </c>
      <c r="C1296" s="9" t="s">
        <v>7704</v>
      </c>
      <c r="D1296" s="9">
        <v>1294</v>
      </c>
      <c r="E1296" s="9" t="s">
        <v>7705</v>
      </c>
      <c r="F1296" s="9" t="s">
        <v>865</v>
      </c>
      <c r="G1296" s="9" t="s">
        <v>7706</v>
      </c>
      <c r="H1296" s="9" t="s">
        <v>327</v>
      </c>
      <c r="I1296" s="9"/>
      <c r="J1296" s="9" t="s">
        <v>7707</v>
      </c>
      <c r="K1296" s="9"/>
      <c r="L1296" s="9"/>
    </row>
    <row r="1297" spans="1:12" x14ac:dyDescent="0.35">
      <c r="A1297" s="9" t="s">
        <v>7708</v>
      </c>
      <c r="B1297" s="9" t="s">
        <v>7709</v>
      </c>
      <c r="C1297" s="9" t="s">
        <v>7710</v>
      </c>
      <c r="D1297" s="9">
        <v>1295</v>
      </c>
      <c r="E1297" s="9" t="s">
        <v>7711</v>
      </c>
      <c r="F1297" s="9" t="s">
        <v>865</v>
      </c>
      <c r="G1297" s="9" t="s">
        <v>7712</v>
      </c>
      <c r="H1297" s="9" t="s">
        <v>320</v>
      </c>
      <c r="I1297" s="9"/>
      <c r="J1297" s="9"/>
      <c r="K1297" s="9" t="s">
        <v>7713</v>
      </c>
      <c r="L1297" s="9" t="s">
        <v>7713</v>
      </c>
    </row>
    <row r="1298" spans="1:12" x14ac:dyDescent="0.35">
      <c r="A1298" s="9" t="s">
        <v>7714</v>
      </c>
      <c r="B1298" s="9" t="s">
        <v>7715</v>
      </c>
      <c r="C1298" s="9" t="s">
        <v>7716</v>
      </c>
      <c r="D1298" s="9">
        <v>1296</v>
      </c>
      <c r="E1298" s="9" t="s">
        <v>7717</v>
      </c>
      <c r="F1298" s="9" t="s">
        <v>865</v>
      </c>
      <c r="G1298" s="9" t="s">
        <v>7718</v>
      </c>
      <c r="H1298" s="9" t="s">
        <v>327</v>
      </c>
      <c r="I1298" s="9"/>
      <c r="J1298" s="9" t="s">
        <v>7719</v>
      </c>
      <c r="K1298" s="9" t="s">
        <v>7720</v>
      </c>
      <c r="L1298" s="9" t="s">
        <v>7720</v>
      </c>
    </row>
    <row r="1299" spans="1:12" x14ac:dyDescent="0.35">
      <c r="A1299" s="9" t="s">
        <v>7721</v>
      </c>
      <c r="B1299" s="9" t="s">
        <v>7722</v>
      </c>
      <c r="C1299" s="9" t="s">
        <v>7723</v>
      </c>
      <c r="D1299" s="9">
        <v>1297</v>
      </c>
      <c r="E1299" s="9" t="s">
        <v>7724</v>
      </c>
      <c r="F1299" s="9" t="s">
        <v>865</v>
      </c>
      <c r="G1299" s="9" t="s">
        <v>7725</v>
      </c>
      <c r="H1299" s="9" t="s">
        <v>327</v>
      </c>
      <c r="I1299" s="9"/>
      <c r="J1299" s="9"/>
      <c r="K1299" s="9"/>
      <c r="L1299" s="9"/>
    </row>
    <row r="1300" spans="1:12" x14ac:dyDescent="0.35">
      <c r="A1300" s="9" t="s">
        <v>7726</v>
      </c>
      <c r="B1300" s="9" t="s">
        <v>7727</v>
      </c>
      <c r="C1300" s="9" t="s">
        <v>7728</v>
      </c>
      <c r="D1300" s="9">
        <v>1298</v>
      </c>
      <c r="E1300" s="9" t="s">
        <v>7729</v>
      </c>
      <c r="F1300" s="9" t="s">
        <v>865</v>
      </c>
      <c r="G1300" s="9" t="s">
        <v>7730</v>
      </c>
      <c r="H1300" s="9" t="s">
        <v>320</v>
      </c>
      <c r="I1300" s="9"/>
      <c r="J1300" s="9"/>
      <c r="K1300" s="9"/>
      <c r="L1300" s="9"/>
    </row>
    <row r="1301" spans="1:12" x14ac:dyDescent="0.35">
      <c r="A1301" s="9" t="s">
        <v>7731</v>
      </c>
      <c r="B1301" s="9" t="s">
        <v>7732</v>
      </c>
      <c r="C1301" s="9" t="s">
        <v>7733</v>
      </c>
      <c r="D1301" s="9">
        <v>1299</v>
      </c>
      <c r="E1301" s="9" t="s">
        <v>7734</v>
      </c>
      <c r="F1301" s="9" t="s">
        <v>865</v>
      </c>
      <c r="G1301" s="9"/>
      <c r="H1301" s="9"/>
      <c r="I1301" s="9"/>
      <c r="J1301" s="9"/>
      <c r="K1301" s="9"/>
      <c r="L1301" s="9"/>
    </row>
    <row r="1302" spans="1:12" x14ac:dyDescent="0.35">
      <c r="A1302" s="9" t="s">
        <v>7735</v>
      </c>
      <c r="B1302" s="9" t="s">
        <v>7736</v>
      </c>
      <c r="C1302" s="9" t="s">
        <v>7737</v>
      </c>
      <c r="D1302" s="9">
        <v>1300</v>
      </c>
      <c r="E1302" s="9" t="s">
        <v>7738</v>
      </c>
      <c r="F1302" s="9" t="s">
        <v>365</v>
      </c>
      <c r="G1302" s="9" t="s">
        <v>7739</v>
      </c>
      <c r="H1302" s="9" t="s">
        <v>327</v>
      </c>
      <c r="I1302" s="9"/>
      <c r="J1302" s="9"/>
      <c r="K1302" s="9"/>
      <c r="L1302" s="9"/>
    </row>
    <row r="1303" spans="1:12" x14ac:dyDescent="0.35">
      <c r="A1303" s="9" t="s">
        <v>7740</v>
      </c>
      <c r="B1303" s="9" t="s">
        <v>7741</v>
      </c>
      <c r="C1303" s="9" t="s">
        <v>7742</v>
      </c>
      <c r="D1303" s="9">
        <v>1301</v>
      </c>
      <c r="E1303" s="9" t="s">
        <v>7743</v>
      </c>
      <c r="F1303" s="9" t="s">
        <v>412</v>
      </c>
      <c r="G1303" s="9" t="s">
        <v>7744</v>
      </c>
      <c r="H1303" s="9" t="s">
        <v>320</v>
      </c>
      <c r="I1303" s="9"/>
      <c r="J1303" s="9"/>
      <c r="K1303" s="9"/>
      <c r="L1303" s="9"/>
    </row>
    <row r="1304" spans="1:12" x14ac:dyDescent="0.35">
      <c r="A1304" s="9" t="s">
        <v>7745</v>
      </c>
      <c r="B1304" s="9" t="s">
        <v>7746</v>
      </c>
      <c r="C1304" s="9" t="s">
        <v>7747</v>
      </c>
      <c r="D1304" s="9">
        <v>1302</v>
      </c>
      <c r="E1304" s="9" t="s">
        <v>7748</v>
      </c>
      <c r="F1304" s="9" t="s">
        <v>318</v>
      </c>
      <c r="G1304" s="9" t="s">
        <v>7749</v>
      </c>
      <c r="H1304" s="9" t="s">
        <v>327</v>
      </c>
      <c r="I1304" s="9"/>
      <c r="J1304" s="9"/>
      <c r="K1304" s="9" t="s">
        <v>7750</v>
      </c>
      <c r="L1304" s="9" t="s">
        <v>7750</v>
      </c>
    </row>
    <row r="1305" spans="1:12" x14ac:dyDescent="0.35">
      <c r="A1305" s="9" t="s">
        <v>7751</v>
      </c>
      <c r="B1305" s="9" t="s">
        <v>7752</v>
      </c>
      <c r="C1305" s="9" t="s">
        <v>7753</v>
      </c>
      <c r="D1305" s="9">
        <v>1303</v>
      </c>
      <c r="E1305" s="9" t="s">
        <v>7754</v>
      </c>
      <c r="F1305" s="9" t="s">
        <v>318</v>
      </c>
      <c r="G1305" s="9" t="s">
        <v>7755</v>
      </c>
      <c r="H1305" s="9" t="s">
        <v>320</v>
      </c>
      <c r="I1305" s="9"/>
      <c r="J1305" s="9"/>
      <c r="K1305" s="9"/>
      <c r="L1305" s="9"/>
    </row>
    <row r="1306" spans="1:12" x14ac:dyDescent="0.35">
      <c r="A1306" s="9" t="s">
        <v>7756</v>
      </c>
      <c r="B1306" s="9" t="s">
        <v>7757</v>
      </c>
      <c r="C1306" s="9" t="s">
        <v>7758</v>
      </c>
      <c r="D1306" s="9">
        <v>1304</v>
      </c>
      <c r="E1306" s="9" t="s">
        <v>7759</v>
      </c>
      <c r="F1306" s="9" t="s">
        <v>318</v>
      </c>
      <c r="G1306" s="9"/>
      <c r="H1306" s="9"/>
      <c r="I1306" s="9"/>
      <c r="J1306" s="9"/>
      <c r="K1306" s="9"/>
      <c r="L1306" s="9"/>
    </row>
    <row r="1307" spans="1:12" x14ac:dyDescent="0.35">
      <c r="A1307" s="9" t="s">
        <v>7760</v>
      </c>
      <c r="B1307" s="9" t="s">
        <v>7761</v>
      </c>
      <c r="C1307" s="9" t="s">
        <v>7762</v>
      </c>
      <c r="D1307" s="9">
        <v>1305</v>
      </c>
      <c r="E1307" s="9" t="s">
        <v>7763</v>
      </c>
      <c r="F1307" s="9" t="s">
        <v>365</v>
      </c>
      <c r="G1307" s="9" t="s">
        <v>7764</v>
      </c>
      <c r="H1307" s="9" t="s">
        <v>327</v>
      </c>
      <c r="I1307" s="9"/>
      <c r="J1307" s="9"/>
      <c r="K1307" s="9"/>
      <c r="L1307" s="9"/>
    </row>
    <row r="1308" spans="1:12" x14ac:dyDescent="0.35">
      <c r="A1308" s="9" t="s">
        <v>7765</v>
      </c>
      <c r="B1308" s="9" t="s">
        <v>7766</v>
      </c>
      <c r="C1308" s="9" t="s">
        <v>7767</v>
      </c>
      <c r="D1308" s="9">
        <v>1306</v>
      </c>
      <c r="E1308" s="9" t="s">
        <v>7768</v>
      </c>
      <c r="F1308" s="9" t="s">
        <v>412</v>
      </c>
      <c r="G1308" s="9" t="s">
        <v>7769</v>
      </c>
      <c r="H1308" s="9" t="s">
        <v>327</v>
      </c>
      <c r="I1308" s="9"/>
      <c r="J1308" s="9" t="s">
        <v>7770</v>
      </c>
      <c r="K1308" s="9" t="s">
        <v>7771</v>
      </c>
      <c r="L1308" s="9" t="s">
        <v>7771</v>
      </c>
    </row>
    <row r="1309" spans="1:12" x14ac:dyDescent="0.35">
      <c r="A1309" s="9" t="s">
        <v>7772</v>
      </c>
      <c r="B1309" s="9" t="s">
        <v>7773</v>
      </c>
      <c r="C1309" s="9" t="s">
        <v>7774</v>
      </c>
      <c r="D1309" s="9">
        <v>1307</v>
      </c>
      <c r="E1309" s="9" t="s">
        <v>7775</v>
      </c>
      <c r="F1309" s="9" t="s">
        <v>865</v>
      </c>
      <c r="G1309" s="9"/>
      <c r="H1309" s="9"/>
      <c r="I1309" s="9"/>
      <c r="J1309" s="9"/>
      <c r="K1309" s="9"/>
      <c r="L1309" s="9"/>
    </row>
    <row r="1310" spans="1:12" x14ac:dyDescent="0.35">
      <c r="A1310" s="9" t="s">
        <v>7776</v>
      </c>
      <c r="B1310" s="9" t="s">
        <v>7777</v>
      </c>
      <c r="C1310" s="9" t="s">
        <v>7778</v>
      </c>
      <c r="D1310" s="9">
        <v>1308</v>
      </c>
      <c r="E1310" s="9" t="s">
        <v>7779</v>
      </c>
      <c r="F1310" s="9" t="s">
        <v>318</v>
      </c>
      <c r="G1310" s="9" t="s">
        <v>7780</v>
      </c>
      <c r="H1310" s="9" t="s">
        <v>327</v>
      </c>
      <c r="I1310" s="9"/>
      <c r="J1310" s="9" t="s">
        <v>7781</v>
      </c>
      <c r="K1310" s="9" t="s">
        <v>7782</v>
      </c>
      <c r="L1310" s="9" t="s">
        <v>7782</v>
      </c>
    </row>
    <row r="1311" spans="1:12" x14ac:dyDescent="0.35">
      <c r="A1311" s="9" t="s">
        <v>7783</v>
      </c>
      <c r="B1311" s="9" t="s">
        <v>7784</v>
      </c>
      <c r="C1311" s="9" t="s">
        <v>7785</v>
      </c>
      <c r="D1311" s="9">
        <v>1309</v>
      </c>
      <c r="E1311" s="9" t="s">
        <v>7786</v>
      </c>
      <c r="F1311" s="9" t="s">
        <v>318</v>
      </c>
      <c r="G1311" s="9" t="s">
        <v>7787</v>
      </c>
      <c r="H1311" s="9" t="s">
        <v>320</v>
      </c>
      <c r="I1311" s="9"/>
      <c r="J1311" s="9"/>
      <c r="K1311" s="9"/>
      <c r="L1311" s="9"/>
    </row>
    <row r="1312" spans="1:12" x14ac:dyDescent="0.35">
      <c r="A1312" s="9" t="s">
        <v>7788</v>
      </c>
      <c r="B1312" s="9" t="s">
        <v>7789</v>
      </c>
      <c r="C1312" s="9" t="s">
        <v>7790</v>
      </c>
      <c r="D1312" s="9">
        <v>1310</v>
      </c>
      <c r="E1312" s="9" t="s">
        <v>7791</v>
      </c>
      <c r="F1312" s="9" t="s">
        <v>318</v>
      </c>
      <c r="G1312" s="9" t="s">
        <v>7792</v>
      </c>
      <c r="H1312" s="9" t="s">
        <v>327</v>
      </c>
      <c r="I1312" s="9"/>
      <c r="J1312" s="9"/>
      <c r="K1312" s="9" t="s">
        <v>350</v>
      </c>
      <c r="L1312" s="9" t="s">
        <v>350</v>
      </c>
    </row>
    <row r="1313" spans="1:12" x14ac:dyDescent="0.35">
      <c r="A1313" s="9" t="s">
        <v>7793</v>
      </c>
      <c r="B1313" s="9" t="s">
        <v>7794</v>
      </c>
      <c r="C1313" s="9" t="s">
        <v>7795</v>
      </c>
      <c r="D1313" s="9">
        <v>1311</v>
      </c>
      <c r="E1313" s="9" t="s">
        <v>7796</v>
      </c>
      <c r="F1313" s="9" t="s">
        <v>318</v>
      </c>
      <c r="G1313" s="9" t="s">
        <v>7797</v>
      </c>
      <c r="H1313" s="9" t="s">
        <v>320</v>
      </c>
      <c r="I1313" s="9"/>
      <c r="J1313" s="9"/>
      <c r="K1313" s="9"/>
      <c r="L1313" s="9"/>
    </row>
    <row r="1314" spans="1:12" x14ac:dyDescent="0.35">
      <c r="A1314" s="9" t="s">
        <v>7798</v>
      </c>
      <c r="B1314" s="9" t="s">
        <v>7799</v>
      </c>
      <c r="C1314" s="9" t="s">
        <v>7800</v>
      </c>
      <c r="D1314" s="9">
        <v>1312</v>
      </c>
      <c r="E1314" s="9" t="s">
        <v>7801</v>
      </c>
      <c r="F1314" s="9" t="s">
        <v>865</v>
      </c>
      <c r="G1314" s="9"/>
      <c r="H1314" s="9"/>
      <c r="I1314" s="9"/>
      <c r="J1314" s="9"/>
      <c r="K1314" s="9"/>
      <c r="L1314" s="9"/>
    </row>
    <row r="1315" spans="1:12" x14ac:dyDescent="0.35">
      <c r="A1315" s="9" t="s">
        <v>7802</v>
      </c>
      <c r="B1315" s="9" t="s">
        <v>7803</v>
      </c>
      <c r="C1315" s="9" t="s">
        <v>7804</v>
      </c>
      <c r="D1315" s="9">
        <v>1313</v>
      </c>
      <c r="E1315" s="9" t="s">
        <v>7805</v>
      </c>
      <c r="F1315" s="9" t="s">
        <v>318</v>
      </c>
      <c r="G1315" s="9" t="s">
        <v>7806</v>
      </c>
      <c r="H1315" s="9" t="s">
        <v>320</v>
      </c>
      <c r="I1315" s="9"/>
      <c r="J1315" s="9"/>
      <c r="K1315" s="9" t="s">
        <v>7807</v>
      </c>
      <c r="L1315" s="9" t="s">
        <v>7807</v>
      </c>
    </row>
    <row r="1316" spans="1:12" x14ac:dyDescent="0.35">
      <c r="A1316" s="9" t="s">
        <v>7808</v>
      </c>
      <c r="B1316" s="9" t="s">
        <v>7809</v>
      </c>
      <c r="C1316" s="9" t="s">
        <v>7810</v>
      </c>
      <c r="D1316" s="9">
        <v>1314</v>
      </c>
      <c r="E1316" s="9" t="s">
        <v>7811</v>
      </c>
      <c r="F1316" s="9" t="s">
        <v>412</v>
      </c>
      <c r="G1316" s="9" t="s">
        <v>7812</v>
      </c>
      <c r="H1316" s="9" t="s">
        <v>320</v>
      </c>
      <c r="I1316" s="9"/>
      <c r="J1316" s="9"/>
      <c r="K1316" s="9" t="s">
        <v>7813</v>
      </c>
      <c r="L1316" s="9" t="s">
        <v>7813</v>
      </c>
    </row>
    <row r="1317" spans="1:12" x14ac:dyDescent="0.35">
      <c r="A1317" s="9" t="s">
        <v>7814</v>
      </c>
      <c r="B1317" s="9" t="s">
        <v>7815</v>
      </c>
      <c r="C1317" s="9" t="s">
        <v>7816</v>
      </c>
      <c r="D1317" s="9">
        <v>1315</v>
      </c>
      <c r="E1317" s="9" t="s">
        <v>7817</v>
      </c>
      <c r="F1317" s="9" t="s">
        <v>365</v>
      </c>
      <c r="G1317" s="9" t="s">
        <v>7818</v>
      </c>
      <c r="H1317" s="9" t="s">
        <v>327</v>
      </c>
      <c r="I1317" s="9"/>
      <c r="J1317" s="9"/>
      <c r="K1317" s="9" t="s">
        <v>7819</v>
      </c>
      <c r="L1317" s="9" t="s">
        <v>7819</v>
      </c>
    </row>
    <row r="1318" spans="1:12" x14ac:dyDescent="0.35">
      <c r="A1318" s="9" t="s">
        <v>7820</v>
      </c>
      <c r="B1318" s="9" t="s">
        <v>7821</v>
      </c>
      <c r="C1318" s="9" t="s">
        <v>7822</v>
      </c>
      <c r="D1318" s="9">
        <v>1316</v>
      </c>
      <c r="E1318" s="9" t="s">
        <v>7823</v>
      </c>
      <c r="F1318" s="9" t="s">
        <v>365</v>
      </c>
      <c r="G1318" s="9" t="s">
        <v>7824</v>
      </c>
      <c r="H1318" s="9" t="s">
        <v>320</v>
      </c>
      <c r="I1318" s="9"/>
      <c r="J1318" s="9"/>
      <c r="K1318" s="9"/>
      <c r="L1318" s="9"/>
    </row>
    <row r="1319" spans="1:12" x14ac:dyDescent="0.35">
      <c r="A1319" s="9" t="s">
        <v>7825</v>
      </c>
      <c r="B1319" s="9" t="s">
        <v>7826</v>
      </c>
      <c r="C1319" s="9" t="s">
        <v>7827</v>
      </c>
      <c r="D1319" s="9">
        <v>1317</v>
      </c>
      <c r="E1319" s="9" t="s">
        <v>7828</v>
      </c>
      <c r="F1319" s="9" t="s">
        <v>412</v>
      </c>
      <c r="G1319" s="9" t="s">
        <v>7829</v>
      </c>
      <c r="H1319" s="9" t="s">
        <v>320</v>
      </c>
      <c r="I1319" s="9"/>
      <c r="J1319" s="9"/>
      <c r="K1319" s="9" t="s">
        <v>5739</v>
      </c>
      <c r="L1319" s="9" t="s">
        <v>5739</v>
      </c>
    </row>
    <row r="1320" spans="1:12" x14ac:dyDescent="0.35">
      <c r="A1320" s="9" t="s">
        <v>7830</v>
      </c>
      <c r="B1320" s="9" t="s">
        <v>7831</v>
      </c>
      <c r="C1320" s="9" t="s">
        <v>7832</v>
      </c>
      <c r="D1320" s="9">
        <v>1318</v>
      </c>
      <c r="E1320" s="9" t="s">
        <v>7833</v>
      </c>
      <c r="F1320" s="9" t="s">
        <v>318</v>
      </c>
      <c r="G1320" s="9" t="s">
        <v>7834</v>
      </c>
      <c r="H1320" s="9" t="s">
        <v>320</v>
      </c>
      <c r="I1320" s="9"/>
      <c r="J1320" s="9"/>
      <c r="K1320" s="9"/>
      <c r="L1320" s="9"/>
    </row>
    <row r="1321" spans="1:12" x14ac:dyDescent="0.35">
      <c r="A1321" s="9" t="s">
        <v>7835</v>
      </c>
      <c r="B1321" s="9" t="s">
        <v>7836</v>
      </c>
      <c r="C1321" s="9" t="s">
        <v>7837</v>
      </c>
      <c r="D1321" s="9">
        <v>1319</v>
      </c>
      <c r="E1321" s="9" t="s">
        <v>7838</v>
      </c>
      <c r="F1321" s="9" t="s">
        <v>318</v>
      </c>
      <c r="G1321" s="9" t="s">
        <v>7839</v>
      </c>
      <c r="H1321" s="9" t="s">
        <v>327</v>
      </c>
      <c r="I1321" s="9"/>
      <c r="J1321" s="9"/>
      <c r="K1321" s="9" t="s">
        <v>7840</v>
      </c>
      <c r="L1321" s="9" t="s">
        <v>7840</v>
      </c>
    </row>
    <row r="1322" spans="1:12" x14ac:dyDescent="0.35">
      <c r="A1322" s="9" t="s">
        <v>7841</v>
      </c>
      <c r="B1322" s="9" t="s">
        <v>7842</v>
      </c>
      <c r="C1322" s="9" t="s">
        <v>7843</v>
      </c>
      <c r="D1322" s="9">
        <v>1320</v>
      </c>
      <c r="E1322" s="9" t="s">
        <v>7844</v>
      </c>
      <c r="F1322" s="9" t="s">
        <v>318</v>
      </c>
      <c r="G1322" s="9" t="s">
        <v>7845</v>
      </c>
      <c r="H1322" s="9" t="s">
        <v>320</v>
      </c>
      <c r="I1322" s="9"/>
      <c r="J1322" s="9"/>
      <c r="K1322" s="9" t="s">
        <v>7846</v>
      </c>
      <c r="L1322" s="9" t="s">
        <v>350</v>
      </c>
    </row>
    <row r="1323" spans="1:12" x14ac:dyDescent="0.35">
      <c r="A1323" s="9" t="s">
        <v>7847</v>
      </c>
      <c r="B1323" s="9" t="s">
        <v>7848</v>
      </c>
      <c r="C1323" s="9" t="s">
        <v>7849</v>
      </c>
      <c r="D1323" s="9">
        <v>1321</v>
      </c>
      <c r="E1323" s="9" t="s">
        <v>7850</v>
      </c>
      <c r="F1323" s="9" t="s">
        <v>318</v>
      </c>
      <c r="G1323" s="9" t="s">
        <v>7851</v>
      </c>
      <c r="H1323" s="9" t="s">
        <v>320</v>
      </c>
      <c r="I1323" s="9"/>
      <c r="J1323" s="9"/>
      <c r="K1323" s="9" t="s">
        <v>7852</v>
      </c>
      <c r="L1323" s="9" t="s">
        <v>7852</v>
      </c>
    </row>
    <row r="1324" spans="1:12" x14ac:dyDescent="0.35">
      <c r="A1324" s="9" t="s">
        <v>7853</v>
      </c>
      <c r="B1324" s="9" t="s">
        <v>7854</v>
      </c>
      <c r="C1324" s="9" t="s">
        <v>7855</v>
      </c>
      <c r="D1324" s="9">
        <v>1322</v>
      </c>
      <c r="E1324" s="9" t="s">
        <v>7856</v>
      </c>
      <c r="F1324" s="9" t="s">
        <v>318</v>
      </c>
      <c r="G1324" s="9" t="s">
        <v>7857</v>
      </c>
      <c r="H1324" s="9" t="s">
        <v>327</v>
      </c>
      <c r="I1324" s="9"/>
      <c r="J1324" s="9"/>
      <c r="K1324" s="9"/>
      <c r="L1324" s="9"/>
    </row>
    <row r="1325" spans="1:12" x14ac:dyDescent="0.35">
      <c r="A1325" s="9" t="s">
        <v>7858</v>
      </c>
      <c r="B1325" s="9" t="s">
        <v>7859</v>
      </c>
      <c r="C1325" s="9" t="s">
        <v>7860</v>
      </c>
      <c r="D1325" s="9">
        <v>1323</v>
      </c>
      <c r="E1325" s="9" t="s">
        <v>7861</v>
      </c>
      <c r="F1325" s="9" t="s">
        <v>318</v>
      </c>
      <c r="G1325" s="9" t="s">
        <v>4956</v>
      </c>
      <c r="H1325" s="9" t="s">
        <v>327</v>
      </c>
      <c r="I1325" s="9"/>
      <c r="J1325" s="9" t="s">
        <v>7862</v>
      </c>
      <c r="K1325" s="9" t="s">
        <v>7863</v>
      </c>
      <c r="L1325" s="9" t="s">
        <v>7863</v>
      </c>
    </row>
    <row r="1326" spans="1:12" x14ac:dyDescent="0.35">
      <c r="A1326" s="9" t="s">
        <v>7864</v>
      </c>
      <c r="B1326" s="9" t="s">
        <v>7865</v>
      </c>
      <c r="C1326" s="9" t="s">
        <v>7866</v>
      </c>
      <c r="D1326" s="9">
        <v>1324</v>
      </c>
      <c r="E1326" s="9" t="s">
        <v>7867</v>
      </c>
      <c r="F1326" s="9" t="s">
        <v>865</v>
      </c>
      <c r="G1326" s="9" t="s">
        <v>7868</v>
      </c>
      <c r="H1326" s="9" t="s">
        <v>320</v>
      </c>
      <c r="I1326" s="9"/>
      <c r="J1326" s="9"/>
      <c r="K1326" s="9" t="s">
        <v>7869</v>
      </c>
      <c r="L1326" s="9" t="s">
        <v>7870</v>
      </c>
    </row>
    <row r="1327" spans="1:12" x14ac:dyDescent="0.35">
      <c r="A1327" s="9" t="s">
        <v>7871</v>
      </c>
      <c r="B1327" s="9" t="s">
        <v>7872</v>
      </c>
      <c r="C1327" s="9" t="s">
        <v>7873</v>
      </c>
      <c r="D1327" s="9">
        <v>1325</v>
      </c>
      <c r="E1327" s="9" t="s">
        <v>7874</v>
      </c>
      <c r="F1327" s="9" t="s">
        <v>412</v>
      </c>
      <c r="G1327" s="9"/>
      <c r="H1327" s="9"/>
      <c r="I1327" s="9"/>
      <c r="J1327" s="9"/>
      <c r="K1327" s="9"/>
      <c r="L1327" s="9"/>
    </row>
    <row r="1328" spans="1:12" x14ac:dyDescent="0.35">
      <c r="A1328" s="9" t="s">
        <v>7875</v>
      </c>
      <c r="B1328" s="9" t="s">
        <v>7876</v>
      </c>
      <c r="C1328" s="9" t="s">
        <v>7877</v>
      </c>
      <c r="D1328" s="9">
        <v>1326</v>
      </c>
      <c r="E1328" s="9" t="s">
        <v>7878</v>
      </c>
      <c r="F1328" s="9" t="s">
        <v>392</v>
      </c>
      <c r="G1328" s="9" t="s">
        <v>7879</v>
      </c>
      <c r="H1328" s="9" t="s">
        <v>327</v>
      </c>
      <c r="I1328" s="9"/>
      <c r="J1328" s="9"/>
      <c r="K1328" s="9"/>
      <c r="L1328" s="9"/>
    </row>
    <row r="1329" spans="1:12" x14ac:dyDescent="0.35">
      <c r="A1329" s="9" t="s">
        <v>7880</v>
      </c>
      <c r="B1329" s="9" t="s">
        <v>7881</v>
      </c>
      <c r="C1329" s="9" t="s">
        <v>7882</v>
      </c>
      <c r="D1329" s="9">
        <v>1327</v>
      </c>
      <c r="E1329" s="9" t="s">
        <v>7883</v>
      </c>
      <c r="F1329" s="9" t="s">
        <v>412</v>
      </c>
      <c r="G1329" s="9"/>
      <c r="H1329" s="9"/>
      <c r="I1329" s="9"/>
      <c r="J1329" s="9"/>
      <c r="K1329" s="9"/>
      <c r="L1329" s="9"/>
    </row>
    <row r="1330" spans="1:12" x14ac:dyDescent="0.35">
      <c r="A1330" s="9" t="s">
        <v>7884</v>
      </c>
      <c r="B1330" s="9" t="s">
        <v>7885</v>
      </c>
      <c r="C1330" s="9" t="s">
        <v>7886</v>
      </c>
      <c r="D1330" s="9">
        <v>1328</v>
      </c>
      <c r="E1330" s="9" t="s">
        <v>7887</v>
      </c>
      <c r="F1330" s="9" t="s">
        <v>318</v>
      </c>
      <c r="G1330" s="9" t="s">
        <v>7888</v>
      </c>
      <c r="H1330" s="9" t="s">
        <v>320</v>
      </c>
      <c r="I1330" s="9"/>
      <c r="J1330" s="9"/>
      <c r="K1330" s="9"/>
      <c r="L1330" s="9"/>
    </row>
    <row r="1331" spans="1:12" x14ac:dyDescent="0.35">
      <c r="A1331" s="9" t="s">
        <v>7889</v>
      </c>
      <c r="B1331" s="9" t="s">
        <v>7890</v>
      </c>
      <c r="C1331" s="9" t="s">
        <v>7891</v>
      </c>
      <c r="D1331" s="9">
        <v>1329</v>
      </c>
      <c r="E1331" s="9" t="s">
        <v>7892</v>
      </c>
      <c r="F1331" s="9" t="s">
        <v>412</v>
      </c>
      <c r="G1331" s="9" t="s">
        <v>7893</v>
      </c>
      <c r="H1331" s="9" t="s">
        <v>320</v>
      </c>
      <c r="I1331" s="9"/>
      <c r="J1331" s="9"/>
      <c r="K1331" s="9" t="s">
        <v>7894</v>
      </c>
      <c r="L1331" s="9"/>
    </row>
    <row r="1332" spans="1:12" x14ac:dyDescent="0.35">
      <c r="A1332" s="9" t="s">
        <v>7895</v>
      </c>
      <c r="B1332" s="9" t="s">
        <v>7896</v>
      </c>
      <c r="C1332" s="9" t="s">
        <v>7897</v>
      </c>
      <c r="D1332" s="9">
        <v>1330</v>
      </c>
      <c r="E1332" s="9" t="s">
        <v>7898</v>
      </c>
      <c r="F1332" s="9" t="s">
        <v>392</v>
      </c>
      <c r="G1332" s="9" t="s">
        <v>7899</v>
      </c>
      <c r="H1332" s="9" t="s">
        <v>320</v>
      </c>
      <c r="I1332" s="9"/>
      <c r="J1332" s="9"/>
      <c r="K1332" s="9"/>
      <c r="L1332" s="9"/>
    </row>
    <row r="1333" spans="1:12" x14ac:dyDescent="0.35">
      <c r="A1333" s="9" t="s">
        <v>7900</v>
      </c>
      <c r="B1333" s="9" t="s">
        <v>7901</v>
      </c>
      <c r="C1333" s="9" t="s">
        <v>7902</v>
      </c>
      <c r="D1333" s="9">
        <v>1331</v>
      </c>
      <c r="E1333" s="9" t="s">
        <v>7903</v>
      </c>
      <c r="F1333" s="9" t="s">
        <v>365</v>
      </c>
      <c r="G1333" s="9" t="s">
        <v>7904</v>
      </c>
      <c r="H1333" s="9" t="s">
        <v>320</v>
      </c>
      <c r="I1333" s="9"/>
      <c r="J1333" s="9"/>
      <c r="K1333" s="9"/>
      <c r="L1333" s="9"/>
    </row>
    <row r="1334" spans="1:12" x14ac:dyDescent="0.35">
      <c r="A1334" s="9" t="s">
        <v>7905</v>
      </c>
      <c r="B1334" s="9" t="s">
        <v>7906</v>
      </c>
      <c r="C1334" s="9" t="s">
        <v>7907</v>
      </c>
      <c r="D1334" s="9">
        <v>1332</v>
      </c>
      <c r="E1334" s="9" t="s">
        <v>7908</v>
      </c>
      <c r="F1334" s="9" t="s">
        <v>865</v>
      </c>
      <c r="G1334" s="9" t="s">
        <v>7909</v>
      </c>
      <c r="H1334" s="9" t="s">
        <v>320</v>
      </c>
      <c r="I1334" s="9"/>
      <c r="J1334" s="9"/>
      <c r="K1334" s="9"/>
      <c r="L1334" s="9"/>
    </row>
    <row r="1335" spans="1:12" x14ac:dyDescent="0.35">
      <c r="A1335" s="9" t="s">
        <v>7910</v>
      </c>
      <c r="B1335" s="9" t="s">
        <v>7911</v>
      </c>
      <c r="C1335" s="9" t="s">
        <v>7912</v>
      </c>
      <c r="D1335" s="9">
        <v>1333</v>
      </c>
      <c r="E1335" s="9" t="s">
        <v>7913</v>
      </c>
      <c r="F1335" s="9" t="s">
        <v>365</v>
      </c>
      <c r="G1335" s="9" t="s">
        <v>7914</v>
      </c>
      <c r="H1335" s="9" t="s">
        <v>327</v>
      </c>
      <c r="I1335" s="9"/>
      <c r="J1335" s="9" t="s">
        <v>7915</v>
      </c>
      <c r="K1335" s="9" t="s">
        <v>7916</v>
      </c>
      <c r="L1335" s="9" t="s">
        <v>7916</v>
      </c>
    </row>
    <row r="1336" spans="1:12" x14ac:dyDescent="0.35">
      <c r="A1336" s="9" t="s">
        <v>7917</v>
      </c>
      <c r="B1336" s="9" t="s">
        <v>7918</v>
      </c>
      <c r="C1336" s="9" t="s">
        <v>7919</v>
      </c>
      <c r="D1336" s="9">
        <v>1334</v>
      </c>
      <c r="E1336" s="9" t="s">
        <v>7920</v>
      </c>
      <c r="F1336" s="9" t="s">
        <v>365</v>
      </c>
      <c r="G1336" s="9" t="s">
        <v>7921</v>
      </c>
      <c r="H1336" s="9" t="s">
        <v>327</v>
      </c>
      <c r="I1336" s="9"/>
      <c r="J1336" s="9"/>
      <c r="K1336" s="9" t="s">
        <v>7922</v>
      </c>
      <c r="L1336" s="9" t="s">
        <v>7922</v>
      </c>
    </row>
    <row r="1337" spans="1:12" x14ac:dyDescent="0.35">
      <c r="A1337" s="9" t="s">
        <v>7923</v>
      </c>
      <c r="B1337" s="9" t="s">
        <v>7924</v>
      </c>
      <c r="C1337" s="9" t="s">
        <v>7925</v>
      </c>
      <c r="D1337" s="9">
        <v>1335</v>
      </c>
      <c r="E1337" s="9" t="s">
        <v>7926</v>
      </c>
      <c r="F1337" s="9" t="s">
        <v>412</v>
      </c>
      <c r="G1337" s="9" t="s">
        <v>7927</v>
      </c>
      <c r="H1337" s="9" t="s">
        <v>320</v>
      </c>
      <c r="I1337" s="9"/>
      <c r="J1337" s="9"/>
      <c r="K1337" s="9"/>
      <c r="L1337" s="9"/>
    </row>
    <row r="1338" spans="1:12" x14ac:dyDescent="0.35">
      <c r="A1338" s="9" t="s">
        <v>7928</v>
      </c>
      <c r="B1338" s="9" t="s">
        <v>7929</v>
      </c>
      <c r="C1338" s="9" t="s">
        <v>7930</v>
      </c>
      <c r="D1338" s="9">
        <v>1336</v>
      </c>
      <c r="E1338" s="9" t="s">
        <v>7931</v>
      </c>
      <c r="F1338" s="9" t="s">
        <v>318</v>
      </c>
      <c r="G1338" s="9" t="s">
        <v>7932</v>
      </c>
      <c r="H1338" s="9" t="s">
        <v>320</v>
      </c>
      <c r="I1338" s="9"/>
      <c r="J1338" s="9"/>
      <c r="K1338" s="9" t="s">
        <v>7933</v>
      </c>
      <c r="L1338" s="9" t="s">
        <v>7933</v>
      </c>
    </row>
    <row r="1339" spans="1:12" x14ac:dyDescent="0.35">
      <c r="A1339" s="9" t="s">
        <v>7934</v>
      </c>
      <c r="B1339" s="9" t="s">
        <v>7935</v>
      </c>
      <c r="C1339" s="9" t="s">
        <v>7936</v>
      </c>
      <c r="D1339" s="9">
        <v>1337</v>
      </c>
      <c r="E1339" s="9" t="s">
        <v>7937</v>
      </c>
      <c r="F1339" s="9" t="s">
        <v>318</v>
      </c>
      <c r="G1339" s="9" t="s">
        <v>7938</v>
      </c>
      <c r="H1339" s="9" t="s">
        <v>320</v>
      </c>
      <c r="I1339" s="9"/>
      <c r="J1339" s="9"/>
      <c r="K1339" s="9"/>
      <c r="L1339" s="9"/>
    </row>
    <row r="1340" spans="1:12" x14ac:dyDescent="0.35">
      <c r="A1340" s="9" t="s">
        <v>7939</v>
      </c>
      <c r="B1340" s="9" t="s">
        <v>7940</v>
      </c>
      <c r="C1340" s="9" t="s">
        <v>7941</v>
      </c>
      <c r="D1340" s="9">
        <v>1338</v>
      </c>
      <c r="E1340" s="9" t="s">
        <v>7942</v>
      </c>
      <c r="F1340" s="9" t="s">
        <v>412</v>
      </c>
      <c r="G1340" s="9" t="s">
        <v>7943</v>
      </c>
      <c r="H1340" s="9" t="s">
        <v>327</v>
      </c>
      <c r="I1340" s="9"/>
      <c r="J1340" s="9" t="s">
        <v>7944</v>
      </c>
      <c r="K1340" s="9" t="s">
        <v>7945</v>
      </c>
      <c r="L1340" s="9" t="s">
        <v>7945</v>
      </c>
    </row>
    <row r="1341" spans="1:12" x14ac:dyDescent="0.35">
      <c r="A1341" s="9" t="s">
        <v>7946</v>
      </c>
      <c r="B1341" s="9" t="s">
        <v>7947</v>
      </c>
      <c r="C1341" s="9" t="s">
        <v>7948</v>
      </c>
      <c r="D1341" s="9">
        <v>1339</v>
      </c>
      <c r="E1341" s="9" t="s">
        <v>7949</v>
      </c>
      <c r="F1341" s="9" t="s">
        <v>412</v>
      </c>
      <c r="G1341" s="9"/>
      <c r="H1341" s="9"/>
      <c r="I1341" s="9"/>
      <c r="J1341" s="9"/>
      <c r="K1341" s="9"/>
      <c r="L1341" s="9"/>
    </row>
    <row r="1342" spans="1:12" x14ac:dyDescent="0.35">
      <c r="A1342" s="9" t="s">
        <v>7950</v>
      </c>
      <c r="B1342" s="9" t="s">
        <v>7951</v>
      </c>
      <c r="C1342" s="9" t="s">
        <v>7952</v>
      </c>
      <c r="D1342" s="9">
        <v>1340</v>
      </c>
      <c r="E1342" s="9" t="s">
        <v>7953</v>
      </c>
      <c r="F1342" s="9" t="s">
        <v>392</v>
      </c>
      <c r="G1342" s="9"/>
      <c r="H1342" s="9"/>
      <c r="I1342" s="9"/>
      <c r="J1342" s="9"/>
      <c r="K1342" s="9"/>
      <c r="L1342" s="9"/>
    </row>
    <row r="1343" spans="1:12" x14ac:dyDescent="0.35">
      <c r="A1343" s="9" t="s">
        <v>7954</v>
      </c>
      <c r="B1343" s="9" t="s">
        <v>7955</v>
      </c>
      <c r="C1343" s="9" t="s">
        <v>7956</v>
      </c>
      <c r="D1343" s="9">
        <v>1341</v>
      </c>
      <c r="E1343" s="9" t="s">
        <v>7957</v>
      </c>
      <c r="F1343" s="9" t="s">
        <v>392</v>
      </c>
      <c r="G1343" s="9" t="s">
        <v>7958</v>
      </c>
      <c r="H1343" s="9" t="s">
        <v>320</v>
      </c>
      <c r="I1343" s="9"/>
      <c r="J1343" s="9"/>
      <c r="K1343" s="9"/>
      <c r="L1343" s="9"/>
    </row>
    <row r="1344" spans="1:12" x14ac:dyDescent="0.35">
      <c r="A1344" s="9" t="s">
        <v>7959</v>
      </c>
      <c r="B1344" s="9" t="s">
        <v>7960</v>
      </c>
      <c r="C1344" s="9" t="s">
        <v>7961</v>
      </c>
      <c r="D1344" s="9">
        <v>1342</v>
      </c>
      <c r="E1344" s="9" t="s">
        <v>7962</v>
      </c>
      <c r="F1344" s="9" t="s">
        <v>392</v>
      </c>
      <c r="G1344" s="9" t="s">
        <v>7963</v>
      </c>
      <c r="H1344" s="9" t="s">
        <v>327</v>
      </c>
      <c r="I1344" s="9"/>
      <c r="J1344" s="9" t="s">
        <v>7964</v>
      </c>
      <c r="K1344" s="9"/>
      <c r="L1344" s="9"/>
    </row>
    <row r="1345" spans="1:12" x14ac:dyDescent="0.35">
      <c r="A1345" s="9" t="s">
        <v>7965</v>
      </c>
      <c r="B1345" s="9" t="s">
        <v>7966</v>
      </c>
      <c r="C1345" s="9" t="s">
        <v>7967</v>
      </c>
      <c r="D1345" s="9">
        <v>1343</v>
      </c>
      <c r="E1345" s="9" t="s">
        <v>7968</v>
      </c>
      <c r="F1345" s="9" t="s">
        <v>318</v>
      </c>
      <c r="G1345" s="9" t="s">
        <v>7969</v>
      </c>
      <c r="H1345" s="9" t="s">
        <v>320</v>
      </c>
      <c r="I1345" s="9"/>
      <c r="J1345" s="9"/>
      <c r="K1345" s="9"/>
      <c r="L1345" s="9"/>
    </row>
    <row r="1346" spans="1:12" x14ac:dyDescent="0.35">
      <c r="A1346" s="9" t="s">
        <v>7970</v>
      </c>
      <c r="B1346" s="9" t="s">
        <v>7971</v>
      </c>
      <c r="C1346" s="9" t="s">
        <v>7972</v>
      </c>
      <c r="D1346" s="9">
        <v>1344</v>
      </c>
      <c r="E1346" s="9" t="s">
        <v>7973</v>
      </c>
      <c r="F1346" s="9" t="s">
        <v>318</v>
      </c>
      <c r="G1346" s="9" t="s">
        <v>7974</v>
      </c>
      <c r="H1346" s="9" t="s">
        <v>327</v>
      </c>
      <c r="I1346" s="9"/>
      <c r="J1346" s="9" t="s">
        <v>7975</v>
      </c>
      <c r="K1346" s="9" t="s">
        <v>7976</v>
      </c>
      <c r="L1346" s="9" t="s">
        <v>7976</v>
      </c>
    </row>
    <row r="1347" spans="1:12" x14ac:dyDescent="0.35">
      <c r="A1347" s="9" t="s">
        <v>7977</v>
      </c>
      <c r="B1347" s="9" t="s">
        <v>7978</v>
      </c>
      <c r="C1347" s="9" t="s">
        <v>7979</v>
      </c>
      <c r="D1347" s="9">
        <v>1345</v>
      </c>
      <c r="E1347" s="9" t="s">
        <v>7980</v>
      </c>
      <c r="F1347" s="9" t="s">
        <v>412</v>
      </c>
      <c r="G1347" s="9" t="s">
        <v>7981</v>
      </c>
      <c r="H1347" s="9" t="s">
        <v>327</v>
      </c>
      <c r="I1347" s="9"/>
      <c r="J1347" s="9" t="s">
        <v>7982</v>
      </c>
      <c r="K1347" s="9" t="s">
        <v>7983</v>
      </c>
      <c r="L1347" s="9" t="s">
        <v>7983</v>
      </c>
    </row>
    <row r="1348" spans="1:12" x14ac:dyDescent="0.35">
      <c r="A1348" s="9" t="s">
        <v>7984</v>
      </c>
      <c r="B1348" s="9" t="s">
        <v>7985</v>
      </c>
      <c r="C1348" s="9" t="s">
        <v>7986</v>
      </c>
      <c r="D1348" s="9">
        <v>1346</v>
      </c>
      <c r="E1348" s="9" t="s">
        <v>7987</v>
      </c>
      <c r="F1348" s="9" t="s">
        <v>412</v>
      </c>
      <c r="G1348" s="9" t="s">
        <v>7988</v>
      </c>
      <c r="H1348" s="9" t="s">
        <v>327</v>
      </c>
      <c r="I1348" s="9"/>
      <c r="J1348" s="9" t="s">
        <v>7989</v>
      </c>
      <c r="K1348" s="9" t="s">
        <v>7990</v>
      </c>
      <c r="L1348" s="9" t="s">
        <v>7990</v>
      </c>
    </row>
    <row r="1349" spans="1:12" x14ac:dyDescent="0.35">
      <c r="A1349" s="9" t="s">
        <v>7991</v>
      </c>
      <c r="B1349" s="9" t="s">
        <v>7992</v>
      </c>
      <c r="C1349" s="9" t="s">
        <v>7993</v>
      </c>
      <c r="D1349" s="9">
        <v>1347</v>
      </c>
      <c r="E1349" s="9" t="s">
        <v>7994</v>
      </c>
      <c r="F1349" s="9" t="s">
        <v>865</v>
      </c>
      <c r="G1349" s="9" t="s">
        <v>7995</v>
      </c>
      <c r="H1349" s="9" t="s">
        <v>327</v>
      </c>
      <c r="I1349" s="9"/>
      <c r="J1349" s="9" t="s">
        <v>7996</v>
      </c>
      <c r="K1349" s="9" t="s">
        <v>7997</v>
      </c>
      <c r="L1349" s="9" t="s">
        <v>7997</v>
      </c>
    </row>
    <row r="1350" spans="1:12" x14ac:dyDescent="0.35">
      <c r="A1350" s="9" t="s">
        <v>7998</v>
      </c>
      <c r="B1350" s="9" t="s">
        <v>7999</v>
      </c>
      <c r="C1350" s="9" t="s">
        <v>8000</v>
      </c>
      <c r="D1350" s="9">
        <v>1348</v>
      </c>
      <c r="E1350" s="9" t="s">
        <v>8001</v>
      </c>
      <c r="F1350" s="9" t="s">
        <v>865</v>
      </c>
      <c r="G1350" s="9" t="s">
        <v>8002</v>
      </c>
      <c r="H1350" s="9" t="s">
        <v>320</v>
      </c>
      <c r="I1350" s="9"/>
      <c r="J1350" s="9"/>
      <c r="K1350" s="9"/>
      <c r="L1350" s="9"/>
    </row>
    <row r="1351" spans="1:12" x14ac:dyDescent="0.35">
      <c r="A1351" s="9" t="s">
        <v>8003</v>
      </c>
      <c r="B1351" s="9" t="s">
        <v>8004</v>
      </c>
      <c r="C1351" s="9" t="s">
        <v>8005</v>
      </c>
      <c r="D1351" s="9">
        <v>1349</v>
      </c>
      <c r="E1351" s="9" t="s">
        <v>8006</v>
      </c>
      <c r="F1351" s="9" t="s">
        <v>318</v>
      </c>
      <c r="G1351" s="9" t="s">
        <v>8007</v>
      </c>
      <c r="H1351" s="9" t="s">
        <v>320</v>
      </c>
      <c r="I1351" s="9"/>
      <c r="J1351" s="9"/>
      <c r="K1351" s="9" t="s">
        <v>8008</v>
      </c>
      <c r="L1351" s="9" t="s">
        <v>8008</v>
      </c>
    </row>
    <row r="1352" spans="1:12" x14ac:dyDescent="0.35">
      <c r="A1352" s="9" t="s">
        <v>8009</v>
      </c>
      <c r="B1352" s="9" t="s">
        <v>8010</v>
      </c>
      <c r="C1352" s="9" t="s">
        <v>8011</v>
      </c>
      <c r="D1352" s="9">
        <v>1350</v>
      </c>
      <c r="E1352" s="9" t="s">
        <v>8012</v>
      </c>
      <c r="F1352" s="9" t="s">
        <v>318</v>
      </c>
      <c r="G1352" s="9" t="s">
        <v>8013</v>
      </c>
      <c r="H1352" s="9" t="s">
        <v>327</v>
      </c>
      <c r="I1352" s="9"/>
      <c r="J1352" s="9" t="s">
        <v>8014</v>
      </c>
      <c r="K1352" s="9" t="s">
        <v>8015</v>
      </c>
      <c r="L1352" s="9" t="s">
        <v>8015</v>
      </c>
    </row>
    <row r="1353" spans="1:12" x14ac:dyDescent="0.35">
      <c r="A1353" s="9" t="s">
        <v>8016</v>
      </c>
      <c r="B1353" s="9" t="s">
        <v>8017</v>
      </c>
      <c r="C1353" s="9" t="s">
        <v>8018</v>
      </c>
      <c r="D1353" s="9">
        <v>1351</v>
      </c>
      <c r="E1353" s="9" t="s">
        <v>8019</v>
      </c>
      <c r="F1353" s="9" t="s">
        <v>318</v>
      </c>
      <c r="G1353" s="9" t="s">
        <v>8020</v>
      </c>
      <c r="H1353" s="9" t="s">
        <v>320</v>
      </c>
      <c r="I1353" s="9"/>
      <c r="J1353" s="9"/>
      <c r="K1353" s="9"/>
      <c r="L1353" s="9"/>
    </row>
    <row r="1354" spans="1:12" x14ac:dyDescent="0.35">
      <c r="A1354" s="9" t="s">
        <v>8021</v>
      </c>
      <c r="B1354" s="9" t="s">
        <v>8022</v>
      </c>
      <c r="C1354" s="9" t="s">
        <v>8023</v>
      </c>
      <c r="D1354" s="9">
        <v>1352</v>
      </c>
      <c r="E1354" s="9" t="s">
        <v>8024</v>
      </c>
      <c r="F1354" s="9" t="s">
        <v>865</v>
      </c>
      <c r="G1354" s="9" t="s">
        <v>8025</v>
      </c>
      <c r="H1354" s="9" t="s">
        <v>320</v>
      </c>
      <c r="I1354" s="9"/>
      <c r="J1354" s="9"/>
      <c r="K1354" s="9"/>
      <c r="L1354" s="9"/>
    </row>
    <row r="1355" spans="1:12" x14ac:dyDescent="0.35">
      <c r="A1355" s="9" t="s">
        <v>8026</v>
      </c>
      <c r="B1355" s="9" t="s">
        <v>8027</v>
      </c>
      <c r="C1355" s="9" t="s">
        <v>8028</v>
      </c>
      <c r="D1355" s="9">
        <v>1353</v>
      </c>
      <c r="E1355" s="9" t="s">
        <v>8029</v>
      </c>
      <c r="F1355" s="9" t="s">
        <v>865</v>
      </c>
      <c r="G1355" s="9" t="s">
        <v>8025</v>
      </c>
      <c r="H1355" s="9" t="s">
        <v>320</v>
      </c>
      <c r="I1355" s="9"/>
      <c r="J1355" s="9"/>
      <c r="K1355" s="9" t="s">
        <v>8030</v>
      </c>
      <c r="L1355" s="9" t="s">
        <v>8031</v>
      </c>
    </row>
    <row r="1356" spans="1:12" x14ac:dyDescent="0.35">
      <c r="A1356" s="9" t="s">
        <v>8032</v>
      </c>
      <c r="B1356" s="9" t="s">
        <v>8033</v>
      </c>
      <c r="C1356" s="9" t="s">
        <v>8034</v>
      </c>
      <c r="D1356" s="9">
        <v>1354</v>
      </c>
      <c r="E1356" s="9" t="s">
        <v>8035</v>
      </c>
      <c r="F1356" s="9" t="s">
        <v>318</v>
      </c>
      <c r="G1356" s="9" t="s">
        <v>8036</v>
      </c>
      <c r="H1356" s="9" t="s">
        <v>327</v>
      </c>
      <c r="I1356" s="9"/>
      <c r="J1356" s="9" t="s">
        <v>8037</v>
      </c>
      <c r="K1356" s="9" t="s">
        <v>8038</v>
      </c>
      <c r="L1356" s="9" t="s">
        <v>8038</v>
      </c>
    </row>
    <row r="1357" spans="1:12" x14ac:dyDescent="0.35">
      <c r="A1357" s="9" t="s">
        <v>8039</v>
      </c>
      <c r="B1357" s="9" t="s">
        <v>8040</v>
      </c>
      <c r="C1357" s="9" t="s">
        <v>8041</v>
      </c>
      <c r="D1357" s="9">
        <v>1355</v>
      </c>
      <c r="E1357" s="9" t="s">
        <v>8042</v>
      </c>
      <c r="F1357" s="9" t="s">
        <v>365</v>
      </c>
      <c r="G1357" s="9" t="s">
        <v>8043</v>
      </c>
      <c r="H1357" s="9" t="s">
        <v>327</v>
      </c>
      <c r="I1357" s="9"/>
      <c r="J1357" s="9"/>
      <c r="K1357" s="9" t="s">
        <v>8044</v>
      </c>
      <c r="L1357" s="9" t="s">
        <v>8044</v>
      </c>
    </row>
    <row r="1358" spans="1:12" x14ac:dyDescent="0.35">
      <c r="A1358" s="9" t="s">
        <v>8045</v>
      </c>
      <c r="B1358" s="9" t="s">
        <v>8046</v>
      </c>
      <c r="C1358" s="9" t="s">
        <v>8047</v>
      </c>
      <c r="D1358" s="9">
        <v>1356</v>
      </c>
      <c r="E1358" s="9" t="s">
        <v>8048</v>
      </c>
      <c r="F1358" s="9" t="s">
        <v>365</v>
      </c>
      <c r="G1358" s="9" t="s">
        <v>8049</v>
      </c>
      <c r="H1358" s="9" t="s">
        <v>327</v>
      </c>
      <c r="I1358" s="9"/>
      <c r="J1358" s="9"/>
      <c r="K1358" s="9" t="s">
        <v>8050</v>
      </c>
      <c r="L1358" s="9" t="s">
        <v>8050</v>
      </c>
    </row>
    <row r="1359" spans="1:12" x14ac:dyDescent="0.35">
      <c r="A1359" s="9" t="s">
        <v>8051</v>
      </c>
      <c r="B1359" s="9" t="s">
        <v>8052</v>
      </c>
      <c r="C1359" s="9" t="s">
        <v>8053</v>
      </c>
      <c r="D1359" s="9">
        <v>1357</v>
      </c>
      <c r="E1359" s="9" t="s">
        <v>8054</v>
      </c>
      <c r="F1359" s="9" t="s">
        <v>318</v>
      </c>
      <c r="G1359" s="9" t="s">
        <v>8055</v>
      </c>
      <c r="H1359" s="9" t="s">
        <v>320</v>
      </c>
      <c r="I1359" s="9"/>
      <c r="J1359" s="9"/>
      <c r="K1359" s="9"/>
      <c r="L1359" s="9"/>
    </row>
    <row r="1360" spans="1:12" x14ac:dyDescent="0.35">
      <c r="A1360" s="9" t="s">
        <v>8056</v>
      </c>
      <c r="B1360" s="9" t="s">
        <v>8057</v>
      </c>
      <c r="C1360" s="9" t="s">
        <v>8058</v>
      </c>
      <c r="D1360" s="9">
        <v>1358</v>
      </c>
      <c r="E1360" s="9" t="s">
        <v>8059</v>
      </c>
      <c r="F1360" s="9" t="s">
        <v>318</v>
      </c>
      <c r="G1360" s="9" t="s">
        <v>8060</v>
      </c>
      <c r="H1360" s="9" t="s">
        <v>327</v>
      </c>
      <c r="I1360" s="9"/>
      <c r="J1360" s="9"/>
      <c r="K1360" s="9" t="s">
        <v>8061</v>
      </c>
      <c r="L1360" s="9" t="s">
        <v>8061</v>
      </c>
    </row>
    <row r="1361" spans="1:12" x14ac:dyDescent="0.35">
      <c r="A1361" s="9" t="s">
        <v>8062</v>
      </c>
      <c r="B1361" s="9" t="s">
        <v>8063</v>
      </c>
      <c r="C1361" s="9" t="s">
        <v>8064</v>
      </c>
      <c r="D1361" s="9">
        <v>1359</v>
      </c>
      <c r="E1361" s="9" t="s">
        <v>8065</v>
      </c>
      <c r="F1361" s="9" t="s">
        <v>318</v>
      </c>
      <c r="G1361" s="9" t="s">
        <v>8066</v>
      </c>
      <c r="H1361" s="9" t="s">
        <v>327</v>
      </c>
      <c r="I1361" s="9"/>
      <c r="J1361" s="9"/>
      <c r="K1361" s="9"/>
      <c r="L1361" s="9"/>
    </row>
    <row r="1362" spans="1:12" x14ac:dyDescent="0.35">
      <c r="A1362" s="9" t="s">
        <v>8067</v>
      </c>
      <c r="B1362" s="9" t="s">
        <v>8068</v>
      </c>
      <c r="C1362" s="9" t="s">
        <v>8069</v>
      </c>
      <c r="D1362" s="9">
        <v>1360</v>
      </c>
      <c r="E1362" s="9" t="s">
        <v>8070</v>
      </c>
      <c r="F1362" s="9" t="s">
        <v>392</v>
      </c>
      <c r="G1362" s="9" t="s">
        <v>8071</v>
      </c>
      <c r="H1362" s="9" t="s">
        <v>320</v>
      </c>
      <c r="I1362" s="9"/>
      <c r="J1362" s="9"/>
      <c r="K1362" s="9"/>
      <c r="L1362" s="9"/>
    </row>
    <row r="1363" spans="1:12" x14ac:dyDescent="0.35">
      <c r="A1363" s="9" t="s">
        <v>8072</v>
      </c>
      <c r="B1363" s="9" t="s">
        <v>8073</v>
      </c>
      <c r="C1363" s="9" t="s">
        <v>8074</v>
      </c>
      <c r="D1363" s="9">
        <v>1361</v>
      </c>
      <c r="E1363" s="9" t="s">
        <v>8075</v>
      </c>
      <c r="F1363" s="9" t="s">
        <v>412</v>
      </c>
      <c r="G1363" s="9"/>
      <c r="H1363" s="9"/>
      <c r="I1363" s="9"/>
      <c r="J1363" s="9"/>
      <c r="K1363" s="9"/>
      <c r="L1363" s="9"/>
    </row>
    <row r="1364" spans="1:12" x14ac:dyDescent="0.35">
      <c r="A1364" s="9" t="s">
        <v>8076</v>
      </c>
      <c r="B1364" s="9" t="s">
        <v>8077</v>
      </c>
      <c r="C1364" s="9" t="s">
        <v>8078</v>
      </c>
      <c r="D1364" s="9">
        <v>1362</v>
      </c>
      <c r="E1364" s="9" t="s">
        <v>8079</v>
      </c>
      <c r="F1364" s="9" t="s">
        <v>318</v>
      </c>
      <c r="G1364" s="9"/>
      <c r="H1364" s="9"/>
      <c r="I1364" s="9"/>
      <c r="J1364" s="9"/>
      <c r="K1364" s="9"/>
      <c r="L1364" s="9"/>
    </row>
    <row r="1365" spans="1:12" x14ac:dyDescent="0.35">
      <c r="A1365" s="9" t="s">
        <v>8080</v>
      </c>
      <c r="B1365" s="9" t="s">
        <v>8081</v>
      </c>
      <c r="C1365" s="9" t="s">
        <v>8082</v>
      </c>
      <c r="D1365" s="9">
        <v>1363</v>
      </c>
      <c r="E1365" s="9" t="s">
        <v>8083</v>
      </c>
      <c r="F1365" s="9" t="s">
        <v>318</v>
      </c>
      <c r="G1365" s="9" t="s">
        <v>8084</v>
      </c>
      <c r="H1365" s="9" t="s">
        <v>320</v>
      </c>
      <c r="I1365" s="9"/>
      <c r="J1365" s="9"/>
      <c r="K1365" s="9" t="s">
        <v>350</v>
      </c>
      <c r="L1365" s="9"/>
    </row>
    <row r="1366" spans="1:12" x14ac:dyDescent="0.35">
      <c r="A1366" s="9" t="s">
        <v>8085</v>
      </c>
      <c r="B1366" s="9" t="s">
        <v>8086</v>
      </c>
      <c r="C1366" s="9" t="s">
        <v>8087</v>
      </c>
      <c r="D1366" s="9">
        <v>1364</v>
      </c>
      <c r="E1366" s="9" t="s">
        <v>8088</v>
      </c>
      <c r="F1366" s="9" t="s">
        <v>365</v>
      </c>
      <c r="G1366" s="9" t="s">
        <v>8089</v>
      </c>
      <c r="H1366" s="9" t="s">
        <v>327</v>
      </c>
      <c r="I1366" s="9"/>
      <c r="J1366" s="9"/>
      <c r="K1366" s="9"/>
      <c r="L1366" s="9"/>
    </row>
    <row r="1367" spans="1:12" x14ac:dyDescent="0.35">
      <c r="A1367" s="9" t="s">
        <v>8090</v>
      </c>
      <c r="B1367" s="9" t="s">
        <v>8091</v>
      </c>
      <c r="C1367" s="9" t="s">
        <v>8092</v>
      </c>
      <c r="D1367" s="9">
        <v>1365</v>
      </c>
      <c r="E1367" s="9" t="s">
        <v>8093</v>
      </c>
      <c r="F1367" s="9" t="s">
        <v>1005</v>
      </c>
      <c r="G1367" s="9" t="s">
        <v>8094</v>
      </c>
      <c r="H1367" s="9" t="s">
        <v>327</v>
      </c>
      <c r="I1367" s="9"/>
      <c r="J1367" s="9" t="s">
        <v>8095</v>
      </c>
      <c r="K1367" s="9" t="s">
        <v>8096</v>
      </c>
      <c r="L1367" s="9" t="s">
        <v>8096</v>
      </c>
    </row>
    <row r="1368" spans="1:12" x14ac:dyDescent="0.35">
      <c r="A1368" s="9" t="s">
        <v>8097</v>
      </c>
      <c r="B1368" s="9" t="s">
        <v>8098</v>
      </c>
      <c r="C1368" s="9" t="s">
        <v>8099</v>
      </c>
      <c r="D1368" s="9">
        <v>1366</v>
      </c>
      <c r="E1368" s="9" t="s">
        <v>8100</v>
      </c>
      <c r="F1368" s="9" t="s">
        <v>865</v>
      </c>
      <c r="G1368" s="9" t="s">
        <v>8101</v>
      </c>
      <c r="H1368" s="9" t="s">
        <v>320</v>
      </c>
      <c r="I1368" s="9"/>
      <c r="J1368" s="9"/>
      <c r="K1368" s="9"/>
      <c r="L1368" s="9"/>
    </row>
    <row r="1369" spans="1:12" x14ac:dyDescent="0.35">
      <c r="A1369" s="9" t="s">
        <v>8102</v>
      </c>
      <c r="B1369" s="9" t="s">
        <v>8103</v>
      </c>
      <c r="C1369" s="9" t="s">
        <v>8104</v>
      </c>
      <c r="D1369" s="9">
        <v>1367</v>
      </c>
      <c r="E1369" s="9" t="s">
        <v>8105</v>
      </c>
      <c r="F1369" s="9" t="s">
        <v>1005</v>
      </c>
      <c r="G1369" s="9" t="s">
        <v>8106</v>
      </c>
      <c r="H1369" s="9" t="s">
        <v>327</v>
      </c>
      <c r="I1369" s="9"/>
      <c r="J1369" s="9"/>
      <c r="K1369" s="9" t="s">
        <v>8107</v>
      </c>
      <c r="L1369" s="9" t="s">
        <v>8107</v>
      </c>
    </row>
    <row r="1370" spans="1:12" x14ac:dyDescent="0.35">
      <c r="A1370" s="9" t="s">
        <v>8108</v>
      </c>
      <c r="B1370" s="9" t="s">
        <v>8109</v>
      </c>
      <c r="C1370" s="9" t="s">
        <v>8110</v>
      </c>
      <c r="D1370" s="9">
        <v>1368</v>
      </c>
      <c r="E1370" s="9" t="s">
        <v>8111</v>
      </c>
      <c r="F1370" s="9" t="s">
        <v>865</v>
      </c>
      <c r="G1370" s="9" t="s">
        <v>8112</v>
      </c>
      <c r="H1370" s="9" t="s">
        <v>320</v>
      </c>
      <c r="I1370" s="9"/>
      <c r="J1370" s="9"/>
      <c r="K1370" s="9" t="s">
        <v>8113</v>
      </c>
      <c r="L1370" s="9" t="s">
        <v>8114</v>
      </c>
    </row>
    <row r="1371" spans="1:12" x14ac:dyDescent="0.35">
      <c r="A1371" s="9" t="s">
        <v>8115</v>
      </c>
      <c r="B1371" s="9" t="s">
        <v>8116</v>
      </c>
      <c r="C1371" s="9" t="s">
        <v>8117</v>
      </c>
      <c r="D1371" s="9">
        <v>1369</v>
      </c>
      <c r="E1371" s="9" t="s">
        <v>8118</v>
      </c>
      <c r="F1371" s="9" t="s">
        <v>392</v>
      </c>
      <c r="G1371" s="9" t="s">
        <v>8119</v>
      </c>
      <c r="H1371" s="9" t="s">
        <v>320</v>
      </c>
      <c r="I1371" s="9"/>
      <c r="J1371" s="9"/>
      <c r="K1371" s="9"/>
      <c r="L1371" s="9"/>
    </row>
    <row r="1372" spans="1:12" x14ac:dyDescent="0.35">
      <c r="A1372" s="9" t="s">
        <v>8120</v>
      </c>
      <c r="B1372" s="9" t="s">
        <v>8121</v>
      </c>
      <c r="C1372" s="9" t="s">
        <v>8122</v>
      </c>
      <c r="D1372" s="9">
        <v>1370</v>
      </c>
      <c r="E1372" s="9" t="s">
        <v>8123</v>
      </c>
      <c r="F1372" s="9" t="s">
        <v>318</v>
      </c>
      <c r="G1372" s="9" t="s">
        <v>8124</v>
      </c>
      <c r="H1372" s="9" t="s">
        <v>320</v>
      </c>
      <c r="I1372" s="9"/>
      <c r="J1372" s="9"/>
      <c r="K1372" s="9" t="s">
        <v>8125</v>
      </c>
      <c r="L1372" s="9" t="s">
        <v>8125</v>
      </c>
    </row>
    <row r="1373" spans="1:12" x14ac:dyDescent="0.35">
      <c r="A1373" s="9" t="s">
        <v>8126</v>
      </c>
      <c r="B1373" s="9" t="s">
        <v>8127</v>
      </c>
      <c r="C1373" s="9" t="s">
        <v>8128</v>
      </c>
      <c r="D1373" s="9">
        <v>1371</v>
      </c>
      <c r="E1373" s="9" t="s">
        <v>8129</v>
      </c>
      <c r="F1373" s="9" t="s">
        <v>365</v>
      </c>
      <c r="G1373" s="9" t="s">
        <v>8130</v>
      </c>
      <c r="H1373" s="9" t="s">
        <v>327</v>
      </c>
      <c r="I1373" s="9"/>
      <c r="J1373" s="9" t="s">
        <v>8131</v>
      </c>
      <c r="K1373" s="9" t="s">
        <v>8132</v>
      </c>
      <c r="L1373" s="9" t="s">
        <v>8132</v>
      </c>
    </row>
    <row r="1374" spans="1:12" x14ac:dyDescent="0.35">
      <c r="A1374" s="9" t="s">
        <v>8133</v>
      </c>
      <c r="B1374" s="9" t="s">
        <v>8134</v>
      </c>
      <c r="C1374" s="9" t="s">
        <v>8135</v>
      </c>
      <c r="D1374" s="9">
        <v>1372</v>
      </c>
      <c r="E1374" s="9" t="s">
        <v>8136</v>
      </c>
      <c r="F1374" s="9" t="s">
        <v>318</v>
      </c>
      <c r="G1374" s="9" t="s">
        <v>8137</v>
      </c>
      <c r="H1374" s="9" t="s">
        <v>320</v>
      </c>
      <c r="I1374" s="9"/>
      <c r="J1374" s="9" t="s">
        <v>8138</v>
      </c>
      <c r="K1374" s="9" t="s">
        <v>350</v>
      </c>
      <c r="L1374" s="9" t="s">
        <v>350</v>
      </c>
    </row>
    <row r="1375" spans="1:12" x14ac:dyDescent="0.35">
      <c r="A1375" s="9" t="s">
        <v>8139</v>
      </c>
      <c r="B1375" s="9" t="s">
        <v>8140</v>
      </c>
      <c r="C1375" s="9" t="s">
        <v>8141</v>
      </c>
      <c r="D1375" s="9">
        <v>1373</v>
      </c>
      <c r="E1375" s="9" t="s">
        <v>8142</v>
      </c>
      <c r="F1375" s="9" t="s">
        <v>318</v>
      </c>
      <c r="G1375" s="9" t="s">
        <v>8143</v>
      </c>
      <c r="H1375" s="9" t="s">
        <v>327</v>
      </c>
      <c r="I1375" s="9"/>
      <c r="J1375" s="9" t="s">
        <v>8138</v>
      </c>
      <c r="K1375" s="9" t="s">
        <v>8144</v>
      </c>
      <c r="L1375" s="9" t="s">
        <v>8144</v>
      </c>
    </row>
    <row r="1376" spans="1:12" x14ac:dyDescent="0.35">
      <c r="A1376" s="9" t="s">
        <v>8145</v>
      </c>
      <c r="B1376" s="9" t="s">
        <v>8146</v>
      </c>
      <c r="C1376" s="9" t="s">
        <v>8147</v>
      </c>
      <c r="D1376" s="9">
        <v>1374</v>
      </c>
      <c r="E1376" s="9" t="s">
        <v>8148</v>
      </c>
      <c r="F1376" s="9" t="s">
        <v>1005</v>
      </c>
      <c r="G1376" s="9" t="s">
        <v>8149</v>
      </c>
      <c r="H1376" s="9" t="s">
        <v>327</v>
      </c>
      <c r="I1376" s="9"/>
      <c r="J1376" s="9" t="s">
        <v>8150</v>
      </c>
      <c r="K1376" s="9" t="s">
        <v>8151</v>
      </c>
      <c r="L1376" s="9" t="s">
        <v>8151</v>
      </c>
    </row>
    <row r="1377" spans="1:12" x14ac:dyDescent="0.35">
      <c r="A1377" s="9" t="s">
        <v>8152</v>
      </c>
      <c r="B1377" s="9" t="s">
        <v>8153</v>
      </c>
      <c r="C1377" s="9" t="s">
        <v>8154</v>
      </c>
      <c r="D1377" s="9">
        <v>1375</v>
      </c>
      <c r="E1377" s="9" t="s">
        <v>8155</v>
      </c>
      <c r="F1377" s="9" t="s">
        <v>318</v>
      </c>
      <c r="G1377" s="9" t="s">
        <v>8156</v>
      </c>
      <c r="H1377" s="9" t="s">
        <v>320</v>
      </c>
      <c r="I1377" s="9"/>
      <c r="J1377" s="9"/>
      <c r="K1377" s="9"/>
      <c r="L1377" s="9"/>
    </row>
    <row r="1378" spans="1:12" x14ac:dyDescent="0.35">
      <c r="A1378" s="9" t="s">
        <v>8157</v>
      </c>
      <c r="B1378" s="9" t="s">
        <v>8158</v>
      </c>
      <c r="C1378" s="9" t="s">
        <v>8159</v>
      </c>
      <c r="D1378" s="9">
        <v>1376</v>
      </c>
      <c r="E1378" s="9" t="s">
        <v>8160</v>
      </c>
      <c r="F1378" s="9" t="s">
        <v>318</v>
      </c>
      <c r="G1378" s="9" t="s">
        <v>8161</v>
      </c>
      <c r="H1378" s="9" t="s">
        <v>327</v>
      </c>
      <c r="I1378" s="9"/>
      <c r="J1378" s="9" t="s">
        <v>8162</v>
      </c>
      <c r="K1378" s="9" t="s">
        <v>8163</v>
      </c>
      <c r="L1378" s="9" t="s">
        <v>8163</v>
      </c>
    </row>
    <row r="1379" spans="1:12" x14ac:dyDescent="0.35">
      <c r="A1379" s="9" t="s">
        <v>8164</v>
      </c>
      <c r="B1379" s="9" t="s">
        <v>8165</v>
      </c>
      <c r="C1379" s="9" t="s">
        <v>8166</v>
      </c>
      <c r="D1379" s="9">
        <v>1377</v>
      </c>
      <c r="E1379" s="9" t="s">
        <v>8167</v>
      </c>
      <c r="F1379" s="9" t="s">
        <v>318</v>
      </c>
      <c r="G1379" s="9" t="s">
        <v>8168</v>
      </c>
      <c r="H1379" s="9" t="s">
        <v>320</v>
      </c>
      <c r="I1379" s="9"/>
      <c r="J1379" s="9"/>
      <c r="K1379" s="9"/>
      <c r="L1379" s="9"/>
    </row>
    <row r="1380" spans="1:12" x14ac:dyDescent="0.35">
      <c r="A1380" s="9" t="s">
        <v>8169</v>
      </c>
      <c r="B1380" s="9" t="s">
        <v>8170</v>
      </c>
      <c r="C1380" s="9" t="s">
        <v>8171</v>
      </c>
      <c r="D1380" s="9">
        <v>1378</v>
      </c>
      <c r="E1380" s="9" t="s">
        <v>8172</v>
      </c>
      <c r="F1380" s="9" t="s">
        <v>318</v>
      </c>
      <c r="G1380" s="9" t="s">
        <v>8173</v>
      </c>
      <c r="H1380" s="9" t="s">
        <v>320</v>
      </c>
      <c r="I1380" s="9"/>
      <c r="J1380" s="9"/>
      <c r="K1380" s="9"/>
      <c r="L1380" s="9"/>
    </row>
    <row r="1381" spans="1:12" x14ac:dyDescent="0.35">
      <c r="A1381" s="9" t="s">
        <v>8174</v>
      </c>
      <c r="B1381" s="9" t="s">
        <v>8175</v>
      </c>
      <c r="C1381" s="9" t="s">
        <v>8176</v>
      </c>
      <c r="D1381" s="9">
        <v>1379</v>
      </c>
      <c r="E1381" s="9" t="s">
        <v>8177</v>
      </c>
      <c r="F1381" s="9" t="s">
        <v>392</v>
      </c>
      <c r="G1381" s="9" t="s">
        <v>8178</v>
      </c>
      <c r="H1381" s="9" t="s">
        <v>320</v>
      </c>
      <c r="I1381" s="9"/>
      <c r="J1381" s="9"/>
      <c r="K1381" s="9"/>
      <c r="L1381" s="9"/>
    </row>
    <row r="1382" spans="1:12" x14ac:dyDescent="0.35">
      <c r="A1382" s="9" t="s">
        <v>8179</v>
      </c>
      <c r="B1382" s="9" t="s">
        <v>8180</v>
      </c>
      <c r="C1382" s="9" t="s">
        <v>8181</v>
      </c>
      <c r="D1382" s="9">
        <v>1380</v>
      </c>
      <c r="E1382" s="9" t="s">
        <v>8182</v>
      </c>
      <c r="F1382" s="9" t="s">
        <v>365</v>
      </c>
      <c r="G1382" s="9" t="s">
        <v>8183</v>
      </c>
      <c r="H1382" s="9" t="s">
        <v>327</v>
      </c>
      <c r="I1382" s="9"/>
      <c r="J1382" s="9"/>
      <c r="K1382" s="9" t="s">
        <v>8184</v>
      </c>
      <c r="L1382" s="9" t="s">
        <v>8184</v>
      </c>
    </row>
    <row r="1383" spans="1:12" x14ac:dyDescent="0.35">
      <c r="A1383" s="9" t="s">
        <v>8185</v>
      </c>
      <c r="B1383" s="9" t="s">
        <v>8186</v>
      </c>
      <c r="C1383" s="9" t="s">
        <v>8187</v>
      </c>
      <c r="D1383" s="9">
        <v>1381</v>
      </c>
      <c r="E1383" s="9" t="s">
        <v>8188</v>
      </c>
      <c r="F1383" s="9" t="s">
        <v>365</v>
      </c>
      <c r="G1383" s="9"/>
      <c r="H1383" s="9"/>
      <c r="I1383" s="9"/>
      <c r="J1383" s="9"/>
      <c r="K1383" s="9"/>
      <c r="L1383" s="9"/>
    </row>
    <row r="1384" spans="1:12" x14ac:dyDescent="0.35">
      <c r="A1384" s="9" t="s">
        <v>8189</v>
      </c>
      <c r="B1384" s="9" t="s">
        <v>8190</v>
      </c>
      <c r="C1384" s="9" t="s">
        <v>8191</v>
      </c>
      <c r="D1384" s="9">
        <v>1382</v>
      </c>
      <c r="E1384" s="9" t="s">
        <v>8192</v>
      </c>
      <c r="F1384" s="9" t="s">
        <v>365</v>
      </c>
      <c r="G1384" s="9"/>
      <c r="H1384" s="9"/>
      <c r="I1384" s="9"/>
      <c r="J1384" s="9"/>
      <c r="K1384" s="9"/>
      <c r="L1384" s="9"/>
    </row>
    <row r="1385" spans="1:12" x14ac:dyDescent="0.35">
      <c r="A1385" s="9" t="s">
        <v>8193</v>
      </c>
      <c r="B1385" s="9" t="s">
        <v>8194</v>
      </c>
      <c r="C1385" s="9" t="s">
        <v>8195</v>
      </c>
      <c r="D1385" s="9">
        <v>1383</v>
      </c>
      <c r="E1385" s="9" t="s">
        <v>8196</v>
      </c>
      <c r="F1385" s="9" t="s">
        <v>365</v>
      </c>
      <c r="G1385" s="9"/>
      <c r="H1385" s="9"/>
      <c r="I1385" s="9"/>
      <c r="J1385" s="9"/>
      <c r="K1385" s="9"/>
      <c r="L1385" s="9"/>
    </row>
    <row r="1386" spans="1:12" x14ac:dyDescent="0.35">
      <c r="A1386" s="9" t="s">
        <v>8197</v>
      </c>
      <c r="B1386" s="9" t="s">
        <v>8198</v>
      </c>
      <c r="C1386" s="9" t="s">
        <v>8199</v>
      </c>
      <c r="D1386" s="9">
        <v>1384</v>
      </c>
      <c r="E1386" s="9" t="s">
        <v>8200</v>
      </c>
      <c r="F1386" s="9" t="s">
        <v>318</v>
      </c>
      <c r="G1386" s="9" t="s">
        <v>8201</v>
      </c>
      <c r="H1386" s="9" t="s">
        <v>327</v>
      </c>
      <c r="I1386" s="9"/>
      <c r="J1386" s="9" t="s">
        <v>8202</v>
      </c>
      <c r="K1386" s="9" t="s">
        <v>8203</v>
      </c>
      <c r="L1386" s="9" t="s">
        <v>8203</v>
      </c>
    </row>
    <row r="1387" spans="1:12" x14ac:dyDescent="0.35">
      <c r="A1387" s="9" t="s">
        <v>8204</v>
      </c>
      <c r="B1387" s="9" t="s">
        <v>8205</v>
      </c>
      <c r="C1387" s="9" t="s">
        <v>8206</v>
      </c>
      <c r="D1387" s="9">
        <v>1385</v>
      </c>
      <c r="E1387" s="9" t="s">
        <v>8207</v>
      </c>
      <c r="F1387" s="9" t="s">
        <v>392</v>
      </c>
      <c r="G1387" s="9" t="s">
        <v>8208</v>
      </c>
      <c r="H1387" s="9" t="s">
        <v>327</v>
      </c>
      <c r="I1387" s="9"/>
      <c r="J1387" s="9"/>
      <c r="K1387" s="9"/>
      <c r="L1387" s="9"/>
    </row>
    <row r="1388" spans="1:12" x14ac:dyDescent="0.35">
      <c r="A1388" s="9" t="s">
        <v>8209</v>
      </c>
      <c r="B1388" s="9" t="s">
        <v>8210</v>
      </c>
      <c r="C1388" s="9" t="s">
        <v>8211</v>
      </c>
      <c r="D1388" s="9">
        <v>1386</v>
      </c>
      <c r="E1388" s="9" t="s">
        <v>8212</v>
      </c>
      <c r="F1388" s="9" t="s">
        <v>318</v>
      </c>
      <c r="G1388" s="9" t="s">
        <v>8213</v>
      </c>
      <c r="H1388" s="9" t="s">
        <v>320</v>
      </c>
      <c r="I1388" s="9"/>
      <c r="J1388" s="9"/>
      <c r="K1388" s="9" t="s">
        <v>8214</v>
      </c>
      <c r="L1388" s="9" t="s">
        <v>8214</v>
      </c>
    </row>
    <row r="1389" spans="1:12" x14ac:dyDescent="0.35">
      <c r="A1389" s="9" t="s">
        <v>8215</v>
      </c>
      <c r="B1389" s="9" t="s">
        <v>8216</v>
      </c>
      <c r="C1389" s="9" t="s">
        <v>8217</v>
      </c>
      <c r="D1389" s="9">
        <v>1387</v>
      </c>
      <c r="E1389" s="9" t="s">
        <v>8218</v>
      </c>
      <c r="F1389" s="9" t="s">
        <v>318</v>
      </c>
      <c r="G1389" s="9" t="s">
        <v>8219</v>
      </c>
      <c r="H1389" s="9" t="s">
        <v>320</v>
      </c>
      <c r="I1389" s="9"/>
      <c r="J1389" s="9"/>
      <c r="K1389" s="9" t="s">
        <v>8220</v>
      </c>
      <c r="L1389" s="9" t="s">
        <v>8221</v>
      </c>
    </row>
    <row r="1390" spans="1:12" x14ac:dyDescent="0.35">
      <c r="A1390" s="9" t="s">
        <v>8222</v>
      </c>
      <c r="B1390" s="9" t="s">
        <v>8223</v>
      </c>
      <c r="C1390" s="9" t="s">
        <v>8224</v>
      </c>
      <c r="D1390" s="9">
        <v>1388</v>
      </c>
      <c r="E1390" s="9" t="s">
        <v>8225</v>
      </c>
      <c r="F1390" s="9" t="s">
        <v>865</v>
      </c>
      <c r="G1390" s="9" t="s">
        <v>8226</v>
      </c>
      <c r="H1390" s="9" t="s">
        <v>320</v>
      </c>
      <c r="I1390" s="9"/>
      <c r="J1390" s="9"/>
      <c r="K1390" s="9"/>
      <c r="L1390" s="9"/>
    </row>
    <row r="1391" spans="1:12" x14ac:dyDescent="0.35">
      <c r="A1391" s="9" t="s">
        <v>8227</v>
      </c>
      <c r="B1391" s="9" t="s">
        <v>8228</v>
      </c>
      <c r="C1391" s="9" t="s">
        <v>8229</v>
      </c>
      <c r="D1391" s="9">
        <v>1389</v>
      </c>
      <c r="E1391" s="9" t="s">
        <v>8230</v>
      </c>
      <c r="F1391" s="9" t="s">
        <v>392</v>
      </c>
      <c r="G1391" s="9" t="s">
        <v>8231</v>
      </c>
      <c r="H1391" s="9" t="s">
        <v>327</v>
      </c>
      <c r="I1391" s="9"/>
      <c r="J1391" s="9" t="s">
        <v>8232</v>
      </c>
      <c r="K1391" s="9" t="s">
        <v>350</v>
      </c>
      <c r="L1391" s="9" t="s">
        <v>350</v>
      </c>
    </row>
    <row r="1392" spans="1:12" x14ac:dyDescent="0.35">
      <c r="A1392" s="9" t="s">
        <v>8233</v>
      </c>
      <c r="B1392" s="9" t="s">
        <v>8234</v>
      </c>
      <c r="C1392" s="9" t="s">
        <v>8235</v>
      </c>
      <c r="D1392" s="9">
        <v>1390</v>
      </c>
      <c r="E1392" s="9" t="s">
        <v>8236</v>
      </c>
      <c r="F1392" s="9" t="s">
        <v>318</v>
      </c>
      <c r="G1392" s="9"/>
      <c r="H1392" s="9"/>
      <c r="I1392" s="9"/>
      <c r="J1392" s="9"/>
      <c r="K1392" s="9"/>
      <c r="L1392" s="9"/>
    </row>
    <row r="1393" spans="1:12" x14ac:dyDescent="0.35">
      <c r="A1393" s="9" t="s">
        <v>8237</v>
      </c>
      <c r="B1393" s="9" t="s">
        <v>8238</v>
      </c>
      <c r="C1393" s="9" t="s">
        <v>8239</v>
      </c>
      <c r="D1393" s="9">
        <v>1391</v>
      </c>
      <c r="E1393" s="9" t="s">
        <v>8240</v>
      </c>
      <c r="F1393" s="9" t="s">
        <v>865</v>
      </c>
      <c r="G1393" s="9" t="s">
        <v>8241</v>
      </c>
      <c r="H1393" s="9" t="s">
        <v>327</v>
      </c>
      <c r="I1393" s="9"/>
      <c r="J1393" s="9" t="s">
        <v>8242</v>
      </c>
      <c r="K1393" s="9" t="s">
        <v>8243</v>
      </c>
      <c r="L1393" s="9" t="s">
        <v>8243</v>
      </c>
    </row>
    <row r="1394" spans="1:12" x14ac:dyDescent="0.35">
      <c r="A1394" s="9" t="s">
        <v>8244</v>
      </c>
      <c r="B1394" s="9" t="s">
        <v>8245</v>
      </c>
      <c r="C1394" s="9" t="s">
        <v>8246</v>
      </c>
      <c r="D1394" s="9">
        <v>1392</v>
      </c>
      <c r="E1394" s="9" t="s">
        <v>8247</v>
      </c>
      <c r="F1394" s="9" t="s">
        <v>318</v>
      </c>
      <c r="G1394" s="9" t="s">
        <v>8248</v>
      </c>
      <c r="H1394" s="9" t="s">
        <v>327</v>
      </c>
      <c r="I1394" s="9"/>
      <c r="J1394" s="9" t="s">
        <v>8249</v>
      </c>
      <c r="K1394" s="9" t="s">
        <v>8250</v>
      </c>
      <c r="L1394" s="9" t="s">
        <v>8250</v>
      </c>
    </row>
    <row r="1395" spans="1:12" x14ac:dyDescent="0.35">
      <c r="A1395" s="9" t="s">
        <v>8251</v>
      </c>
      <c r="B1395" s="9" t="s">
        <v>8252</v>
      </c>
      <c r="C1395" s="9" t="s">
        <v>8253</v>
      </c>
      <c r="D1395" s="9">
        <v>1393</v>
      </c>
      <c r="E1395" s="9" t="s">
        <v>8254</v>
      </c>
      <c r="F1395" s="9" t="s">
        <v>318</v>
      </c>
      <c r="G1395" s="9" t="s">
        <v>8255</v>
      </c>
      <c r="H1395" s="9" t="s">
        <v>320</v>
      </c>
      <c r="I1395" s="9"/>
      <c r="J1395" s="9"/>
      <c r="K1395" s="9" t="s">
        <v>8256</v>
      </c>
      <c r="L1395" s="9" t="s">
        <v>8256</v>
      </c>
    </row>
    <row r="1396" spans="1:12" x14ac:dyDescent="0.35">
      <c r="A1396" s="9" t="s">
        <v>8257</v>
      </c>
      <c r="B1396" s="9" t="s">
        <v>8258</v>
      </c>
      <c r="C1396" s="9" t="s">
        <v>8259</v>
      </c>
      <c r="D1396" s="9">
        <v>1394</v>
      </c>
      <c r="E1396" s="9" t="s">
        <v>8260</v>
      </c>
      <c r="F1396" s="9" t="s">
        <v>412</v>
      </c>
      <c r="G1396" s="9" t="s">
        <v>8261</v>
      </c>
      <c r="H1396" s="9" t="s">
        <v>320</v>
      </c>
      <c r="I1396" s="9"/>
      <c r="J1396" s="9"/>
      <c r="K1396" s="9" t="s">
        <v>8262</v>
      </c>
      <c r="L1396" s="9" t="s">
        <v>8262</v>
      </c>
    </row>
    <row r="1397" spans="1:12" x14ac:dyDescent="0.35">
      <c r="A1397" s="9" t="s">
        <v>8263</v>
      </c>
      <c r="B1397" s="9" t="s">
        <v>8264</v>
      </c>
      <c r="C1397" s="9" t="s">
        <v>8265</v>
      </c>
      <c r="D1397" s="9">
        <v>1395</v>
      </c>
      <c r="E1397" s="9" t="s">
        <v>8266</v>
      </c>
      <c r="F1397" s="9" t="s">
        <v>412</v>
      </c>
      <c r="G1397" s="9" t="s">
        <v>8267</v>
      </c>
      <c r="H1397" s="9" t="s">
        <v>327</v>
      </c>
      <c r="I1397" s="9"/>
      <c r="J1397" s="9" t="s">
        <v>8268</v>
      </c>
      <c r="K1397" s="9" t="s">
        <v>8269</v>
      </c>
      <c r="L1397" s="9" t="s">
        <v>8269</v>
      </c>
    </row>
    <row r="1398" spans="1:12" x14ac:dyDescent="0.35">
      <c r="A1398" s="9" t="s">
        <v>8270</v>
      </c>
      <c r="B1398" s="9" t="s">
        <v>8271</v>
      </c>
      <c r="C1398" s="9" t="s">
        <v>8272</v>
      </c>
      <c r="D1398" s="9">
        <v>1396</v>
      </c>
      <c r="E1398" s="9" t="s">
        <v>8273</v>
      </c>
      <c r="F1398" s="9" t="s">
        <v>412</v>
      </c>
      <c r="G1398" s="9" t="s">
        <v>8274</v>
      </c>
      <c r="H1398" s="9" t="s">
        <v>320</v>
      </c>
      <c r="I1398" s="9"/>
      <c r="J1398" s="9"/>
      <c r="K1398" s="9" t="s">
        <v>8275</v>
      </c>
      <c r="L1398" s="9" t="s">
        <v>8275</v>
      </c>
    </row>
    <row r="1399" spans="1:12" x14ac:dyDescent="0.35">
      <c r="A1399" s="9" t="s">
        <v>8276</v>
      </c>
      <c r="B1399" s="9" t="s">
        <v>8277</v>
      </c>
      <c r="C1399" s="9" t="s">
        <v>8278</v>
      </c>
      <c r="D1399" s="9">
        <v>1397</v>
      </c>
      <c r="E1399" s="9" t="s">
        <v>8279</v>
      </c>
      <c r="F1399" s="9" t="s">
        <v>365</v>
      </c>
      <c r="G1399" s="9"/>
      <c r="H1399" s="9"/>
      <c r="I1399" s="9"/>
      <c r="J1399" s="9"/>
      <c r="K1399" s="9"/>
      <c r="L1399" s="9"/>
    </row>
    <row r="1400" spans="1:12" x14ac:dyDescent="0.35">
      <c r="A1400" s="9" t="s">
        <v>8280</v>
      </c>
      <c r="B1400" s="9" t="s">
        <v>8281</v>
      </c>
      <c r="C1400" s="9" t="s">
        <v>8282</v>
      </c>
      <c r="D1400" s="9">
        <v>1398</v>
      </c>
      <c r="E1400" s="9" t="s">
        <v>8283</v>
      </c>
      <c r="F1400" s="9" t="s">
        <v>318</v>
      </c>
      <c r="G1400" s="9" t="s">
        <v>8284</v>
      </c>
      <c r="H1400" s="9" t="s">
        <v>320</v>
      </c>
      <c r="I1400" s="9"/>
      <c r="J1400" s="9"/>
      <c r="K1400" s="9"/>
      <c r="L1400" s="9"/>
    </row>
    <row r="1401" spans="1:12" x14ac:dyDescent="0.35">
      <c r="A1401" s="9" t="s">
        <v>8285</v>
      </c>
      <c r="B1401" s="9" t="s">
        <v>8286</v>
      </c>
      <c r="C1401" s="9" t="s">
        <v>8287</v>
      </c>
      <c r="D1401" s="9">
        <v>1399</v>
      </c>
      <c r="E1401" s="9" t="s">
        <v>8288</v>
      </c>
      <c r="F1401" s="9" t="s">
        <v>318</v>
      </c>
      <c r="G1401" s="9" t="s">
        <v>8289</v>
      </c>
      <c r="H1401" s="9" t="s">
        <v>327</v>
      </c>
      <c r="I1401" s="9"/>
      <c r="J1401" s="9" t="s">
        <v>8290</v>
      </c>
      <c r="K1401" s="9" t="s">
        <v>8291</v>
      </c>
      <c r="L1401" s="9" t="s">
        <v>8291</v>
      </c>
    </row>
    <row r="1402" spans="1:12" x14ac:dyDescent="0.35">
      <c r="A1402" s="9" t="s">
        <v>8292</v>
      </c>
      <c r="B1402" s="9" t="s">
        <v>8293</v>
      </c>
      <c r="C1402" s="9" t="s">
        <v>8294</v>
      </c>
      <c r="D1402" s="9">
        <v>1400</v>
      </c>
      <c r="E1402" s="9" t="s">
        <v>8295</v>
      </c>
      <c r="F1402" s="9" t="s">
        <v>318</v>
      </c>
      <c r="G1402" s="9" t="s">
        <v>8296</v>
      </c>
      <c r="H1402" s="9" t="s">
        <v>320</v>
      </c>
      <c r="I1402" s="9"/>
      <c r="J1402" s="9"/>
      <c r="K1402" s="9" t="s">
        <v>8297</v>
      </c>
      <c r="L1402" s="9" t="s">
        <v>8297</v>
      </c>
    </row>
    <row r="1403" spans="1:12" x14ac:dyDescent="0.35">
      <c r="A1403" s="9" t="s">
        <v>8298</v>
      </c>
      <c r="B1403" s="9" t="s">
        <v>8299</v>
      </c>
      <c r="C1403" s="9" t="s">
        <v>8300</v>
      </c>
      <c r="D1403" s="9">
        <v>1401</v>
      </c>
      <c r="E1403" s="9" t="s">
        <v>8301</v>
      </c>
      <c r="F1403" s="9" t="s">
        <v>318</v>
      </c>
      <c r="G1403" s="9" t="s">
        <v>8302</v>
      </c>
      <c r="H1403" s="9" t="s">
        <v>327</v>
      </c>
      <c r="I1403" s="9"/>
      <c r="J1403" s="9" t="s">
        <v>8303</v>
      </c>
      <c r="K1403" s="9"/>
      <c r="L1403" s="9"/>
    </row>
    <row r="1404" spans="1:12" x14ac:dyDescent="0.35">
      <c r="A1404" s="9" t="s">
        <v>8304</v>
      </c>
      <c r="B1404" s="9" t="s">
        <v>8305</v>
      </c>
      <c r="C1404" s="9" t="s">
        <v>8306</v>
      </c>
      <c r="D1404" s="9">
        <v>1402</v>
      </c>
      <c r="E1404" s="9" t="s">
        <v>8307</v>
      </c>
      <c r="F1404" s="9" t="s">
        <v>318</v>
      </c>
      <c r="G1404" s="9" t="s">
        <v>8308</v>
      </c>
      <c r="H1404" s="9" t="s">
        <v>327</v>
      </c>
      <c r="I1404" s="9"/>
      <c r="J1404" s="9" t="s">
        <v>8309</v>
      </c>
      <c r="K1404" s="9" t="s">
        <v>8310</v>
      </c>
      <c r="L1404" s="9" t="s">
        <v>8310</v>
      </c>
    </row>
    <row r="1405" spans="1:12" x14ac:dyDescent="0.35">
      <c r="A1405" s="9" t="s">
        <v>8311</v>
      </c>
      <c r="B1405" s="9" t="s">
        <v>8312</v>
      </c>
      <c r="C1405" s="9" t="s">
        <v>8313</v>
      </c>
      <c r="D1405" s="9">
        <v>1403</v>
      </c>
      <c r="E1405" s="9" t="s">
        <v>8314</v>
      </c>
      <c r="F1405" s="9" t="s">
        <v>412</v>
      </c>
      <c r="G1405" s="9" t="s">
        <v>8315</v>
      </c>
      <c r="H1405" s="9" t="s">
        <v>327</v>
      </c>
      <c r="I1405" s="9"/>
      <c r="J1405" s="9"/>
      <c r="K1405" s="9"/>
      <c r="L1405" s="9"/>
    </row>
    <row r="1406" spans="1:12" x14ac:dyDescent="0.35">
      <c r="A1406" s="9" t="s">
        <v>8316</v>
      </c>
      <c r="B1406" s="9" t="s">
        <v>8317</v>
      </c>
      <c r="C1406" s="9" t="s">
        <v>8318</v>
      </c>
      <c r="D1406" s="9">
        <v>1404</v>
      </c>
      <c r="E1406" s="9" t="s">
        <v>8319</v>
      </c>
      <c r="F1406" s="9" t="s">
        <v>318</v>
      </c>
      <c r="G1406" s="9" t="s">
        <v>8320</v>
      </c>
      <c r="H1406" s="9" t="s">
        <v>320</v>
      </c>
      <c r="I1406" s="9"/>
      <c r="J1406" s="9"/>
      <c r="K1406" s="9"/>
      <c r="L1406" s="9"/>
    </row>
    <row r="1407" spans="1:12" x14ac:dyDescent="0.35">
      <c r="A1407" s="9" t="s">
        <v>8321</v>
      </c>
      <c r="B1407" s="9" t="s">
        <v>8322</v>
      </c>
      <c r="C1407" s="9" t="s">
        <v>8323</v>
      </c>
      <c r="D1407" s="9">
        <v>1405</v>
      </c>
      <c r="E1407" s="9" t="s">
        <v>8324</v>
      </c>
      <c r="F1407" s="9" t="s">
        <v>318</v>
      </c>
      <c r="G1407" s="9" t="s">
        <v>8325</v>
      </c>
      <c r="H1407" s="9" t="s">
        <v>327</v>
      </c>
      <c r="I1407" s="9"/>
      <c r="J1407" s="9" t="s">
        <v>8326</v>
      </c>
      <c r="K1407" s="9" t="s">
        <v>8327</v>
      </c>
      <c r="L1407" s="9" t="s">
        <v>8327</v>
      </c>
    </row>
    <row r="1408" spans="1:12" x14ac:dyDescent="0.35">
      <c r="A1408" s="9" t="s">
        <v>8328</v>
      </c>
      <c r="B1408" s="9" t="s">
        <v>8329</v>
      </c>
      <c r="C1408" s="9" t="s">
        <v>8330</v>
      </c>
      <c r="D1408" s="9">
        <v>1406</v>
      </c>
      <c r="E1408" s="9" t="s">
        <v>8331</v>
      </c>
      <c r="F1408" s="9" t="s">
        <v>318</v>
      </c>
      <c r="G1408" s="9" t="s">
        <v>8332</v>
      </c>
      <c r="H1408" s="9" t="s">
        <v>320</v>
      </c>
      <c r="I1408" s="9"/>
      <c r="J1408" s="9"/>
      <c r="K1408" s="9" t="s">
        <v>8333</v>
      </c>
      <c r="L1408" s="9" t="s">
        <v>8333</v>
      </c>
    </row>
    <row r="1409" spans="1:12" x14ac:dyDescent="0.35">
      <c r="A1409" s="9" t="s">
        <v>8334</v>
      </c>
      <c r="B1409" s="9" t="s">
        <v>8335</v>
      </c>
      <c r="C1409" s="9" t="s">
        <v>8336</v>
      </c>
      <c r="D1409" s="9">
        <v>1407</v>
      </c>
      <c r="E1409" s="9" t="s">
        <v>8337</v>
      </c>
      <c r="F1409" s="9" t="s">
        <v>412</v>
      </c>
      <c r="G1409" s="9" t="s">
        <v>8338</v>
      </c>
      <c r="H1409" s="9" t="s">
        <v>327</v>
      </c>
      <c r="I1409" s="9"/>
      <c r="J1409" s="9"/>
      <c r="K1409" s="9"/>
      <c r="L1409" s="9"/>
    </row>
    <row r="1410" spans="1:12" x14ac:dyDescent="0.35">
      <c r="A1410" s="9" t="s">
        <v>8339</v>
      </c>
      <c r="B1410" s="9" t="s">
        <v>8340</v>
      </c>
      <c r="C1410" s="9" t="s">
        <v>8341</v>
      </c>
      <c r="D1410" s="9">
        <v>1408</v>
      </c>
      <c r="E1410" s="9" t="s">
        <v>8342</v>
      </c>
      <c r="F1410" s="9" t="s">
        <v>412</v>
      </c>
      <c r="G1410" s="9" t="s">
        <v>8343</v>
      </c>
      <c r="H1410" s="9" t="s">
        <v>320</v>
      </c>
      <c r="I1410" s="9"/>
      <c r="J1410" s="9"/>
      <c r="K1410" s="9"/>
      <c r="L1410" s="9"/>
    </row>
    <row r="1411" spans="1:12" x14ac:dyDescent="0.35">
      <c r="A1411" s="9" t="s">
        <v>8344</v>
      </c>
      <c r="B1411" s="9" t="s">
        <v>8345</v>
      </c>
      <c r="C1411" s="9" t="s">
        <v>8346</v>
      </c>
      <c r="D1411" s="9">
        <v>1409</v>
      </c>
      <c r="E1411" s="9" t="s">
        <v>8347</v>
      </c>
      <c r="F1411" s="9" t="s">
        <v>412</v>
      </c>
      <c r="G1411" s="9" t="s">
        <v>8348</v>
      </c>
      <c r="H1411" s="9" t="s">
        <v>327</v>
      </c>
      <c r="I1411" s="9"/>
      <c r="J1411" s="9" t="s">
        <v>8349</v>
      </c>
      <c r="K1411" s="9" t="s">
        <v>8350</v>
      </c>
      <c r="L1411" s="9" t="s">
        <v>8350</v>
      </c>
    </row>
    <row r="1412" spans="1:12" x14ac:dyDescent="0.35">
      <c r="A1412" s="9" t="s">
        <v>8351</v>
      </c>
      <c r="B1412" s="9" t="s">
        <v>8352</v>
      </c>
      <c r="C1412" s="9" t="s">
        <v>8353</v>
      </c>
      <c r="D1412" s="9">
        <v>1410</v>
      </c>
      <c r="E1412" s="9" t="s">
        <v>8354</v>
      </c>
      <c r="F1412" s="9" t="s">
        <v>392</v>
      </c>
      <c r="G1412" s="9" t="s">
        <v>8355</v>
      </c>
      <c r="H1412" s="9" t="s">
        <v>320</v>
      </c>
      <c r="I1412" s="9"/>
      <c r="J1412" s="9"/>
      <c r="K1412" s="9"/>
      <c r="L1412" s="9"/>
    </row>
    <row r="1413" spans="1:12" x14ac:dyDescent="0.35">
      <c r="A1413" s="9" t="s">
        <v>8356</v>
      </c>
      <c r="B1413" s="9" t="s">
        <v>8357</v>
      </c>
      <c r="C1413" s="9" t="s">
        <v>8358</v>
      </c>
      <c r="D1413" s="9">
        <v>1411</v>
      </c>
      <c r="E1413" s="9" t="s">
        <v>8359</v>
      </c>
      <c r="F1413" s="9" t="s">
        <v>318</v>
      </c>
      <c r="G1413" s="9" t="s">
        <v>8360</v>
      </c>
      <c r="H1413" s="9" t="s">
        <v>320</v>
      </c>
      <c r="I1413" s="9"/>
      <c r="J1413" s="9"/>
      <c r="K1413" s="9" t="s">
        <v>8361</v>
      </c>
      <c r="L1413" s="9"/>
    </row>
    <row r="1414" spans="1:12" x14ac:dyDescent="0.35">
      <c r="A1414" s="9" t="s">
        <v>8362</v>
      </c>
      <c r="B1414" s="9" t="s">
        <v>8363</v>
      </c>
      <c r="C1414" s="9" t="s">
        <v>8364</v>
      </c>
      <c r="D1414" s="9">
        <v>1412</v>
      </c>
      <c r="E1414" s="9" t="s">
        <v>8365</v>
      </c>
      <c r="F1414" s="9" t="s">
        <v>318</v>
      </c>
      <c r="G1414" s="9" t="s">
        <v>8366</v>
      </c>
      <c r="H1414" s="9" t="s">
        <v>320</v>
      </c>
      <c r="I1414" s="9"/>
      <c r="J1414" s="9"/>
      <c r="K1414" s="9" t="s">
        <v>8367</v>
      </c>
      <c r="L1414" s="9" t="s">
        <v>8368</v>
      </c>
    </row>
    <row r="1415" spans="1:12" x14ac:dyDescent="0.35">
      <c r="A1415" s="9" t="s">
        <v>8369</v>
      </c>
      <c r="B1415" s="9" t="s">
        <v>8370</v>
      </c>
      <c r="C1415" s="9" t="s">
        <v>8371</v>
      </c>
      <c r="D1415" s="9">
        <v>1413</v>
      </c>
      <c r="E1415" s="9" t="s">
        <v>8372</v>
      </c>
      <c r="F1415" s="9" t="s">
        <v>318</v>
      </c>
      <c r="G1415" s="9" t="s">
        <v>8373</v>
      </c>
      <c r="H1415" s="9" t="s">
        <v>327</v>
      </c>
      <c r="I1415" s="9"/>
      <c r="J1415" s="9"/>
      <c r="K1415" s="9"/>
      <c r="L1415" s="9"/>
    </row>
    <row r="1416" spans="1:12" x14ac:dyDescent="0.35">
      <c r="A1416" s="9" t="s">
        <v>8374</v>
      </c>
      <c r="B1416" s="9" t="s">
        <v>8375</v>
      </c>
      <c r="C1416" s="9" t="s">
        <v>8376</v>
      </c>
      <c r="D1416" s="9">
        <v>1414</v>
      </c>
      <c r="E1416" s="9" t="s">
        <v>8377</v>
      </c>
      <c r="F1416" s="9" t="s">
        <v>318</v>
      </c>
      <c r="G1416" s="9" t="s">
        <v>8378</v>
      </c>
      <c r="H1416" s="9" t="s">
        <v>327</v>
      </c>
      <c r="I1416" s="9"/>
      <c r="J1416" s="9" t="s">
        <v>8379</v>
      </c>
      <c r="K1416" s="9" t="s">
        <v>8380</v>
      </c>
      <c r="L1416" s="9" t="s">
        <v>8380</v>
      </c>
    </row>
    <row r="1417" spans="1:12" x14ac:dyDescent="0.35">
      <c r="A1417" s="9" t="s">
        <v>8381</v>
      </c>
      <c r="B1417" s="9" t="s">
        <v>8382</v>
      </c>
      <c r="C1417" s="9" t="s">
        <v>8383</v>
      </c>
      <c r="D1417" s="9">
        <v>1415</v>
      </c>
      <c r="E1417" s="9" t="s">
        <v>8384</v>
      </c>
      <c r="F1417" s="9" t="s">
        <v>318</v>
      </c>
      <c r="G1417" s="9" t="s">
        <v>8385</v>
      </c>
      <c r="H1417" s="9" t="s">
        <v>327</v>
      </c>
      <c r="I1417" s="9"/>
      <c r="J1417" s="9" t="s">
        <v>8386</v>
      </c>
      <c r="K1417" s="9" t="s">
        <v>8387</v>
      </c>
      <c r="L1417" s="9" t="s">
        <v>8387</v>
      </c>
    </row>
    <row r="1418" spans="1:12" x14ac:dyDescent="0.35">
      <c r="A1418" s="9" t="s">
        <v>8388</v>
      </c>
      <c r="B1418" s="9" t="s">
        <v>8389</v>
      </c>
      <c r="C1418" s="9" t="s">
        <v>8390</v>
      </c>
      <c r="D1418" s="9">
        <v>1416</v>
      </c>
      <c r="E1418" s="9" t="s">
        <v>8391</v>
      </c>
      <c r="F1418" s="9" t="s">
        <v>318</v>
      </c>
      <c r="G1418" s="9" t="s">
        <v>8392</v>
      </c>
      <c r="H1418" s="9" t="s">
        <v>320</v>
      </c>
      <c r="I1418" s="9"/>
      <c r="J1418" s="9"/>
      <c r="K1418" s="9" t="s">
        <v>8393</v>
      </c>
      <c r="L1418" s="9" t="s">
        <v>8393</v>
      </c>
    </row>
    <row r="1419" spans="1:12" x14ac:dyDescent="0.35">
      <c r="A1419" s="9" t="s">
        <v>8394</v>
      </c>
      <c r="B1419" s="9" t="s">
        <v>8395</v>
      </c>
      <c r="C1419" s="9" t="s">
        <v>8396</v>
      </c>
      <c r="D1419" s="9">
        <v>1417</v>
      </c>
      <c r="E1419" s="9" t="s">
        <v>8397</v>
      </c>
      <c r="F1419" s="9" t="s">
        <v>318</v>
      </c>
      <c r="G1419" s="9" t="s">
        <v>8398</v>
      </c>
      <c r="H1419" s="9" t="s">
        <v>320</v>
      </c>
      <c r="I1419" s="9"/>
      <c r="J1419" s="9"/>
      <c r="K1419" s="9"/>
      <c r="L1419" s="9"/>
    </row>
    <row r="1420" spans="1:12" x14ac:dyDescent="0.35">
      <c r="A1420" s="9" t="s">
        <v>8399</v>
      </c>
      <c r="B1420" s="9" t="s">
        <v>8400</v>
      </c>
      <c r="C1420" s="9" t="s">
        <v>8401</v>
      </c>
      <c r="D1420" s="9">
        <v>1418</v>
      </c>
      <c r="E1420" s="9" t="s">
        <v>8402</v>
      </c>
      <c r="F1420" s="9" t="s">
        <v>412</v>
      </c>
      <c r="G1420" s="9" t="s">
        <v>8403</v>
      </c>
      <c r="H1420" s="9" t="s">
        <v>327</v>
      </c>
      <c r="I1420" s="9"/>
      <c r="J1420" s="9"/>
      <c r="K1420" s="9"/>
      <c r="L1420" s="9"/>
    </row>
    <row r="1421" spans="1:12" x14ac:dyDescent="0.35">
      <c r="A1421" s="9" t="s">
        <v>8404</v>
      </c>
      <c r="B1421" s="9" t="s">
        <v>8405</v>
      </c>
      <c r="C1421" s="9" t="s">
        <v>8406</v>
      </c>
      <c r="D1421" s="9">
        <v>1419</v>
      </c>
      <c r="E1421" s="9" t="s">
        <v>8407</v>
      </c>
      <c r="F1421" s="9" t="s">
        <v>318</v>
      </c>
      <c r="G1421" s="9" t="s">
        <v>8408</v>
      </c>
      <c r="H1421" s="9" t="s">
        <v>327</v>
      </c>
      <c r="I1421" s="9"/>
      <c r="J1421" s="9" t="s">
        <v>8409</v>
      </c>
      <c r="K1421" s="9" t="s">
        <v>8410</v>
      </c>
      <c r="L1421" s="9" t="s">
        <v>8410</v>
      </c>
    </row>
    <row r="1422" spans="1:12" x14ac:dyDescent="0.35">
      <c r="A1422" s="9" t="s">
        <v>8411</v>
      </c>
      <c r="B1422" s="9" t="s">
        <v>8412</v>
      </c>
      <c r="C1422" s="9" t="s">
        <v>8413</v>
      </c>
      <c r="D1422" s="9">
        <v>1420</v>
      </c>
      <c r="E1422" s="9" t="s">
        <v>8414</v>
      </c>
      <c r="F1422" s="9" t="s">
        <v>318</v>
      </c>
      <c r="G1422" s="9" t="s">
        <v>8415</v>
      </c>
      <c r="H1422" s="9" t="s">
        <v>320</v>
      </c>
      <c r="I1422" s="9"/>
      <c r="J1422" s="9"/>
      <c r="K1422" s="9" t="s">
        <v>350</v>
      </c>
      <c r="L1422" s="9" t="s">
        <v>350</v>
      </c>
    </row>
    <row r="1423" spans="1:12" x14ac:dyDescent="0.35">
      <c r="A1423" s="9" t="s">
        <v>8416</v>
      </c>
      <c r="B1423" s="9" t="s">
        <v>8417</v>
      </c>
      <c r="C1423" s="9" t="s">
        <v>8418</v>
      </c>
      <c r="D1423" s="9">
        <v>1421</v>
      </c>
      <c r="E1423" s="9" t="s">
        <v>8419</v>
      </c>
      <c r="F1423" s="9" t="s">
        <v>365</v>
      </c>
      <c r="G1423" s="9" t="s">
        <v>8420</v>
      </c>
      <c r="H1423" s="9" t="s">
        <v>327</v>
      </c>
      <c r="I1423" s="9"/>
      <c r="J1423" s="9" t="s">
        <v>8421</v>
      </c>
      <c r="K1423" s="9" t="s">
        <v>8422</v>
      </c>
      <c r="L1423" s="9" t="s">
        <v>8422</v>
      </c>
    </row>
    <row r="1424" spans="1:12" x14ac:dyDescent="0.35">
      <c r="A1424" s="9" t="s">
        <v>8423</v>
      </c>
      <c r="B1424" s="9" t="s">
        <v>8424</v>
      </c>
      <c r="C1424" s="9" t="s">
        <v>8425</v>
      </c>
      <c r="D1424" s="9">
        <v>1422</v>
      </c>
      <c r="E1424" s="9" t="s">
        <v>8426</v>
      </c>
      <c r="F1424" s="9" t="s">
        <v>318</v>
      </c>
      <c r="G1424" s="9" t="s">
        <v>8427</v>
      </c>
      <c r="H1424" s="9" t="s">
        <v>327</v>
      </c>
      <c r="I1424" s="9"/>
      <c r="J1424" s="9"/>
      <c r="K1424" s="9"/>
      <c r="L1424" s="9"/>
    </row>
    <row r="1425" spans="1:12" x14ac:dyDescent="0.35">
      <c r="A1425" s="9" t="s">
        <v>8428</v>
      </c>
      <c r="B1425" s="9" t="s">
        <v>8429</v>
      </c>
      <c r="C1425" s="9" t="s">
        <v>8430</v>
      </c>
      <c r="D1425" s="9">
        <v>1423</v>
      </c>
      <c r="E1425" s="9" t="s">
        <v>8431</v>
      </c>
      <c r="F1425" s="9" t="s">
        <v>318</v>
      </c>
      <c r="G1425" s="9" t="s">
        <v>8432</v>
      </c>
      <c r="H1425" s="9" t="s">
        <v>320</v>
      </c>
      <c r="I1425" s="9"/>
      <c r="J1425" s="9"/>
      <c r="K1425" s="9" t="s">
        <v>350</v>
      </c>
      <c r="L1425" s="9" t="s">
        <v>8433</v>
      </c>
    </row>
    <row r="1426" spans="1:12" x14ac:dyDescent="0.35">
      <c r="A1426" s="9" t="s">
        <v>8434</v>
      </c>
      <c r="B1426" s="9" t="s">
        <v>8435</v>
      </c>
      <c r="C1426" s="9" t="s">
        <v>8436</v>
      </c>
      <c r="D1426" s="9">
        <v>1424</v>
      </c>
      <c r="E1426" s="9" t="s">
        <v>8437</v>
      </c>
      <c r="F1426" s="9" t="s">
        <v>318</v>
      </c>
      <c r="G1426" s="9" t="s">
        <v>8438</v>
      </c>
      <c r="H1426" s="9" t="s">
        <v>320</v>
      </c>
      <c r="I1426" s="9"/>
      <c r="J1426" s="9"/>
      <c r="K1426" s="9" t="s">
        <v>8439</v>
      </c>
      <c r="L1426" s="9" t="s">
        <v>8439</v>
      </c>
    </row>
    <row r="1427" spans="1:12" x14ac:dyDescent="0.35">
      <c r="A1427" s="9" t="s">
        <v>8440</v>
      </c>
      <c r="B1427" s="9" t="s">
        <v>8441</v>
      </c>
      <c r="C1427" s="9" t="s">
        <v>8442</v>
      </c>
      <c r="D1427" s="9">
        <v>1425</v>
      </c>
      <c r="E1427" s="9" t="s">
        <v>8443</v>
      </c>
      <c r="F1427" s="9" t="s">
        <v>365</v>
      </c>
      <c r="G1427" s="9" t="s">
        <v>8444</v>
      </c>
      <c r="H1427" s="9" t="s">
        <v>327</v>
      </c>
      <c r="I1427" s="9"/>
      <c r="J1427" s="9"/>
      <c r="K1427" s="9" t="s">
        <v>8445</v>
      </c>
      <c r="L1427" s="9" t="s">
        <v>8445</v>
      </c>
    </row>
    <row r="1428" spans="1:12" x14ac:dyDescent="0.35">
      <c r="A1428" s="9" t="s">
        <v>8446</v>
      </c>
      <c r="B1428" s="9" t="s">
        <v>8447</v>
      </c>
      <c r="C1428" s="9" t="s">
        <v>8448</v>
      </c>
      <c r="D1428" s="9">
        <v>1426</v>
      </c>
      <c r="E1428" s="9" t="s">
        <v>8449</v>
      </c>
      <c r="F1428" s="9" t="s">
        <v>318</v>
      </c>
      <c r="G1428" s="9" t="s">
        <v>8450</v>
      </c>
      <c r="H1428" s="9" t="s">
        <v>320</v>
      </c>
      <c r="I1428" s="9"/>
      <c r="J1428" s="9"/>
      <c r="K1428" s="9"/>
      <c r="L1428" s="9"/>
    </row>
    <row r="1429" spans="1:12" x14ac:dyDescent="0.35">
      <c r="A1429" s="9" t="s">
        <v>8451</v>
      </c>
      <c r="B1429" s="9" t="s">
        <v>8452</v>
      </c>
      <c r="C1429" s="9" t="s">
        <v>8453</v>
      </c>
      <c r="D1429" s="9">
        <v>1427</v>
      </c>
      <c r="E1429" s="9" t="s">
        <v>8454</v>
      </c>
      <c r="F1429" s="9" t="s">
        <v>318</v>
      </c>
      <c r="G1429" s="9" t="s">
        <v>8455</v>
      </c>
      <c r="H1429" s="9" t="s">
        <v>320</v>
      </c>
      <c r="I1429" s="9"/>
      <c r="J1429" s="9"/>
      <c r="K1429" s="9"/>
      <c r="L1429" s="9"/>
    </row>
    <row r="1430" spans="1:12" x14ac:dyDescent="0.35">
      <c r="A1430" s="9" t="s">
        <v>8456</v>
      </c>
      <c r="B1430" s="9" t="s">
        <v>8457</v>
      </c>
      <c r="C1430" s="9" t="s">
        <v>8458</v>
      </c>
      <c r="D1430" s="9">
        <v>1428</v>
      </c>
      <c r="E1430" s="9" t="s">
        <v>8459</v>
      </c>
      <c r="F1430" s="9" t="s">
        <v>392</v>
      </c>
      <c r="G1430" s="9"/>
      <c r="H1430" s="9"/>
      <c r="I1430" s="9"/>
      <c r="J1430" s="9"/>
      <c r="K1430" s="9"/>
      <c r="L1430" s="9"/>
    </row>
    <row r="1431" spans="1:12" x14ac:dyDescent="0.35">
      <c r="A1431" s="9" t="s">
        <v>8460</v>
      </c>
      <c r="B1431" s="9" t="s">
        <v>8461</v>
      </c>
      <c r="C1431" s="9" t="s">
        <v>8462</v>
      </c>
      <c r="D1431" s="9">
        <v>1429</v>
      </c>
      <c r="E1431" s="9" t="s">
        <v>8463</v>
      </c>
      <c r="F1431" s="9" t="s">
        <v>318</v>
      </c>
      <c r="G1431" s="9"/>
      <c r="H1431" s="9"/>
      <c r="I1431" s="9"/>
      <c r="J1431" s="9"/>
      <c r="K1431" s="9"/>
      <c r="L1431" s="9"/>
    </row>
    <row r="1432" spans="1:12" x14ac:dyDescent="0.35">
      <c r="A1432" s="9" t="s">
        <v>8464</v>
      </c>
      <c r="B1432" s="9" t="s">
        <v>8465</v>
      </c>
      <c r="C1432" s="9" t="s">
        <v>8466</v>
      </c>
      <c r="D1432" s="9">
        <v>1430</v>
      </c>
      <c r="E1432" s="9" t="s">
        <v>8467</v>
      </c>
      <c r="F1432" s="9" t="s">
        <v>392</v>
      </c>
      <c r="G1432" s="9" t="s">
        <v>8468</v>
      </c>
      <c r="H1432" s="9" t="s">
        <v>320</v>
      </c>
      <c r="I1432" s="9"/>
      <c r="J1432" s="9"/>
      <c r="K1432" s="9"/>
      <c r="L1432" s="9"/>
    </row>
    <row r="1433" spans="1:12" x14ac:dyDescent="0.35">
      <c r="A1433" s="9" t="s">
        <v>8469</v>
      </c>
      <c r="B1433" s="9" t="s">
        <v>8470</v>
      </c>
      <c r="C1433" s="9" t="s">
        <v>8471</v>
      </c>
      <c r="D1433" s="9">
        <v>1431</v>
      </c>
      <c r="E1433" s="9" t="s">
        <v>8472</v>
      </c>
      <c r="F1433" s="9" t="s">
        <v>318</v>
      </c>
      <c r="G1433" s="9" t="s">
        <v>8473</v>
      </c>
      <c r="H1433" s="9" t="s">
        <v>320</v>
      </c>
      <c r="I1433" s="9"/>
      <c r="J1433" s="9"/>
      <c r="K1433" s="9" t="s">
        <v>8474</v>
      </c>
      <c r="L1433" s="9" t="s">
        <v>8475</v>
      </c>
    </row>
    <row r="1434" spans="1:12" x14ac:dyDescent="0.35">
      <c r="A1434" s="9" t="s">
        <v>8476</v>
      </c>
      <c r="B1434" s="9" t="s">
        <v>8477</v>
      </c>
      <c r="C1434" s="9" t="s">
        <v>8478</v>
      </c>
      <c r="D1434" s="9">
        <v>1432</v>
      </c>
      <c r="E1434" s="9" t="s">
        <v>8479</v>
      </c>
      <c r="F1434" s="9" t="s">
        <v>318</v>
      </c>
      <c r="G1434" s="9" t="s">
        <v>8480</v>
      </c>
      <c r="H1434" s="9" t="s">
        <v>320</v>
      </c>
      <c r="I1434" s="9"/>
      <c r="J1434" s="9"/>
      <c r="K1434" s="9" t="s">
        <v>350</v>
      </c>
      <c r="L1434" s="9" t="s">
        <v>350</v>
      </c>
    </row>
    <row r="1435" spans="1:12" x14ac:dyDescent="0.35">
      <c r="A1435" s="9" t="s">
        <v>8481</v>
      </c>
      <c r="B1435" s="9" t="s">
        <v>8482</v>
      </c>
      <c r="C1435" s="9" t="s">
        <v>8483</v>
      </c>
      <c r="D1435" s="9">
        <v>1433</v>
      </c>
      <c r="E1435" s="9" t="s">
        <v>8484</v>
      </c>
      <c r="F1435" s="9" t="s">
        <v>365</v>
      </c>
      <c r="G1435" s="9" t="s">
        <v>8485</v>
      </c>
      <c r="H1435" s="9" t="s">
        <v>327</v>
      </c>
      <c r="I1435" s="9"/>
      <c r="J1435" s="9"/>
      <c r="K1435" s="9" t="s">
        <v>8486</v>
      </c>
      <c r="L1435" s="9" t="s">
        <v>8487</v>
      </c>
    </row>
    <row r="1436" spans="1:12" x14ac:dyDescent="0.35">
      <c r="A1436" s="9" t="s">
        <v>8488</v>
      </c>
      <c r="B1436" s="9" t="s">
        <v>8489</v>
      </c>
      <c r="C1436" s="9" t="s">
        <v>8490</v>
      </c>
      <c r="D1436" s="9">
        <v>1434</v>
      </c>
      <c r="E1436" s="9" t="s">
        <v>8491</v>
      </c>
      <c r="F1436" s="9" t="s">
        <v>318</v>
      </c>
      <c r="G1436" s="9" t="s">
        <v>8492</v>
      </c>
      <c r="H1436" s="9" t="s">
        <v>327</v>
      </c>
      <c r="I1436" s="9"/>
      <c r="J1436" s="9" t="s">
        <v>8493</v>
      </c>
      <c r="K1436" s="9" t="s">
        <v>8494</v>
      </c>
      <c r="L1436" s="9" t="s">
        <v>8495</v>
      </c>
    </row>
    <row r="1437" spans="1:12" x14ac:dyDescent="0.35">
      <c r="A1437" s="9" t="s">
        <v>8496</v>
      </c>
      <c r="B1437" s="9" t="s">
        <v>8497</v>
      </c>
      <c r="C1437" s="9" t="s">
        <v>8498</v>
      </c>
      <c r="D1437" s="9">
        <v>1435</v>
      </c>
      <c r="E1437" s="9" t="s">
        <v>8499</v>
      </c>
      <c r="F1437" s="9" t="s">
        <v>318</v>
      </c>
      <c r="G1437" s="9" t="s">
        <v>8500</v>
      </c>
      <c r="H1437" s="9" t="s">
        <v>327</v>
      </c>
      <c r="I1437" s="9"/>
      <c r="J1437" s="9"/>
      <c r="K1437" s="9" t="s">
        <v>350</v>
      </c>
      <c r="L1437" s="9" t="s">
        <v>350</v>
      </c>
    </row>
    <row r="1438" spans="1:12" x14ac:dyDescent="0.35">
      <c r="A1438" s="9" t="s">
        <v>8501</v>
      </c>
      <c r="B1438" s="9" t="s">
        <v>8502</v>
      </c>
      <c r="C1438" s="9" t="s">
        <v>8503</v>
      </c>
      <c r="D1438" s="9">
        <v>1436</v>
      </c>
      <c r="E1438" s="9" t="s">
        <v>8504</v>
      </c>
      <c r="F1438" s="9" t="s">
        <v>318</v>
      </c>
      <c r="G1438" s="9" t="s">
        <v>8505</v>
      </c>
      <c r="H1438" s="9" t="s">
        <v>320</v>
      </c>
      <c r="I1438" s="9"/>
      <c r="J1438" s="9"/>
      <c r="K1438" s="9" t="s">
        <v>350</v>
      </c>
      <c r="L1438" s="9" t="s">
        <v>350</v>
      </c>
    </row>
    <row r="1439" spans="1:12" x14ac:dyDescent="0.35">
      <c r="A1439" s="9" t="s">
        <v>8506</v>
      </c>
      <c r="B1439" s="9" t="s">
        <v>8507</v>
      </c>
      <c r="C1439" s="9" t="s">
        <v>8508</v>
      </c>
      <c r="D1439" s="9">
        <v>1437</v>
      </c>
      <c r="E1439" s="9" t="s">
        <v>8509</v>
      </c>
      <c r="F1439" s="9" t="s">
        <v>318</v>
      </c>
      <c r="G1439" s="9" t="s">
        <v>8510</v>
      </c>
      <c r="H1439" s="9" t="s">
        <v>320</v>
      </c>
      <c r="I1439" s="9"/>
      <c r="J1439" s="9"/>
      <c r="K1439" s="9" t="s">
        <v>350</v>
      </c>
      <c r="L1439" s="9" t="s">
        <v>350</v>
      </c>
    </row>
    <row r="1440" spans="1:12" x14ac:dyDescent="0.35">
      <c r="A1440" s="9" t="s">
        <v>8511</v>
      </c>
      <c r="B1440" s="9" t="s">
        <v>8512</v>
      </c>
      <c r="C1440" s="9" t="s">
        <v>8513</v>
      </c>
      <c r="D1440" s="9">
        <v>1438</v>
      </c>
      <c r="E1440" s="9" t="s">
        <v>8514</v>
      </c>
      <c r="F1440" s="9" t="s">
        <v>392</v>
      </c>
      <c r="G1440" s="9" t="s">
        <v>8515</v>
      </c>
      <c r="H1440" s="9" t="s">
        <v>320</v>
      </c>
      <c r="I1440" s="9"/>
      <c r="J1440" s="9"/>
      <c r="K1440" s="9"/>
      <c r="L1440" s="9"/>
    </row>
    <row r="1441" spans="1:12" x14ac:dyDescent="0.35">
      <c r="A1441" s="9" t="s">
        <v>8516</v>
      </c>
      <c r="B1441" s="9" t="s">
        <v>8517</v>
      </c>
      <c r="C1441" s="9" t="s">
        <v>8518</v>
      </c>
      <c r="D1441" s="9">
        <v>1439</v>
      </c>
      <c r="E1441" s="9" t="s">
        <v>8519</v>
      </c>
      <c r="F1441" s="9" t="s">
        <v>318</v>
      </c>
      <c r="G1441" s="9" t="s">
        <v>8520</v>
      </c>
      <c r="H1441" s="9" t="s">
        <v>327</v>
      </c>
      <c r="I1441" s="9"/>
      <c r="J1441" s="9" t="s">
        <v>8521</v>
      </c>
      <c r="K1441" s="9" t="s">
        <v>8522</v>
      </c>
      <c r="L1441" s="9" t="s">
        <v>8522</v>
      </c>
    </row>
    <row r="1442" spans="1:12" x14ac:dyDescent="0.35">
      <c r="A1442" s="9" t="s">
        <v>8523</v>
      </c>
      <c r="B1442" s="9" t="s">
        <v>8524</v>
      </c>
      <c r="C1442" s="9" t="s">
        <v>8525</v>
      </c>
      <c r="D1442" s="9">
        <v>1440</v>
      </c>
      <c r="E1442" s="9" t="s">
        <v>8526</v>
      </c>
      <c r="F1442" s="9" t="s">
        <v>318</v>
      </c>
      <c r="G1442" s="9" t="s">
        <v>8527</v>
      </c>
      <c r="H1442" s="9" t="s">
        <v>327</v>
      </c>
      <c r="I1442" s="9"/>
      <c r="J1442" s="9"/>
      <c r="K1442" s="9" t="s">
        <v>8528</v>
      </c>
      <c r="L1442" s="9" t="s">
        <v>8528</v>
      </c>
    </row>
    <row r="1443" spans="1:12" x14ac:dyDescent="0.35">
      <c r="A1443" s="9" t="s">
        <v>8529</v>
      </c>
      <c r="B1443" s="9" t="s">
        <v>8530</v>
      </c>
      <c r="C1443" s="9" t="s">
        <v>8531</v>
      </c>
      <c r="D1443" s="9">
        <v>1441</v>
      </c>
      <c r="E1443" s="9" t="s">
        <v>8532</v>
      </c>
      <c r="F1443" s="9" t="s">
        <v>392</v>
      </c>
      <c r="G1443" s="9" t="s">
        <v>8533</v>
      </c>
      <c r="H1443" s="9" t="s">
        <v>320</v>
      </c>
      <c r="I1443" s="9"/>
      <c r="J1443" s="9"/>
      <c r="K1443" s="9"/>
      <c r="L1443" s="9"/>
    </row>
    <row r="1444" spans="1:12" x14ac:dyDescent="0.35">
      <c r="A1444" s="9" t="s">
        <v>8534</v>
      </c>
      <c r="B1444" s="9" t="s">
        <v>8535</v>
      </c>
      <c r="C1444" s="9" t="s">
        <v>8536</v>
      </c>
      <c r="D1444" s="9">
        <v>1442</v>
      </c>
      <c r="E1444" s="9" t="s">
        <v>8537</v>
      </c>
      <c r="F1444" s="9" t="s">
        <v>412</v>
      </c>
      <c r="G1444" s="9" t="s">
        <v>8538</v>
      </c>
      <c r="H1444" s="9" t="s">
        <v>327</v>
      </c>
      <c r="I1444" s="9"/>
      <c r="J1444" s="9"/>
      <c r="K1444" s="9"/>
      <c r="L1444" s="9"/>
    </row>
    <row r="1445" spans="1:12" x14ac:dyDescent="0.35">
      <c r="A1445" s="9" t="s">
        <v>8539</v>
      </c>
      <c r="B1445" s="9" t="s">
        <v>8540</v>
      </c>
      <c r="C1445" s="9" t="s">
        <v>8541</v>
      </c>
      <c r="D1445" s="9">
        <v>1443</v>
      </c>
      <c r="E1445" s="9" t="s">
        <v>8542</v>
      </c>
      <c r="F1445" s="9" t="s">
        <v>318</v>
      </c>
      <c r="G1445" s="9" t="s">
        <v>8543</v>
      </c>
      <c r="H1445" s="9" t="s">
        <v>327</v>
      </c>
      <c r="I1445" s="9"/>
      <c r="J1445" s="9" t="s">
        <v>8544</v>
      </c>
      <c r="K1445" s="9" t="s">
        <v>8545</v>
      </c>
      <c r="L1445" s="9" t="s">
        <v>8545</v>
      </c>
    </row>
    <row r="1446" spans="1:12" x14ac:dyDescent="0.35">
      <c r="A1446" s="9" t="s">
        <v>8546</v>
      </c>
      <c r="B1446" s="9" t="s">
        <v>8547</v>
      </c>
      <c r="C1446" s="9" t="s">
        <v>8548</v>
      </c>
      <c r="D1446" s="9">
        <v>1444</v>
      </c>
      <c r="E1446" s="9" t="s">
        <v>8549</v>
      </c>
      <c r="F1446" s="9" t="s">
        <v>412</v>
      </c>
      <c r="G1446" s="9" t="s">
        <v>8550</v>
      </c>
      <c r="H1446" s="9" t="s">
        <v>320</v>
      </c>
      <c r="I1446" s="9"/>
      <c r="J1446" s="9"/>
      <c r="K1446" s="9" t="s">
        <v>8551</v>
      </c>
      <c r="L1446" s="9" t="s">
        <v>8125</v>
      </c>
    </row>
    <row r="1447" spans="1:12" x14ac:dyDescent="0.35">
      <c r="A1447" s="9" t="s">
        <v>8552</v>
      </c>
      <c r="B1447" s="9" t="s">
        <v>8553</v>
      </c>
      <c r="C1447" s="9" t="s">
        <v>8554</v>
      </c>
      <c r="D1447" s="9">
        <v>1445</v>
      </c>
      <c r="E1447" s="9" t="s">
        <v>8555</v>
      </c>
      <c r="F1447" s="9" t="s">
        <v>318</v>
      </c>
      <c r="G1447" s="9"/>
      <c r="H1447" s="9"/>
      <c r="I1447" s="9"/>
      <c r="J1447" s="9"/>
      <c r="K1447" s="9"/>
      <c r="L1447" s="9"/>
    </row>
    <row r="1448" spans="1:12" x14ac:dyDescent="0.35">
      <c r="A1448" s="9" t="s">
        <v>8556</v>
      </c>
      <c r="B1448" s="9" t="s">
        <v>8557</v>
      </c>
      <c r="C1448" s="9" t="s">
        <v>8558</v>
      </c>
      <c r="D1448" s="9">
        <v>1446</v>
      </c>
      <c r="E1448" s="9" t="s">
        <v>8559</v>
      </c>
      <c r="F1448" s="9" t="s">
        <v>318</v>
      </c>
      <c r="G1448" s="9" t="s">
        <v>8560</v>
      </c>
      <c r="H1448" s="9" t="s">
        <v>320</v>
      </c>
      <c r="I1448" s="9"/>
      <c r="J1448" s="9"/>
      <c r="K1448" s="9"/>
      <c r="L1448" s="9"/>
    </row>
    <row r="1449" spans="1:12" x14ac:dyDescent="0.35">
      <c r="A1449" s="9" t="s">
        <v>8561</v>
      </c>
      <c r="B1449" s="9" t="s">
        <v>8562</v>
      </c>
      <c r="C1449" s="9" t="s">
        <v>8563</v>
      </c>
      <c r="D1449" s="9">
        <v>1447</v>
      </c>
      <c r="E1449" s="9" t="s">
        <v>8564</v>
      </c>
      <c r="F1449" s="9" t="s">
        <v>365</v>
      </c>
      <c r="G1449" s="9" t="s">
        <v>8565</v>
      </c>
      <c r="H1449" s="9" t="s">
        <v>327</v>
      </c>
      <c r="I1449" s="9"/>
      <c r="J1449" s="9" t="s">
        <v>8566</v>
      </c>
      <c r="K1449" s="9" t="s">
        <v>8567</v>
      </c>
      <c r="L1449" s="9" t="s">
        <v>8567</v>
      </c>
    </row>
    <row r="1450" spans="1:12" x14ac:dyDescent="0.35">
      <c r="A1450" s="9" t="s">
        <v>8568</v>
      </c>
      <c r="B1450" s="9" t="s">
        <v>8569</v>
      </c>
      <c r="C1450" s="9" t="s">
        <v>8570</v>
      </c>
      <c r="D1450" s="9">
        <v>1448</v>
      </c>
      <c r="E1450" s="9" t="s">
        <v>8571</v>
      </c>
      <c r="F1450" s="9" t="s">
        <v>865</v>
      </c>
      <c r="G1450" s="9" t="s">
        <v>8572</v>
      </c>
      <c r="H1450" s="9" t="s">
        <v>320</v>
      </c>
      <c r="I1450" s="9"/>
      <c r="J1450" s="9"/>
      <c r="K1450" s="9" t="s">
        <v>8573</v>
      </c>
      <c r="L1450" s="9" t="s">
        <v>350</v>
      </c>
    </row>
    <row r="1451" spans="1:12" x14ac:dyDescent="0.35">
      <c r="A1451" s="9" t="s">
        <v>8574</v>
      </c>
      <c r="B1451" s="9" t="s">
        <v>8575</v>
      </c>
      <c r="C1451" s="9" t="s">
        <v>8576</v>
      </c>
      <c r="D1451" s="9">
        <v>1449</v>
      </c>
      <c r="E1451" s="9" t="s">
        <v>8577</v>
      </c>
      <c r="F1451" s="9" t="s">
        <v>865</v>
      </c>
      <c r="G1451" s="9" t="s">
        <v>8578</v>
      </c>
      <c r="H1451" s="9" t="s">
        <v>320</v>
      </c>
      <c r="I1451" s="9"/>
      <c r="J1451" s="9"/>
      <c r="K1451" s="9"/>
      <c r="L1451" s="9"/>
    </row>
    <row r="1452" spans="1:12" x14ac:dyDescent="0.35">
      <c r="A1452" s="9" t="s">
        <v>8579</v>
      </c>
      <c r="B1452" s="9" t="s">
        <v>8580</v>
      </c>
      <c r="C1452" s="9" t="s">
        <v>8581</v>
      </c>
      <c r="D1452" s="9">
        <v>1450</v>
      </c>
      <c r="E1452" s="9" t="s">
        <v>8582</v>
      </c>
      <c r="F1452" s="9" t="s">
        <v>392</v>
      </c>
      <c r="G1452" s="9"/>
      <c r="H1452" s="9"/>
      <c r="I1452" s="9"/>
      <c r="J1452" s="9"/>
      <c r="K1452" s="9"/>
      <c r="L1452" s="9"/>
    </row>
    <row r="1453" spans="1:12" x14ac:dyDescent="0.35">
      <c r="A1453" s="9" t="s">
        <v>8583</v>
      </c>
      <c r="B1453" s="9" t="s">
        <v>8584</v>
      </c>
      <c r="C1453" s="9" t="s">
        <v>8585</v>
      </c>
      <c r="D1453" s="9">
        <v>1451</v>
      </c>
      <c r="E1453" s="9" t="s">
        <v>8586</v>
      </c>
      <c r="F1453" s="9" t="s">
        <v>412</v>
      </c>
      <c r="G1453" s="9" t="s">
        <v>8587</v>
      </c>
      <c r="H1453" s="9" t="s">
        <v>320</v>
      </c>
      <c r="I1453" s="9"/>
      <c r="J1453" s="9"/>
      <c r="K1453" s="9"/>
      <c r="L1453" s="9"/>
    </row>
    <row r="1454" spans="1:12" x14ac:dyDescent="0.35">
      <c r="A1454" s="9" t="s">
        <v>8588</v>
      </c>
      <c r="B1454" s="9" t="s">
        <v>8589</v>
      </c>
      <c r="C1454" s="9" t="s">
        <v>8590</v>
      </c>
      <c r="D1454" s="9">
        <v>1452</v>
      </c>
      <c r="E1454" s="9" t="s">
        <v>8591</v>
      </c>
      <c r="F1454" s="9" t="s">
        <v>318</v>
      </c>
      <c r="G1454" s="9" t="s">
        <v>8592</v>
      </c>
      <c r="H1454" s="9" t="s">
        <v>320</v>
      </c>
      <c r="I1454" s="9"/>
      <c r="J1454" s="9"/>
      <c r="K1454" s="9" t="s">
        <v>8593</v>
      </c>
      <c r="L1454" s="9" t="s">
        <v>8593</v>
      </c>
    </row>
    <row r="1455" spans="1:12" x14ac:dyDescent="0.35">
      <c r="A1455" s="9" t="s">
        <v>8594</v>
      </c>
      <c r="B1455" s="9" t="s">
        <v>8595</v>
      </c>
      <c r="C1455" s="9" t="s">
        <v>8596</v>
      </c>
      <c r="D1455" s="9">
        <v>1453</v>
      </c>
      <c r="E1455" s="9" t="s">
        <v>8597</v>
      </c>
      <c r="F1455" s="9" t="s">
        <v>318</v>
      </c>
      <c r="G1455" s="9" t="s">
        <v>8598</v>
      </c>
      <c r="H1455" s="9" t="s">
        <v>327</v>
      </c>
      <c r="I1455" s="9"/>
      <c r="J1455" s="9" t="s">
        <v>8599</v>
      </c>
      <c r="K1455" s="9" t="s">
        <v>8600</v>
      </c>
      <c r="L1455" s="9" t="s">
        <v>8600</v>
      </c>
    </row>
    <row r="1456" spans="1:12" x14ac:dyDescent="0.35">
      <c r="A1456" s="9" t="s">
        <v>8601</v>
      </c>
      <c r="B1456" s="9" t="s">
        <v>8602</v>
      </c>
      <c r="C1456" s="9" t="s">
        <v>8603</v>
      </c>
      <c r="D1456" s="9">
        <v>1454</v>
      </c>
      <c r="E1456" s="9" t="s">
        <v>8604</v>
      </c>
      <c r="F1456" s="9" t="s">
        <v>365</v>
      </c>
      <c r="G1456" s="9" t="s">
        <v>8605</v>
      </c>
      <c r="H1456" s="9" t="s">
        <v>327</v>
      </c>
      <c r="I1456" s="9"/>
      <c r="J1456" s="9"/>
      <c r="K1456" s="9"/>
      <c r="L1456" s="9"/>
    </row>
    <row r="1457" spans="1:12" x14ac:dyDescent="0.35">
      <c r="A1457" s="9" t="s">
        <v>8606</v>
      </c>
      <c r="B1457" s="9" t="s">
        <v>8607</v>
      </c>
      <c r="C1457" s="9" t="s">
        <v>8608</v>
      </c>
      <c r="D1457" s="9">
        <v>1455</v>
      </c>
      <c r="E1457" s="9" t="s">
        <v>8609</v>
      </c>
      <c r="F1457" s="9" t="s">
        <v>365</v>
      </c>
      <c r="G1457" s="9" t="s">
        <v>8610</v>
      </c>
      <c r="H1457" s="9" t="s">
        <v>327</v>
      </c>
      <c r="I1457" s="9"/>
      <c r="J1457" s="9" t="s">
        <v>8611</v>
      </c>
      <c r="K1457" s="9" t="s">
        <v>8612</v>
      </c>
      <c r="L1457" s="9" t="s">
        <v>8612</v>
      </c>
    </row>
    <row r="1458" spans="1:12" x14ac:dyDescent="0.35">
      <c r="A1458" s="9" t="s">
        <v>8613</v>
      </c>
      <c r="B1458" s="9" t="s">
        <v>8614</v>
      </c>
      <c r="C1458" s="9" t="s">
        <v>8615</v>
      </c>
      <c r="D1458" s="9">
        <v>1456</v>
      </c>
      <c r="E1458" s="9" t="s">
        <v>8616</v>
      </c>
      <c r="F1458" s="9" t="s">
        <v>318</v>
      </c>
      <c r="G1458" s="9" t="s">
        <v>8617</v>
      </c>
      <c r="H1458" s="9" t="s">
        <v>320</v>
      </c>
      <c r="I1458" s="9"/>
      <c r="J1458" s="9"/>
      <c r="K1458" s="9"/>
      <c r="L1458" s="9"/>
    </row>
    <row r="1459" spans="1:12" x14ac:dyDescent="0.35">
      <c r="A1459" s="9" t="s">
        <v>8618</v>
      </c>
      <c r="B1459" s="9" t="s">
        <v>8619</v>
      </c>
      <c r="C1459" s="9" t="s">
        <v>8620</v>
      </c>
      <c r="D1459" s="9">
        <v>1457</v>
      </c>
      <c r="E1459" s="9" t="s">
        <v>8621</v>
      </c>
      <c r="F1459" s="9" t="s">
        <v>412</v>
      </c>
      <c r="G1459" s="9" t="s">
        <v>8622</v>
      </c>
      <c r="H1459" s="9" t="s">
        <v>327</v>
      </c>
      <c r="I1459" s="9"/>
      <c r="J1459" s="9" t="s">
        <v>8623</v>
      </c>
      <c r="K1459" s="9" t="s">
        <v>8624</v>
      </c>
      <c r="L1459" s="9" t="s">
        <v>8624</v>
      </c>
    </row>
    <row r="1460" spans="1:12" x14ac:dyDescent="0.35">
      <c r="A1460" s="9" t="s">
        <v>8625</v>
      </c>
      <c r="B1460" s="9" t="s">
        <v>8626</v>
      </c>
      <c r="C1460" s="9" t="s">
        <v>8627</v>
      </c>
      <c r="D1460" s="9">
        <v>1458</v>
      </c>
      <c r="E1460" s="9" t="s">
        <v>8628</v>
      </c>
      <c r="F1460" s="9" t="s">
        <v>365</v>
      </c>
      <c r="G1460" s="9"/>
      <c r="H1460" s="9"/>
      <c r="I1460" s="9"/>
      <c r="J1460" s="9"/>
      <c r="K1460" s="9"/>
      <c r="L1460" s="9"/>
    </row>
    <row r="1461" spans="1:12" x14ac:dyDescent="0.35">
      <c r="A1461" s="9" t="s">
        <v>8629</v>
      </c>
      <c r="B1461" s="9" t="s">
        <v>8630</v>
      </c>
      <c r="C1461" s="9" t="s">
        <v>8631</v>
      </c>
      <c r="D1461" s="9">
        <v>1459</v>
      </c>
      <c r="E1461" s="9" t="s">
        <v>8632</v>
      </c>
      <c r="F1461" s="9" t="s">
        <v>318</v>
      </c>
      <c r="G1461" s="9" t="s">
        <v>8633</v>
      </c>
      <c r="H1461" s="9" t="s">
        <v>327</v>
      </c>
      <c r="I1461" s="9"/>
      <c r="J1461" s="9" t="s">
        <v>8634</v>
      </c>
      <c r="K1461" s="9" t="s">
        <v>8635</v>
      </c>
      <c r="L1461" s="9" t="s">
        <v>8635</v>
      </c>
    </row>
    <row r="1462" spans="1:12" x14ac:dyDescent="0.35">
      <c r="A1462" s="9" t="s">
        <v>8636</v>
      </c>
      <c r="B1462" s="9" t="s">
        <v>8637</v>
      </c>
      <c r="C1462" s="9" t="s">
        <v>8638</v>
      </c>
      <c r="D1462" s="9">
        <v>1460</v>
      </c>
      <c r="E1462" s="9" t="s">
        <v>8639</v>
      </c>
      <c r="F1462" s="9" t="s">
        <v>318</v>
      </c>
      <c r="G1462" s="9" t="s">
        <v>8640</v>
      </c>
      <c r="H1462" s="9" t="s">
        <v>320</v>
      </c>
      <c r="I1462" s="9"/>
      <c r="J1462" s="9"/>
      <c r="K1462" s="9"/>
      <c r="L1462" s="9"/>
    </row>
    <row r="1463" spans="1:12" x14ac:dyDescent="0.35">
      <c r="A1463" s="9" t="s">
        <v>8641</v>
      </c>
      <c r="B1463" s="9" t="s">
        <v>8642</v>
      </c>
      <c r="C1463" s="9" t="s">
        <v>8643</v>
      </c>
      <c r="D1463" s="9">
        <v>1461</v>
      </c>
      <c r="E1463" s="9" t="s">
        <v>8644</v>
      </c>
      <c r="F1463" s="9" t="s">
        <v>318</v>
      </c>
      <c r="G1463" s="9" t="s">
        <v>8645</v>
      </c>
      <c r="H1463" s="9" t="s">
        <v>327</v>
      </c>
      <c r="I1463" s="9"/>
      <c r="J1463" s="9" t="s">
        <v>8646</v>
      </c>
      <c r="K1463" s="9" t="s">
        <v>8647</v>
      </c>
      <c r="L1463" s="9" t="s">
        <v>8647</v>
      </c>
    </row>
    <row r="1464" spans="1:12" x14ac:dyDescent="0.35">
      <c r="A1464" s="9" t="s">
        <v>8648</v>
      </c>
      <c r="B1464" s="9" t="s">
        <v>8649</v>
      </c>
      <c r="C1464" s="9" t="s">
        <v>8650</v>
      </c>
      <c r="D1464" s="9">
        <v>1462</v>
      </c>
      <c r="E1464" s="9" t="s">
        <v>8651</v>
      </c>
      <c r="F1464" s="9" t="s">
        <v>318</v>
      </c>
      <c r="G1464" s="9" t="s">
        <v>8652</v>
      </c>
      <c r="H1464" s="9" t="s">
        <v>327</v>
      </c>
      <c r="I1464" s="9"/>
      <c r="J1464" s="9" t="s">
        <v>8653</v>
      </c>
      <c r="K1464" s="9" t="s">
        <v>8654</v>
      </c>
      <c r="L1464" s="9" t="s">
        <v>8654</v>
      </c>
    </row>
    <row r="1465" spans="1:12" x14ac:dyDescent="0.35">
      <c r="A1465" s="9" t="s">
        <v>8655</v>
      </c>
      <c r="B1465" s="9" t="s">
        <v>8656</v>
      </c>
      <c r="C1465" s="9" t="s">
        <v>8657</v>
      </c>
      <c r="D1465" s="9">
        <v>1463</v>
      </c>
      <c r="E1465" s="9" t="s">
        <v>8658</v>
      </c>
      <c r="F1465" s="9" t="s">
        <v>365</v>
      </c>
      <c r="G1465" s="9" t="s">
        <v>8659</v>
      </c>
      <c r="H1465" s="9" t="s">
        <v>327</v>
      </c>
      <c r="I1465" s="9"/>
      <c r="J1465" s="9"/>
      <c r="K1465" s="9"/>
      <c r="L1465" s="9"/>
    </row>
    <row r="1466" spans="1:12" x14ac:dyDescent="0.35">
      <c r="A1466" s="9" t="s">
        <v>8660</v>
      </c>
      <c r="B1466" s="9" t="s">
        <v>8661</v>
      </c>
      <c r="C1466" s="9" t="s">
        <v>8662</v>
      </c>
      <c r="D1466" s="9">
        <v>1464</v>
      </c>
      <c r="E1466" s="9" t="s">
        <v>8663</v>
      </c>
      <c r="F1466" s="9" t="s">
        <v>318</v>
      </c>
      <c r="G1466" s="9" t="s">
        <v>8664</v>
      </c>
      <c r="H1466" s="9" t="s">
        <v>327</v>
      </c>
      <c r="I1466" s="9"/>
      <c r="J1466" s="9" t="s">
        <v>8665</v>
      </c>
      <c r="K1466" s="9" t="s">
        <v>350</v>
      </c>
      <c r="L1466" s="9" t="s">
        <v>8666</v>
      </c>
    </row>
    <row r="1467" spans="1:12" x14ac:dyDescent="0.35">
      <c r="A1467" s="9" t="s">
        <v>8667</v>
      </c>
      <c r="B1467" s="9" t="s">
        <v>8668</v>
      </c>
      <c r="C1467" s="9" t="s">
        <v>8669</v>
      </c>
      <c r="D1467" s="9">
        <v>1465</v>
      </c>
      <c r="E1467" s="9" t="s">
        <v>8670</v>
      </c>
      <c r="F1467" s="9" t="s">
        <v>318</v>
      </c>
      <c r="G1467" s="9"/>
      <c r="H1467" s="9"/>
      <c r="I1467" s="9"/>
      <c r="J1467" s="9"/>
      <c r="K1467" s="9"/>
      <c r="L1467" s="9"/>
    </row>
    <row r="1468" spans="1:12" x14ac:dyDescent="0.35">
      <c r="A1468" s="9" t="s">
        <v>8671</v>
      </c>
      <c r="B1468" s="9" t="s">
        <v>8672</v>
      </c>
      <c r="C1468" s="9" t="s">
        <v>8673</v>
      </c>
      <c r="D1468" s="9">
        <v>1466</v>
      </c>
      <c r="E1468" s="9" t="s">
        <v>8674</v>
      </c>
      <c r="F1468" s="9" t="s">
        <v>365</v>
      </c>
      <c r="G1468" s="9" t="s">
        <v>8675</v>
      </c>
      <c r="H1468" s="9" t="s">
        <v>327</v>
      </c>
      <c r="I1468" s="9"/>
      <c r="J1468" s="9"/>
      <c r="K1468" s="9"/>
      <c r="L1468" s="9"/>
    </row>
    <row r="1469" spans="1:12" x14ac:dyDescent="0.35">
      <c r="A1469" s="9" t="s">
        <v>8676</v>
      </c>
      <c r="B1469" s="9" t="s">
        <v>8677</v>
      </c>
      <c r="C1469" s="9" t="s">
        <v>8678</v>
      </c>
      <c r="D1469" s="9">
        <v>1467</v>
      </c>
      <c r="E1469" s="9" t="s">
        <v>8679</v>
      </c>
      <c r="F1469" s="9" t="s">
        <v>412</v>
      </c>
      <c r="G1469" s="9" t="s">
        <v>8680</v>
      </c>
      <c r="H1469" s="9" t="s">
        <v>320</v>
      </c>
      <c r="I1469" s="9"/>
      <c r="J1469" s="9"/>
      <c r="K1469" s="9" t="s">
        <v>8681</v>
      </c>
      <c r="L1469" s="9" t="s">
        <v>8681</v>
      </c>
    </row>
    <row r="1470" spans="1:12" x14ac:dyDescent="0.35">
      <c r="A1470" s="9" t="s">
        <v>8682</v>
      </c>
      <c r="B1470" s="9" t="s">
        <v>8683</v>
      </c>
      <c r="C1470" s="9" t="s">
        <v>8684</v>
      </c>
      <c r="D1470" s="9">
        <v>1468</v>
      </c>
      <c r="E1470" s="9" t="s">
        <v>8685</v>
      </c>
      <c r="F1470" s="9" t="s">
        <v>412</v>
      </c>
      <c r="G1470" s="9"/>
      <c r="H1470" s="9"/>
      <c r="I1470" s="9"/>
      <c r="J1470" s="9"/>
      <c r="K1470" s="9"/>
      <c r="L1470" s="9"/>
    </row>
    <row r="1471" spans="1:12" x14ac:dyDescent="0.35">
      <c r="A1471" s="9" t="s">
        <v>8686</v>
      </c>
      <c r="B1471" s="9" t="s">
        <v>8687</v>
      </c>
      <c r="C1471" s="9" t="s">
        <v>8688</v>
      </c>
      <c r="D1471" s="9">
        <v>1469</v>
      </c>
      <c r="E1471" s="9" t="s">
        <v>8689</v>
      </c>
      <c r="F1471" s="9" t="s">
        <v>318</v>
      </c>
      <c r="G1471" s="9" t="s">
        <v>8690</v>
      </c>
      <c r="H1471" s="9" t="s">
        <v>327</v>
      </c>
      <c r="I1471" s="9"/>
      <c r="J1471" s="9" t="s">
        <v>8691</v>
      </c>
      <c r="K1471" s="9" t="s">
        <v>8692</v>
      </c>
      <c r="L1471" s="9" t="s">
        <v>8692</v>
      </c>
    </row>
    <row r="1472" spans="1:12" x14ac:dyDescent="0.35">
      <c r="A1472" s="9" t="s">
        <v>8693</v>
      </c>
      <c r="B1472" s="9" t="s">
        <v>8694</v>
      </c>
      <c r="C1472" s="9" t="s">
        <v>8695</v>
      </c>
      <c r="D1472" s="9">
        <v>1470</v>
      </c>
      <c r="E1472" s="9" t="s">
        <v>8696</v>
      </c>
      <c r="F1472" s="9" t="s">
        <v>365</v>
      </c>
      <c r="G1472" s="9"/>
      <c r="H1472" s="9"/>
      <c r="I1472" s="9"/>
      <c r="J1472" s="9"/>
      <c r="K1472" s="9"/>
      <c r="L1472" s="9"/>
    </row>
    <row r="1473" spans="1:12" x14ac:dyDescent="0.35">
      <c r="A1473" s="9" t="s">
        <v>8697</v>
      </c>
      <c r="B1473" s="9" t="s">
        <v>8698</v>
      </c>
      <c r="C1473" s="9" t="s">
        <v>8699</v>
      </c>
      <c r="D1473" s="9">
        <v>1471</v>
      </c>
      <c r="E1473" s="9" t="s">
        <v>8700</v>
      </c>
      <c r="F1473" s="9" t="s">
        <v>365</v>
      </c>
      <c r="G1473" s="9"/>
      <c r="H1473" s="9"/>
      <c r="I1473" s="9"/>
      <c r="J1473" s="9"/>
      <c r="K1473" s="9"/>
      <c r="L1473" s="9"/>
    </row>
    <row r="1474" spans="1:12" x14ac:dyDescent="0.35">
      <c r="A1474" s="9" t="s">
        <v>8701</v>
      </c>
      <c r="B1474" s="9" t="s">
        <v>8702</v>
      </c>
      <c r="C1474" s="9" t="s">
        <v>8703</v>
      </c>
      <c r="D1474" s="9">
        <v>1472</v>
      </c>
      <c r="E1474" s="9" t="s">
        <v>8704</v>
      </c>
      <c r="F1474" s="9" t="s">
        <v>318</v>
      </c>
      <c r="G1474" s="9"/>
      <c r="H1474" s="9"/>
      <c r="I1474" s="9"/>
      <c r="J1474" s="9"/>
      <c r="K1474" s="9"/>
      <c r="L1474" s="9"/>
    </row>
    <row r="1475" spans="1:12" x14ac:dyDescent="0.35">
      <c r="A1475" s="9" t="s">
        <v>8705</v>
      </c>
      <c r="B1475" s="9" t="s">
        <v>8706</v>
      </c>
      <c r="C1475" s="9" t="s">
        <v>8707</v>
      </c>
      <c r="D1475" s="9">
        <v>1473</v>
      </c>
      <c r="E1475" s="9" t="s">
        <v>8708</v>
      </c>
      <c r="F1475" s="9" t="s">
        <v>318</v>
      </c>
      <c r="G1475" s="9" t="s">
        <v>8709</v>
      </c>
      <c r="H1475" s="9" t="s">
        <v>327</v>
      </c>
      <c r="I1475" s="9"/>
      <c r="J1475" s="9" t="s">
        <v>8710</v>
      </c>
      <c r="K1475" s="9" t="s">
        <v>8711</v>
      </c>
      <c r="L1475" s="9" t="s">
        <v>8711</v>
      </c>
    </row>
    <row r="1476" spans="1:12" x14ac:dyDescent="0.35">
      <c r="A1476" s="9" t="s">
        <v>8712</v>
      </c>
      <c r="B1476" s="9" t="s">
        <v>8713</v>
      </c>
      <c r="C1476" s="9" t="s">
        <v>8714</v>
      </c>
      <c r="D1476" s="9">
        <v>1474</v>
      </c>
      <c r="E1476" s="9" t="s">
        <v>8715</v>
      </c>
      <c r="F1476" s="9" t="s">
        <v>365</v>
      </c>
      <c r="G1476" s="9" t="s">
        <v>8716</v>
      </c>
      <c r="H1476" s="9" t="s">
        <v>327</v>
      </c>
      <c r="I1476" s="9"/>
      <c r="J1476" s="9"/>
      <c r="K1476" s="9" t="s">
        <v>350</v>
      </c>
      <c r="L1476" s="9" t="s">
        <v>350</v>
      </c>
    </row>
    <row r="1477" spans="1:12" x14ac:dyDescent="0.35">
      <c r="A1477" s="9" t="s">
        <v>8717</v>
      </c>
      <c r="B1477" s="9" t="s">
        <v>8718</v>
      </c>
      <c r="C1477" s="9" t="s">
        <v>8719</v>
      </c>
      <c r="D1477" s="9">
        <v>1475</v>
      </c>
      <c r="E1477" s="9" t="s">
        <v>8720</v>
      </c>
      <c r="F1477" s="9" t="s">
        <v>318</v>
      </c>
      <c r="G1477" s="9" t="s">
        <v>8721</v>
      </c>
      <c r="H1477" s="9" t="s">
        <v>327</v>
      </c>
      <c r="I1477" s="9"/>
      <c r="J1477" s="9" t="s">
        <v>8722</v>
      </c>
      <c r="K1477" s="9" t="s">
        <v>8723</v>
      </c>
      <c r="L1477" s="9" t="s">
        <v>8723</v>
      </c>
    </row>
    <row r="1478" spans="1:12" x14ac:dyDescent="0.35">
      <c r="A1478" s="9" t="s">
        <v>8724</v>
      </c>
      <c r="B1478" s="9" t="s">
        <v>8725</v>
      </c>
      <c r="C1478" s="9" t="s">
        <v>8726</v>
      </c>
      <c r="D1478" s="9">
        <v>1476</v>
      </c>
      <c r="E1478" s="9" t="s">
        <v>8727</v>
      </c>
      <c r="F1478" s="9" t="s">
        <v>365</v>
      </c>
      <c r="G1478" s="9" t="s">
        <v>8728</v>
      </c>
      <c r="H1478" s="9" t="s">
        <v>327</v>
      </c>
      <c r="I1478" s="9"/>
      <c r="J1478" s="9"/>
      <c r="K1478" s="9" t="s">
        <v>531</v>
      </c>
      <c r="L1478" s="9" t="s">
        <v>531</v>
      </c>
    </row>
    <row r="1479" spans="1:12" x14ac:dyDescent="0.35">
      <c r="A1479" s="9" t="s">
        <v>8729</v>
      </c>
      <c r="B1479" s="9" t="s">
        <v>8730</v>
      </c>
      <c r="C1479" s="9" t="s">
        <v>8731</v>
      </c>
      <c r="D1479" s="9">
        <v>1477</v>
      </c>
      <c r="E1479" s="9" t="s">
        <v>8732</v>
      </c>
      <c r="F1479" s="9" t="s">
        <v>318</v>
      </c>
      <c r="G1479" s="9" t="s">
        <v>8733</v>
      </c>
      <c r="H1479" s="9" t="s">
        <v>327</v>
      </c>
      <c r="I1479" s="9"/>
      <c r="J1479" s="9"/>
      <c r="K1479" s="9" t="s">
        <v>8734</v>
      </c>
      <c r="L1479" s="9" t="s">
        <v>8734</v>
      </c>
    </row>
    <row r="1480" spans="1:12" x14ac:dyDescent="0.35">
      <c r="A1480" s="9" t="s">
        <v>8735</v>
      </c>
      <c r="B1480" s="9" t="s">
        <v>8736</v>
      </c>
      <c r="C1480" s="9" t="s">
        <v>8737</v>
      </c>
      <c r="D1480" s="9">
        <v>1478</v>
      </c>
      <c r="E1480" s="9" t="s">
        <v>8738</v>
      </c>
      <c r="F1480" s="9" t="s">
        <v>318</v>
      </c>
      <c r="G1480" s="9" t="s">
        <v>8645</v>
      </c>
      <c r="H1480" s="9" t="s">
        <v>327</v>
      </c>
      <c r="I1480" s="9"/>
      <c r="J1480" s="9"/>
      <c r="K1480" s="9"/>
      <c r="L1480" s="9"/>
    </row>
    <row r="1481" spans="1:12" x14ac:dyDescent="0.35">
      <c r="A1481" s="9" t="s">
        <v>8739</v>
      </c>
      <c r="B1481" s="9" t="s">
        <v>8740</v>
      </c>
      <c r="C1481" s="9" t="s">
        <v>8741</v>
      </c>
      <c r="D1481" s="9">
        <v>1479</v>
      </c>
      <c r="E1481" s="9" t="s">
        <v>8742</v>
      </c>
      <c r="F1481" s="9" t="s">
        <v>318</v>
      </c>
      <c r="G1481" s="9" t="s">
        <v>8743</v>
      </c>
      <c r="H1481" s="9" t="s">
        <v>320</v>
      </c>
      <c r="I1481" s="9"/>
      <c r="J1481" s="9"/>
      <c r="K1481" s="9"/>
      <c r="L1481" s="9"/>
    </row>
    <row r="1482" spans="1:12" x14ac:dyDescent="0.35">
      <c r="A1482" s="9" t="s">
        <v>8744</v>
      </c>
      <c r="B1482" s="9" t="s">
        <v>8745</v>
      </c>
      <c r="C1482" s="9" t="s">
        <v>8746</v>
      </c>
      <c r="D1482" s="9">
        <v>1480</v>
      </c>
      <c r="E1482" s="9" t="s">
        <v>8747</v>
      </c>
      <c r="F1482" s="9" t="s">
        <v>412</v>
      </c>
      <c r="G1482" s="9" t="s">
        <v>8748</v>
      </c>
      <c r="H1482" s="9" t="s">
        <v>327</v>
      </c>
      <c r="I1482" s="9"/>
      <c r="J1482" s="9"/>
      <c r="K1482" s="9"/>
      <c r="L1482" s="9"/>
    </row>
    <row r="1483" spans="1:12" x14ac:dyDescent="0.35">
      <c r="A1483" s="9" t="s">
        <v>8749</v>
      </c>
      <c r="B1483" s="9" t="s">
        <v>8750</v>
      </c>
      <c r="C1483" s="9" t="s">
        <v>8751</v>
      </c>
      <c r="D1483" s="9">
        <v>1481</v>
      </c>
      <c r="E1483" s="9" t="s">
        <v>8752</v>
      </c>
      <c r="F1483" s="9" t="s">
        <v>498</v>
      </c>
      <c r="G1483" s="9" t="s">
        <v>8753</v>
      </c>
      <c r="H1483" s="9" t="s">
        <v>320</v>
      </c>
      <c r="I1483" s="9"/>
      <c r="J1483" s="9"/>
      <c r="K1483" s="9"/>
      <c r="L1483" s="9"/>
    </row>
    <row r="1484" spans="1:12" x14ac:dyDescent="0.35">
      <c r="A1484" s="9" t="s">
        <v>8754</v>
      </c>
      <c r="B1484" s="9" t="s">
        <v>8755</v>
      </c>
      <c r="C1484" s="9" t="s">
        <v>8756</v>
      </c>
      <c r="D1484" s="9">
        <v>1482</v>
      </c>
      <c r="E1484" s="9" t="s">
        <v>8757</v>
      </c>
      <c r="F1484" s="9" t="s">
        <v>365</v>
      </c>
      <c r="G1484" s="9" t="s">
        <v>8758</v>
      </c>
      <c r="H1484" s="9" t="s">
        <v>327</v>
      </c>
      <c r="I1484" s="9"/>
      <c r="J1484" s="9"/>
      <c r="K1484" s="9"/>
      <c r="L1484" s="9"/>
    </row>
    <row r="1485" spans="1:12" x14ac:dyDescent="0.35">
      <c r="A1485" s="9" t="s">
        <v>8759</v>
      </c>
      <c r="B1485" s="9" t="s">
        <v>8760</v>
      </c>
      <c r="C1485" s="9" t="s">
        <v>8761</v>
      </c>
      <c r="D1485" s="9">
        <v>1483</v>
      </c>
      <c r="E1485" s="9" t="s">
        <v>8762</v>
      </c>
      <c r="F1485" s="9" t="s">
        <v>318</v>
      </c>
      <c r="G1485" s="9" t="s">
        <v>8763</v>
      </c>
      <c r="H1485" s="9" t="s">
        <v>320</v>
      </c>
      <c r="I1485" s="9"/>
      <c r="J1485" s="9"/>
      <c r="K1485" s="9" t="s">
        <v>8764</v>
      </c>
      <c r="L1485" s="9" t="s">
        <v>8765</v>
      </c>
    </row>
    <row r="1486" spans="1:12" x14ac:dyDescent="0.35">
      <c r="A1486" s="9" t="s">
        <v>8766</v>
      </c>
      <c r="B1486" s="9" t="s">
        <v>8767</v>
      </c>
      <c r="C1486" s="9" t="s">
        <v>8768</v>
      </c>
      <c r="D1486" s="9">
        <v>1484</v>
      </c>
      <c r="E1486" s="9" t="s">
        <v>8762</v>
      </c>
      <c r="F1486" s="9" t="s">
        <v>318</v>
      </c>
      <c r="G1486" s="9" t="s">
        <v>8769</v>
      </c>
      <c r="H1486" s="9" t="s">
        <v>320</v>
      </c>
      <c r="I1486" s="9"/>
      <c r="J1486" s="9"/>
      <c r="K1486" s="9"/>
      <c r="L1486" s="9"/>
    </row>
    <row r="1487" spans="1:12" x14ac:dyDescent="0.35">
      <c r="A1487" s="9" t="s">
        <v>8770</v>
      </c>
      <c r="B1487" s="9" t="s">
        <v>8771</v>
      </c>
      <c r="C1487" s="9" t="s">
        <v>8772</v>
      </c>
      <c r="D1487" s="9">
        <v>1485</v>
      </c>
      <c r="E1487" s="9" t="s">
        <v>8773</v>
      </c>
      <c r="F1487" s="9" t="s">
        <v>318</v>
      </c>
      <c r="G1487" s="9" t="s">
        <v>8774</v>
      </c>
      <c r="H1487" s="9" t="s">
        <v>320</v>
      </c>
      <c r="I1487" s="9"/>
      <c r="J1487" s="9"/>
      <c r="K1487" s="9" t="s">
        <v>8775</v>
      </c>
      <c r="L1487" s="9" t="s">
        <v>8775</v>
      </c>
    </row>
    <row r="1488" spans="1:12" x14ac:dyDescent="0.35">
      <c r="A1488" s="9" t="s">
        <v>8776</v>
      </c>
      <c r="B1488" s="9" t="s">
        <v>8777</v>
      </c>
      <c r="C1488" s="9" t="s">
        <v>8778</v>
      </c>
      <c r="D1488" s="9">
        <v>1486</v>
      </c>
      <c r="E1488" s="9" t="s">
        <v>8779</v>
      </c>
      <c r="F1488" s="9" t="s">
        <v>412</v>
      </c>
      <c r="G1488" s="9"/>
      <c r="H1488" s="9"/>
      <c r="I1488" s="9"/>
      <c r="J1488" s="9"/>
      <c r="K1488" s="9" t="s">
        <v>8780</v>
      </c>
      <c r="L1488" s="9" t="s">
        <v>8780</v>
      </c>
    </row>
    <row r="1489" spans="1:12" x14ac:dyDescent="0.35">
      <c r="A1489" s="9" t="s">
        <v>8781</v>
      </c>
      <c r="B1489" s="9" t="s">
        <v>8782</v>
      </c>
      <c r="C1489" s="9" t="s">
        <v>8783</v>
      </c>
      <c r="D1489" s="9">
        <v>1487</v>
      </c>
      <c r="E1489" s="9" t="s">
        <v>8784</v>
      </c>
      <c r="F1489" s="9" t="s">
        <v>318</v>
      </c>
      <c r="G1489" s="9"/>
      <c r="H1489" s="9"/>
      <c r="I1489" s="9"/>
      <c r="J1489" s="9"/>
      <c r="K1489" s="9"/>
      <c r="L1489" s="9"/>
    </row>
    <row r="1490" spans="1:12" x14ac:dyDescent="0.35">
      <c r="A1490" s="9" t="s">
        <v>8785</v>
      </c>
      <c r="B1490" s="9" t="s">
        <v>8786</v>
      </c>
      <c r="C1490" s="9" t="s">
        <v>8787</v>
      </c>
      <c r="D1490" s="9">
        <v>1488</v>
      </c>
      <c r="E1490" s="9" t="s">
        <v>8788</v>
      </c>
      <c r="F1490" s="9" t="s">
        <v>365</v>
      </c>
      <c r="G1490" s="9" t="s">
        <v>8789</v>
      </c>
      <c r="H1490" s="9" t="s">
        <v>327</v>
      </c>
      <c r="I1490" s="9"/>
      <c r="J1490" s="9" t="s">
        <v>8790</v>
      </c>
      <c r="K1490" s="9" t="s">
        <v>8791</v>
      </c>
      <c r="L1490" s="9" t="s">
        <v>8792</v>
      </c>
    </row>
    <row r="1491" spans="1:12" x14ac:dyDescent="0.35">
      <c r="A1491" s="9" t="s">
        <v>8793</v>
      </c>
      <c r="B1491" s="9" t="s">
        <v>8794</v>
      </c>
      <c r="C1491" s="9" t="s">
        <v>8795</v>
      </c>
      <c r="D1491" s="9">
        <v>1489</v>
      </c>
      <c r="E1491" s="9" t="s">
        <v>8796</v>
      </c>
      <c r="F1491" s="9" t="s">
        <v>1412</v>
      </c>
      <c r="G1491" s="9" t="s">
        <v>8797</v>
      </c>
      <c r="H1491" s="9" t="s">
        <v>320</v>
      </c>
      <c r="I1491" s="9"/>
      <c r="J1491" s="9"/>
      <c r="K1491" s="9" t="s">
        <v>350</v>
      </c>
      <c r="L1491" s="9" t="s">
        <v>350</v>
      </c>
    </row>
    <row r="1492" spans="1:12" x14ac:dyDescent="0.35">
      <c r="A1492" s="9" t="s">
        <v>8798</v>
      </c>
      <c r="B1492" s="9" t="s">
        <v>8799</v>
      </c>
      <c r="C1492" s="9" t="s">
        <v>8800</v>
      </c>
      <c r="D1492" s="9">
        <v>1490</v>
      </c>
      <c r="E1492" s="9" t="s">
        <v>8801</v>
      </c>
      <c r="F1492" s="9" t="s">
        <v>392</v>
      </c>
      <c r="G1492" s="9" t="s">
        <v>8802</v>
      </c>
      <c r="H1492" s="9" t="s">
        <v>327</v>
      </c>
      <c r="I1492" s="9"/>
      <c r="J1492" s="9"/>
      <c r="K1492" s="9" t="s">
        <v>8803</v>
      </c>
      <c r="L1492" s="9" t="s">
        <v>8803</v>
      </c>
    </row>
    <row r="1493" spans="1:12" x14ac:dyDescent="0.35">
      <c r="A1493" s="9" t="s">
        <v>8804</v>
      </c>
      <c r="B1493" s="9" t="s">
        <v>8805</v>
      </c>
      <c r="C1493" s="9" t="s">
        <v>8806</v>
      </c>
      <c r="D1493" s="9">
        <v>1491</v>
      </c>
      <c r="E1493" s="9" t="s">
        <v>8807</v>
      </c>
      <c r="F1493" s="9" t="s">
        <v>365</v>
      </c>
      <c r="G1493" s="9"/>
      <c r="H1493" s="9"/>
      <c r="I1493" s="9"/>
      <c r="J1493" s="9" t="s">
        <v>8808</v>
      </c>
      <c r="K1493" s="9" t="s">
        <v>8809</v>
      </c>
      <c r="L1493" s="9" t="s">
        <v>8809</v>
      </c>
    </row>
    <row r="1494" spans="1:12" x14ac:dyDescent="0.35">
      <c r="A1494" s="9" t="s">
        <v>8810</v>
      </c>
      <c r="B1494" s="9" t="s">
        <v>8811</v>
      </c>
      <c r="C1494" s="9" t="s">
        <v>8812</v>
      </c>
      <c r="D1494" s="9">
        <v>1492</v>
      </c>
      <c r="E1494" s="9" t="s">
        <v>8813</v>
      </c>
      <c r="F1494" s="9" t="s">
        <v>365</v>
      </c>
      <c r="G1494" s="9" t="s">
        <v>8814</v>
      </c>
      <c r="H1494" s="9" t="s">
        <v>327</v>
      </c>
      <c r="I1494" s="9"/>
      <c r="J1494" s="9"/>
      <c r="K1494" s="9"/>
      <c r="L1494" s="9"/>
    </row>
    <row r="1495" spans="1:12" x14ac:dyDescent="0.35">
      <c r="A1495" s="9" t="s">
        <v>8815</v>
      </c>
      <c r="B1495" s="9" t="s">
        <v>8816</v>
      </c>
      <c r="C1495" s="9" t="s">
        <v>8817</v>
      </c>
      <c r="D1495" s="9">
        <v>1493</v>
      </c>
      <c r="E1495" s="9" t="s">
        <v>8818</v>
      </c>
      <c r="F1495" s="9" t="s">
        <v>365</v>
      </c>
      <c r="G1495" s="9" t="s">
        <v>8814</v>
      </c>
      <c r="H1495" s="9" t="s">
        <v>327</v>
      </c>
      <c r="I1495" s="9"/>
      <c r="J1495" s="9"/>
      <c r="K1495" s="9"/>
      <c r="L1495" s="9"/>
    </row>
    <row r="1496" spans="1:12" x14ac:dyDescent="0.35">
      <c r="A1496" s="9" t="s">
        <v>8819</v>
      </c>
      <c r="B1496" s="9" t="s">
        <v>8820</v>
      </c>
      <c r="C1496" s="9" t="s">
        <v>8821</v>
      </c>
      <c r="D1496" s="9">
        <v>1494</v>
      </c>
      <c r="E1496" s="9" t="s">
        <v>8822</v>
      </c>
      <c r="F1496" s="9" t="s">
        <v>318</v>
      </c>
      <c r="G1496" s="9" t="s">
        <v>8823</v>
      </c>
      <c r="H1496" s="9" t="s">
        <v>320</v>
      </c>
      <c r="I1496" s="9"/>
      <c r="J1496" s="9"/>
      <c r="K1496" s="9" t="s">
        <v>1247</v>
      </c>
      <c r="L1496" s="9" t="s">
        <v>1247</v>
      </c>
    </row>
    <row r="1497" spans="1:12" x14ac:dyDescent="0.35">
      <c r="A1497" s="9" t="s">
        <v>8824</v>
      </c>
      <c r="B1497" s="9" t="s">
        <v>8825</v>
      </c>
      <c r="C1497" s="9" t="s">
        <v>8826</v>
      </c>
      <c r="D1497" s="9">
        <v>1495</v>
      </c>
      <c r="E1497" s="9" t="s">
        <v>8827</v>
      </c>
      <c r="F1497" s="9" t="s">
        <v>412</v>
      </c>
      <c r="G1497" s="9"/>
      <c r="H1497" s="9"/>
      <c r="I1497" s="9"/>
      <c r="J1497" s="9" t="s">
        <v>8828</v>
      </c>
      <c r="K1497" s="9" t="s">
        <v>8829</v>
      </c>
      <c r="L1497" s="9" t="s">
        <v>8829</v>
      </c>
    </row>
    <row r="1498" spans="1:12" x14ac:dyDescent="0.35">
      <c r="A1498" s="9" t="s">
        <v>8830</v>
      </c>
      <c r="B1498" s="9" t="s">
        <v>8831</v>
      </c>
      <c r="C1498" s="9" t="s">
        <v>8832</v>
      </c>
      <c r="D1498" s="9">
        <v>1496</v>
      </c>
      <c r="E1498" s="9" t="s">
        <v>8833</v>
      </c>
      <c r="F1498" s="9" t="s">
        <v>412</v>
      </c>
      <c r="G1498" s="9" t="s">
        <v>8834</v>
      </c>
      <c r="H1498" s="9" t="s">
        <v>320</v>
      </c>
      <c r="I1498" s="9"/>
      <c r="J1498" s="9"/>
      <c r="K1498" s="9"/>
      <c r="L1498" s="9"/>
    </row>
    <row r="1499" spans="1:12" x14ac:dyDescent="0.35">
      <c r="A1499" s="9" t="s">
        <v>8835</v>
      </c>
      <c r="B1499" s="9" t="s">
        <v>8836</v>
      </c>
      <c r="C1499" s="9" t="s">
        <v>8837</v>
      </c>
      <c r="D1499" s="9">
        <v>1497</v>
      </c>
      <c r="E1499" s="9" t="s">
        <v>8838</v>
      </c>
      <c r="F1499" s="9" t="s">
        <v>412</v>
      </c>
      <c r="G1499" s="9" t="s">
        <v>8839</v>
      </c>
      <c r="H1499" s="9" t="s">
        <v>327</v>
      </c>
      <c r="I1499" s="9"/>
      <c r="J1499" s="9" t="s">
        <v>8840</v>
      </c>
      <c r="K1499" s="9" t="s">
        <v>8841</v>
      </c>
      <c r="L1499" s="9" t="s">
        <v>8841</v>
      </c>
    </row>
    <row r="1500" spans="1:12" x14ac:dyDescent="0.35">
      <c r="A1500" s="9" t="s">
        <v>8842</v>
      </c>
      <c r="B1500" s="9" t="s">
        <v>8843</v>
      </c>
      <c r="C1500" s="9" t="s">
        <v>8844</v>
      </c>
      <c r="D1500" s="9">
        <v>1498</v>
      </c>
      <c r="E1500" s="9" t="s">
        <v>8845</v>
      </c>
      <c r="F1500" s="9" t="s">
        <v>865</v>
      </c>
      <c r="G1500" s="9"/>
      <c r="H1500" s="9"/>
      <c r="I1500" s="9"/>
      <c r="J1500" s="9"/>
      <c r="K1500" s="9"/>
      <c r="L1500" s="9"/>
    </row>
    <row r="1501" spans="1:12" x14ac:dyDescent="0.35">
      <c r="A1501" s="9" t="s">
        <v>8846</v>
      </c>
      <c r="B1501" s="9" t="s">
        <v>8847</v>
      </c>
      <c r="C1501" s="9" t="s">
        <v>8848</v>
      </c>
      <c r="D1501" s="9">
        <v>1499</v>
      </c>
      <c r="E1501" s="9" t="s">
        <v>8849</v>
      </c>
      <c r="F1501" s="9" t="s">
        <v>412</v>
      </c>
      <c r="G1501" s="9" t="s">
        <v>8850</v>
      </c>
      <c r="H1501" s="9" t="s">
        <v>320</v>
      </c>
      <c r="I1501" s="9"/>
      <c r="J1501" s="9"/>
      <c r="K1501" s="9"/>
      <c r="L1501" s="9"/>
    </row>
    <row r="1502" spans="1:12" x14ac:dyDescent="0.35">
      <c r="A1502" s="9" t="s">
        <v>8851</v>
      </c>
      <c r="B1502" s="9" t="s">
        <v>8852</v>
      </c>
      <c r="C1502" s="9" t="s">
        <v>8853</v>
      </c>
      <c r="D1502" s="9">
        <v>1500</v>
      </c>
      <c r="E1502" s="9" t="s">
        <v>8854</v>
      </c>
      <c r="F1502" s="9" t="s">
        <v>412</v>
      </c>
      <c r="G1502" s="9" t="s">
        <v>8855</v>
      </c>
      <c r="H1502" s="9" t="s">
        <v>320</v>
      </c>
      <c r="I1502" s="9"/>
      <c r="J1502" s="9"/>
      <c r="K1502" s="9"/>
      <c r="L1502" s="9"/>
    </row>
    <row r="1503" spans="1:12" x14ac:dyDescent="0.35">
      <c r="A1503" s="9" t="s">
        <v>8856</v>
      </c>
      <c r="B1503" s="9" t="s">
        <v>8857</v>
      </c>
      <c r="C1503" s="9" t="s">
        <v>8858</v>
      </c>
      <c r="D1503" s="9">
        <v>1501</v>
      </c>
      <c r="E1503" s="9" t="s">
        <v>8859</v>
      </c>
      <c r="F1503" s="9" t="s">
        <v>392</v>
      </c>
      <c r="G1503" s="9" t="s">
        <v>8860</v>
      </c>
      <c r="H1503" s="9" t="s">
        <v>320</v>
      </c>
      <c r="I1503" s="9"/>
      <c r="J1503" s="9"/>
      <c r="K1503" s="9"/>
      <c r="L1503" s="9"/>
    </row>
    <row r="1504" spans="1:12" x14ac:dyDescent="0.35">
      <c r="A1504" s="9" t="s">
        <v>8861</v>
      </c>
      <c r="B1504" s="9" t="s">
        <v>8862</v>
      </c>
      <c r="C1504" s="9" t="s">
        <v>8863</v>
      </c>
      <c r="D1504" s="9">
        <v>1502</v>
      </c>
      <c r="E1504" s="9" t="s">
        <v>8864</v>
      </c>
      <c r="F1504" s="9" t="s">
        <v>318</v>
      </c>
      <c r="G1504" s="9" t="s">
        <v>8865</v>
      </c>
      <c r="H1504" s="9" t="s">
        <v>320</v>
      </c>
      <c r="I1504" s="9"/>
      <c r="J1504" s="9"/>
      <c r="K1504" s="9" t="s">
        <v>8866</v>
      </c>
      <c r="L1504" s="9" t="s">
        <v>8866</v>
      </c>
    </row>
    <row r="1505" spans="1:12" x14ac:dyDescent="0.35">
      <c r="A1505" s="9" t="s">
        <v>8867</v>
      </c>
      <c r="B1505" s="9" t="s">
        <v>8868</v>
      </c>
      <c r="C1505" s="9" t="s">
        <v>8869</v>
      </c>
      <c r="D1505" s="9">
        <v>1503</v>
      </c>
      <c r="E1505" s="9" t="s">
        <v>8870</v>
      </c>
      <c r="F1505" s="9" t="s">
        <v>318</v>
      </c>
      <c r="G1505" s="9" t="s">
        <v>8871</v>
      </c>
      <c r="H1505" s="9" t="s">
        <v>327</v>
      </c>
      <c r="I1505" s="9"/>
      <c r="J1505" s="9" t="s">
        <v>8872</v>
      </c>
      <c r="K1505" s="9" t="s">
        <v>8873</v>
      </c>
      <c r="L1505" s="9" t="s">
        <v>8873</v>
      </c>
    </row>
    <row r="1506" spans="1:12" x14ac:dyDescent="0.35">
      <c r="A1506" s="9" t="s">
        <v>8874</v>
      </c>
      <c r="B1506" s="9" t="s">
        <v>8875</v>
      </c>
      <c r="C1506" s="9" t="s">
        <v>8876</v>
      </c>
      <c r="D1506" s="9">
        <v>1504</v>
      </c>
      <c r="E1506" s="9" t="s">
        <v>8877</v>
      </c>
      <c r="F1506" s="9" t="s">
        <v>318</v>
      </c>
      <c r="G1506" s="9" t="s">
        <v>8878</v>
      </c>
      <c r="H1506" s="9" t="s">
        <v>320</v>
      </c>
      <c r="I1506" s="9"/>
      <c r="J1506" s="9"/>
      <c r="K1506" s="9" t="s">
        <v>8879</v>
      </c>
      <c r="L1506" s="9" t="s">
        <v>8879</v>
      </c>
    </row>
    <row r="1507" spans="1:12" x14ac:dyDescent="0.35">
      <c r="A1507" s="9" t="s">
        <v>8880</v>
      </c>
      <c r="B1507" s="9" t="s">
        <v>8881</v>
      </c>
      <c r="C1507" s="9" t="s">
        <v>8882</v>
      </c>
      <c r="D1507" s="9">
        <v>1505</v>
      </c>
      <c r="E1507" s="9" t="s">
        <v>8883</v>
      </c>
      <c r="F1507" s="9" t="s">
        <v>365</v>
      </c>
      <c r="G1507" s="9" t="s">
        <v>8884</v>
      </c>
      <c r="H1507" s="9" t="s">
        <v>327</v>
      </c>
      <c r="I1507" s="9"/>
      <c r="J1507" s="9"/>
      <c r="K1507" s="9" t="s">
        <v>8885</v>
      </c>
      <c r="L1507" s="9" t="s">
        <v>8885</v>
      </c>
    </row>
    <row r="1508" spans="1:12" x14ac:dyDescent="0.35">
      <c r="A1508" s="9" t="s">
        <v>8886</v>
      </c>
      <c r="B1508" s="9" t="s">
        <v>8887</v>
      </c>
      <c r="C1508" s="9" t="s">
        <v>8888</v>
      </c>
      <c r="D1508" s="9">
        <v>1506</v>
      </c>
      <c r="E1508" s="9" t="s">
        <v>8889</v>
      </c>
      <c r="F1508" s="9" t="s">
        <v>318</v>
      </c>
      <c r="G1508" s="9" t="s">
        <v>8890</v>
      </c>
      <c r="H1508" s="9" t="s">
        <v>327</v>
      </c>
      <c r="I1508" s="9"/>
      <c r="J1508" s="9" t="s">
        <v>8891</v>
      </c>
      <c r="K1508" s="9" t="s">
        <v>350</v>
      </c>
      <c r="L1508" s="9" t="s">
        <v>350</v>
      </c>
    </row>
    <row r="1509" spans="1:12" x14ac:dyDescent="0.35">
      <c r="A1509" s="9" t="s">
        <v>8892</v>
      </c>
      <c r="B1509" s="9" t="s">
        <v>8893</v>
      </c>
      <c r="C1509" s="9" t="s">
        <v>8894</v>
      </c>
      <c r="D1509" s="9">
        <v>1507</v>
      </c>
      <c r="E1509" s="9" t="s">
        <v>8895</v>
      </c>
      <c r="F1509" s="9" t="s">
        <v>318</v>
      </c>
      <c r="G1509" s="9" t="s">
        <v>8896</v>
      </c>
      <c r="H1509" s="9" t="s">
        <v>327</v>
      </c>
      <c r="I1509" s="9"/>
      <c r="J1509" s="9" t="s">
        <v>8897</v>
      </c>
      <c r="K1509" s="9" t="s">
        <v>8898</v>
      </c>
      <c r="L1509" s="9" t="s">
        <v>8898</v>
      </c>
    </row>
    <row r="1510" spans="1:12" x14ac:dyDescent="0.35">
      <c r="A1510" s="9" t="s">
        <v>8899</v>
      </c>
      <c r="B1510" s="9" t="s">
        <v>8900</v>
      </c>
      <c r="C1510" s="9" t="s">
        <v>8901</v>
      </c>
      <c r="D1510" s="9">
        <v>1508</v>
      </c>
      <c r="E1510" s="9" t="s">
        <v>8902</v>
      </c>
      <c r="F1510" s="9" t="s">
        <v>365</v>
      </c>
      <c r="G1510" s="9" t="s">
        <v>8903</v>
      </c>
      <c r="H1510" s="9" t="s">
        <v>327</v>
      </c>
      <c r="I1510" s="9"/>
      <c r="J1510" s="9" t="s">
        <v>8904</v>
      </c>
      <c r="K1510" s="9" t="s">
        <v>8905</v>
      </c>
      <c r="L1510" s="9" t="s">
        <v>8905</v>
      </c>
    </row>
    <row r="1511" spans="1:12" x14ac:dyDescent="0.35">
      <c r="A1511" s="9" t="s">
        <v>8906</v>
      </c>
      <c r="B1511" s="9" t="s">
        <v>8907</v>
      </c>
      <c r="C1511" s="9" t="s">
        <v>8908</v>
      </c>
      <c r="D1511" s="9">
        <v>1509</v>
      </c>
      <c r="E1511" s="9" t="s">
        <v>8909</v>
      </c>
      <c r="F1511" s="9" t="s">
        <v>318</v>
      </c>
      <c r="G1511" s="9" t="s">
        <v>8910</v>
      </c>
      <c r="H1511" s="9" t="s">
        <v>320</v>
      </c>
      <c r="I1511" s="9"/>
      <c r="J1511" s="9"/>
      <c r="K1511" s="9"/>
      <c r="L1511" s="9"/>
    </row>
    <row r="1512" spans="1:12" x14ac:dyDescent="0.35">
      <c r="A1512" s="9" t="s">
        <v>8911</v>
      </c>
      <c r="B1512" s="9" t="s">
        <v>8912</v>
      </c>
      <c r="C1512" s="9" t="s">
        <v>8913</v>
      </c>
      <c r="D1512" s="9">
        <v>1510</v>
      </c>
      <c r="E1512" s="9" t="s">
        <v>8914</v>
      </c>
      <c r="F1512" s="9" t="s">
        <v>318</v>
      </c>
      <c r="G1512" s="9" t="s">
        <v>8915</v>
      </c>
      <c r="H1512" s="9" t="s">
        <v>320</v>
      </c>
      <c r="I1512" s="9"/>
      <c r="J1512" s="9"/>
      <c r="K1512" s="9" t="s">
        <v>8916</v>
      </c>
      <c r="L1512" s="9" t="s">
        <v>8916</v>
      </c>
    </row>
    <row r="1513" spans="1:12" x14ac:dyDescent="0.35">
      <c r="A1513" s="9" t="s">
        <v>8917</v>
      </c>
      <c r="B1513" s="9" t="s">
        <v>8918</v>
      </c>
      <c r="C1513" s="9" t="s">
        <v>8919</v>
      </c>
      <c r="D1513" s="9">
        <v>1511</v>
      </c>
      <c r="E1513" s="9" t="s">
        <v>8920</v>
      </c>
      <c r="F1513" s="9" t="s">
        <v>318</v>
      </c>
      <c r="G1513" s="9" t="s">
        <v>8921</v>
      </c>
      <c r="H1513" s="9" t="s">
        <v>320</v>
      </c>
      <c r="I1513" s="9"/>
      <c r="J1513" s="9"/>
      <c r="K1513" s="9" t="s">
        <v>8922</v>
      </c>
      <c r="L1513" s="9"/>
    </row>
    <row r="1514" spans="1:12" x14ac:dyDescent="0.35">
      <c r="A1514" s="9" t="s">
        <v>8923</v>
      </c>
      <c r="B1514" s="9" t="s">
        <v>8924</v>
      </c>
      <c r="C1514" s="9" t="s">
        <v>8925</v>
      </c>
      <c r="D1514" s="9">
        <v>1512</v>
      </c>
      <c r="E1514" s="9" t="s">
        <v>8926</v>
      </c>
      <c r="F1514" s="9" t="s">
        <v>365</v>
      </c>
      <c r="G1514" s="9" t="s">
        <v>8927</v>
      </c>
      <c r="H1514" s="9" t="s">
        <v>327</v>
      </c>
      <c r="I1514" s="9"/>
      <c r="J1514" s="9" t="s">
        <v>8928</v>
      </c>
      <c r="K1514" s="9" t="s">
        <v>8929</v>
      </c>
      <c r="L1514" s="9" t="s">
        <v>8929</v>
      </c>
    </row>
    <row r="1515" spans="1:12" x14ac:dyDescent="0.35">
      <c r="A1515" s="9" t="s">
        <v>8930</v>
      </c>
      <c r="B1515" s="9" t="s">
        <v>8931</v>
      </c>
      <c r="C1515" s="9" t="s">
        <v>8932</v>
      </c>
      <c r="D1515" s="9">
        <v>1513</v>
      </c>
      <c r="E1515" s="9" t="s">
        <v>8933</v>
      </c>
      <c r="F1515" s="9" t="s">
        <v>318</v>
      </c>
      <c r="G1515" s="9" t="s">
        <v>8934</v>
      </c>
      <c r="H1515" s="9" t="s">
        <v>327</v>
      </c>
      <c r="I1515" s="9"/>
      <c r="J1515" s="9"/>
      <c r="K1515" s="9" t="s">
        <v>350</v>
      </c>
      <c r="L1515" s="9" t="s">
        <v>350</v>
      </c>
    </row>
    <row r="1516" spans="1:12" x14ac:dyDescent="0.35">
      <c r="A1516" s="9" t="s">
        <v>8935</v>
      </c>
      <c r="B1516" s="9" t="s">
        <v>8936</v>
      </c>
      <c r="C1516" s="9" t="s">
        <v>8937</v>
      </c>
      <c r="D1516" s="9">
        <v>1514</v>
      </c>
      <c r="E1516" s="9" t="s">
        <v>8938</v>
      </c>
      <c r="F1516" s="9" t="s">
        <v>365</v>
      </c>
      <c r="G1516" s="9" t="s">
        <v>8939</v>
      </c>
      <c r="H1516" s="9" t="s">
        <v>327</v>
      </c>
      <c r="I1516" s="9"/>
      <c r="J1516" s="9"/>
      <c r="K1516" s="9"/>
      <c r="L1516" s="9"/>
    </row>
    <row r="1517" spans="1:12" x14ac:dyDescent="0.35">
      <c r="A1517" s="9" t="s">
        <v>8940</v>
      </c>
      <c r="B1517" s="9" t="s">
        <v>8941</v>
      </c>
      <c r="C1517" s="9" t="s">
        <v>8942</v>
      </c>
      <c r="D1517" s="9">
        <v>1515</v>
      </c>
      <c r="E1517" s="9" t="s">
        <v>8943</v>
      </c>
      <c r="F1517" s="9" t="s">
        <v>318</v>
      </c>
      <c r="G1517" s="9" t="s">
        <v>8944</v>
      </c>
      <c r="H1517" s="9" t="s">
        <v>320</v>
      </c>
      <c r="I1517" s="9"/>
      <c r="J1517" s="9"/>
      <c r="K1517" s="9"/>
      <c r="L1517" s="9"/>
    </row>
    <row r="1518" spans="1:12" x14ac:dyDescent="0.35">
      <c r="A1518" s="9" t="s">
        <v>8945</v>
      </c>
      <c r="B1518" s="9" t="s">
        <v>8946</v>
      </c>
      <c r="C1518" s="9" t="s">
        <v>8947</v>
      </c>
      <c r="D1518" s="9">
        <v>1516</v>
      </c>
      <c r="E1518" s="9" t="s">
        <v>8948</v>
      </c>
      <c r="F1518" s="9" t="s">
        <v>412</v>
      </c>
      <c r="G1518" s="9" t="s">
        <v>8949</v>
      </c>
      <c r="H1518" s="9" t="s">
        <v>320</v>
      </c>
      <c r="I1518" s="9"/>
      <c r="J1518" s="9"/>
      <c r="K1518" s="9"/>
      <c r="L1518" s="9"/>
    </row>
    <row r="1519" spans="1:12" x14ac:dyDescent="0.35">
      <c r="A1519" s="9" t="s">
        <v>8950</v>
      </c>
      <c r="B1519" s="9" t="s">
        <v>8951</v>
      </c>
      <c r="C1519" s="9" t="s">
        <v>8952</v>
      </c>
      <c r="D1519" s="9">
        <v>1517</v>
      </c>
      <c r="E1519" s="9" t="s">
        <v>8953</v>
      </c>
      <c r="F1519" s="9" t="s">
        <v>412</v>
      </c>
      <c r="G1519" s="9" t="s">
        <v>8954</v>
      </c>
      <c r="H1519" s="9" t="s">
        <v>327</v>
      </c>
      <c r="I1519" s="9"/>
      <c r="J1519" s="9" t="s">
        <v>8955</v>
      </c>
      <c r="K1519" s="9" t="s">
        <v>8956</v>
      </c>
      <c r="L1519" s="9" t="s">
        <v>8956</v>
      </c>
    </row>
    <row r="1520" spans="1:12" x14ac:dyDescent="0.35">
      <c r="A1520" s="9" t="s">
        <v>8957</v>
      </c>
      <c r="B1520" s="9" t="s">
        <v>8958</v>
      </c>
      <c r="C1520" s="9" t="s">
        <v>8959</v>
      </c>
      <c r="D1520" s="9">
        <v>1518</v>
      </c>
      <c r="E1520" s="9" t="s">
        <v>8960</v>
      </c>
      <c r="F1520" s="9" t="s">
        <v>318</v>
      </c>
      <c r="G1520" s="9" t="s">
        <v>8961</v>
      </c>
      <c r="H1520" s="9" t="s">
        <v>320</v>
      </c>
      <c r="I1520" s="9"/>
      <c r="J1520" s="9"/>
      <c r="K1520" s="9"/>
      <c r="L1520" s="9"/>
    </row>
    <row r="1521" spans="1:12" x14ac:dyDescent="0.35">
      <c r="A1521" s="9" t="s">
        <v>8962</v>
      </c>
      <c r="B1521" s="9" t="s">
        <v>8963</v>
      </c>
      <c r="C1521" s="9" t="s">
        <v>8964</v>
      </c>
      <c r="D1521" s="9">
        <v>1519</v>
      </c>
      <c r="E1521" s="9" t="s">
        <v>8965</v>
      </c>
      <c r="F1521" s="9" t="s">
        <v>318</v>
      </c>
      <c r="G1521" s="9"/>
      <c r="H1521" s="9"/>
      <c r="I1521" s="9"/>
      <c r="J1521" s="9"/>
      <c r="K1521" s="9"/>
      <c r="L1521" s="9"/>
    </row>
    <row r="1522" spans="1:12" x14ac:dyDescent="0.35">
      <c r="A1522" s="9" t="s">
        <v>8966</v>
      </c>
      <c r="B1522" s="9" t="s">
        <v>8967</v>
      </c>
      <c r="C1522" s="9" t="s">
        <v>8968</v>
      </c>
      <c r="D1522" s="9">
        <v>1520</v>
      </c>
      <c r="E1522" s="9" t="s">
        <v>8969</v>
      </c>
      <c r="F1522" s="9" t="s">
        <v>318</v>
      </c>
      <c r="G1522" s="9" t="s">
        <v>8970</v>
      </c>
      <c r="H1522" s="9" t="s">
        <v>320</v>
      </c>
      <c r="I1522" s="9"/>
      <c r="J1522" s="9"/>
      <c r="K1522" s="9" t="s">
        <v>8971</v>
      </c>
      <c r="L1522" s="9" t="s">
        <v>8971</v>
      </c>
    </row>
    <row r="1523" spans="1:12" x14ac:dyDescent="0.35">
      <c r="A1523" s="9" t="s">
        <v>8972</v>
      </c>
      <c r="B1523" s="9" t="s">
        <v>8973</v>
      </c>
      <c r="C1523" s="9" t="s">
        <v>8974</v>
      </c>
      <c r="D1523" s="9">
        <v>1521</v>
      </c>
      <c r="E1523" s="9" t="s">
        <v>8975</v>
      </c>
      <c r="F1523" s="9" t="s">
        <v>412</v>
      </c>
      <c r="G1523" s="9" t="s">
        <v>8976</v>
      </c>
      <c r="H1523" s="9" t="s">
        <v>320</v>
      </c>
      <c r="I1523" s="9"/>
      <c r="J1523" s="9"/>
      <c r="K1523" s="9"/>
      <c r="L1523" s="9"/>
    </row>
    <row r="1524" spans="1:12" x14ac:dyDescent="0.35">
      <c r="A1524" s="9" t="s">
        <v>8977</v>
      </c>
      <c r="B1524" s="9" t="s">
        <v>8978</v>
      </c>
      <c r="C1524" s="9" t="s">
        <v>8979</v>
      </c>
      <c r="D1524" s="9">
        <v>1522</v>
      </c>
      <c r="E1524" s="9" t="s">
        <v>8980</v>
      </c>
      <c r="F1524" s="9" t="s">
        <v>392</v>
      </c>
      <c r="G1524" s="9"/>
      <c r="H1524" s="9"/>
      <c r="I1524" s="9"/>
      <c r="J1524" s="9"/>
      <c r="K1524" s="9"/>
      <c r="L1524" s="9"/>
    </row>
    <row r="1525" spans="1:12" x14ac:dyDescent="0.35">
      <c r="A1525" s="9" t="s">
        <v>8981</v>
      </c>
      <c r="B1525" s="9" t="s">
        <v>8982</v>
      </c>
      <c r="C1525" s="9" t="s">
        <v>8983</v>
      </c>
      <c r="D1525" s="9">
        <v>1523</v>
      </c>
      <c r="E1525" s="9" t="s">
        <v>8984</v>
      </c>
      <c r="F1525" s="9" t="s">
        <v>412</v>
      </c>
      <c r="G1525" s="9" t="s">
        <v>8985</v>
      </c>
      <c r="H1525" s="9" t="s">
        <v>320</v>
      </c>
      <c r="I1525" s="9"/>
      <c r="J1525" s="9"/>
      <c r="K1525" s="9"/>
      <c r="L1525" s="9"/>
    </row>
    <row r="1526" spans="1:12" x14ac:dyDescent="0.35">
      <c r="A1526" s="9" t="s">
        <v>8986</v>
      </c>
      <c r="B1526" s="9" t="s">
        <v>8987</v>
      </c>
      <c r="C1526" s="9" t="s">
        <v>8988</v>
      </c>
      <c r="D1526" s="9">
        <v>1524</v>
      </c>
      <c r="E1526" s="9" t="s">
        <v>8989</v>
      </c>
      <c r="F1526" s="9" t="s">
        <v>392</v>
      </c>
      <c r="G1526" s="9" t="s">
        <v>8990</v>
      </c>
      <c r="H1526" s="9" t="s">
        <v>327</v>
      </c>
      <c r="I1526" s="9"/>
      <c r="J1526" s="9" t="s">
        <v>8991</v>
      </c>
      <c r="K1526" s="9" t="s">
        <v>8992</v>
      </c>
      <c r="L1526" s="9" t="s">
        <v>8992</v>
      </c>
    </row>
    <row r="1527" spans="1:12" x14ac:dyDescent="0.35">
      <c r="A1527" s="9" t="s">
        <v>8993</v>
      </c>
      <c r="B1527" s="9" t="s">
        <v>8994</v>
      </c>
      <c r="C1527" s="9" t="s">
        <v>8995</v>
      </c>
      <c r="D1527" s="9">
        <v>1525</v>
      </c>
      <c r="E1527" s="9" t="s">
        <v>8996</v>
      </c>
      <c r="F1527" s="9" t="s">
        <v>392</v>
      </c>
      <c r="G1527" s="9" t="s">
        <v>8997</v>
      </c>
      <c r="H1527" s="9" t="s">
        <v>320</v>
      </c>
      <c r="I1527" s="9"/>
      <c r="J1527" s="9" t="s">
        <v>8991</v>
      </c>
      <c r="K1527" s="9" t="s">
        <v>8992</v>
      </c>
      <c r="L1527" s="9" t="s">
        <v>8992</v>
      </c>
    </row>
    <row r="1528" spans="1:12" x14ac:dyDescent="0.35">
      <c r="A1528" s="9" t="s">
        <v>8998</v>
      </c>
      <c r="B1528" s="9" t="s">
        <v>8999</v>
      </c>
      <c r="C1528" s="9" t="s">
        <v>9000</v>
      </c>
      <c r="D1528" s="9">
        <v>1526</v>
      </c>
      <c r="E1528" s="9" t="s">
        <v>9001</v>
      </c>
      <c r="F1528" s="9" t="s">
        <v>318</v>
      </c>
      <c r="G1528" s="9" t="s">
        <v>9002</v>
      </c>
      <c r="H1528" s="9" t="s">
        <v>327</v>
      </c>
      <c r="I1528" s="9"/>
      <c r="J1528" s="9" t="s">
        <v>9003</v>
      </c>
      <c r="K1528" s="9" t="s">
        <v>9004</v>
      </c>
      <c r="L1528" s="9" t="s">
        <v>9004</v>
      </c>
    </row>
    <row r="1529" spans="1:12" x14ac:dyDescent="0.35">
      <c r="A1529" s="9" t="s">
        <v>9005</v>
      </c>
      <c r="B1529" s="9" t="s">
        <v>9006</v>
      </c>
      <c r="C1529" s="9" t="s">
        <v>9007</v>
      </c>
      <c r="D1529" s="9">
        <v>1527</v>
      </c>
      <c r="E1529" s="9" t="s">
        <v>9008</v>
      </c>
      <c r="F1529" s="9" t="s">
        <v>318</v>
      </c>
      <c r="G1529" s="9" t="s">
        <v>9009</v>
      </c>
      <c r="H1529" s="9" t="s">
        <v>327</v>
      </c>
      <c r="I1529" s="9"/>
      <c r="J1529" s="9"/>
      <c r="K1529" s="9" t="s">
        <v>350</v>
      </c>
      <c r="L1529" s="9" t="s">
        <v>350</v>
      </c>
    </row>
    <row r="1530" spans="1:12" x14ac:dyDescent="0.35">
      <c r="A1530" s="9" t="s">
        <v>9010</v>
      </c>
      <c r="B1530" s="9" t="s">
        <v>9011</v>
      </c>
      <c r="C1530" s="9" t="s">
        <v>9012</v>
      </c>
      <c r="D1530" s="9">
        <v>1528</v>
      </c>
      <c r="E1530" s="9" t="s">
        <v>9013</v>
      </c>
      <c r="F1530" s="9" t="s">
        <v>318</v>
      </c>
      <c r="G1530" s="9" t="s">
        <v>9014</v>
      </c>
      <c r="H1530" s="9" t="s">
        <v>320</v>
      </c>
      <c r="I1530" s="9"/>
      <c r="J1530" s="9"/>
      <c r="K1530" s="9" t="s">
        <v>350</v>
      </c>
      <c r="L1530" s="9" t="s">
        <v>350</v>
      </c>
    </row>
    <row r="1531" spans="1:12" x14ac:dyDescent="0.35">
      <c r="A1531" s="9" t="s">
        <v>9015</v>
      </c>
      <c r="B1531" s="9" t="s">
        <v>9016</v>
      </c>
      <c r="C1531" s="9" t="s">
        <v>9017</v>
      </c>
      <c r="D1531" s="9">
        <v>1529</v>
      </c>
      <c r="E1531" s="9" t="s">
        <v>9018</v>
      </c>
      <c r="F1531" s="9" t="s">
        <v>365</v>
      </c>
      <c r="G1531" s="9"/>
      <c r="H1531" s="9"/>
      <c r="I1531" s="9"/>
      <c r="J1531" s="9"/>
      <c r="K1531" s="9"/>
      <c r="L1531" s="9"/>
    </row>
    <row r="1532" spans="1:12" x14ac:dyDescent="0.35">
      <c r="A1532" s="9" t="s">
        <v>9019</v>
      </c>
      <c r="B1532" s="9" t="s">
        <v>9020</v>
      </c>
      <c r="C1532" s="9" t="s">
        <v>9021</v>
      </c>
      <c r="D1532" s="9">
        <v>1530</v>
      </c>
      <c r="E1532" s="9" t="s">
        <v>9022</v>
      </c>
      <c r="F1532" s="9" t="s">
        <v>318</v>
      </c>
      <c r="G1532" s="9" t="s">
        <v>9023</v>
      </c>
      <c r="H1532" s="9" t="s">
        <v>320</v>
      </c>
      <c r="I1532" s="9"/>
      <c r="J1532" s="9"/>
      <c r="K1532" s="9"/>
      <c r="L1532" s="9"/>
    </row>
    <row r="1533" spans="1:12" x14ac:dyDescent="0.35">
      <c r="A1533" s="9" t="s">
        <v>9024</v>
      </c>
      <c r="B1533" s="9" t="s">
        <v>9025</v>
      </c>
      <c r="C1533" s="9" t="s">
        <v>9026</v>
      </c>
      <c r="D1533" s="9">
        <v>1531</v>
      </c>
      <c r="E1533" s="9" t="s">
        <v>9027</v>
      </c>
      <c r="F1533" s="9" t="s">
        <v>318</v>
      </c>
      <c r="G1533" s="9" t="s">
        <v>9028</v>
      </c>
      <c r="H1533" s="9" t="s">
        <v>320</v>
      </c>
      <c r="I1533" s="9"/>
      <c r="J1533" s="9" t="s">
        <v>9029</v>
      </c>
      <c r="K1533" s="9" t="s">
        <v>350</v>
      </c>
      <c r="L1533" s="9" t="s">
        <v>350</v>
      </c>
    </row>
    <row r="1534" spans="1:12" x14ac:dyDescent="0.35">
      <c r="A1534" s="9" t="s">
        <v>9030</v>
      </c>
      <c r="B1534" s="9" t="s">
        <v>9031</v>
      </c>
      <c r="C1534" s="9" t="s">
        <v>9032</v>
      </c>
      <c r="D1534" s="9">
        <v>1532</v>
      </c>
      <c r="E1534" s="9" t="s">
        <v>9033</v>
      </c>
      <c r="F1534" s="9" t="s">
        <v>412</v>
      </c>
      <c r="G1534" s="9"/>
      <c r="H1534" s="9"/>
      <c r="I1534" s="9"/>
      <c r="J1534" s="9"/>
      <c r="K1534" s="9"/>
      <c r="L1534" s="9"/>
    </row>
    <row r="1535" spans="1:12" x14ac:dyDescent="0.35">
      <c r="A1535" s="9" t="s">
        <v>9034</v>
      </c>
      <c r="B1535" s="9" t="s">
        <v>9035</v>
      </c>
      <c r="C1535" s="9" t="s">
        <v>9036</v>
      </c>
      <c r="D1535" s="9">
        <v>1533</v>
      </c>
      <c r="E1535" s="9" t="s">
        <v>9037</v>
      </c>
      <c r="F1535" s="9" t="s">
        <v>318</v>
      </c>
      <c r="G1535" s="9" t="s">
        <v>9038</v>
      </c>
      <c r="H1535" s="9" t="s">
        <v>327</v>
      </c>
      <c r="I1535" s="9"/>
      <c r="J1535" s="9" t="s">
        <v>9039</v>
      </c>
      <c r="K1535" s="9" t="s">
        <v>9040</v>
      </c>
      <c r="L1535" s="9" t="s">
        <v>9040</v>
      </c>
    </row>
    <row r="1536" spans="1:12" x14ac:dyDescent="0.35">
      <c r="A1536" s="9" t="s">
        <v>9041</v>
      </c>
      <c r="B1536" s="9" t="s">
        <v>9042</v>
      </c>
      <c r="C1536" s="9" t="s">
        <v>9043</v>
      </c>
      <c r="D1536" s="9">
        <v>1534</v>
      </c>
      <c r="E1536" s="9" t="s">
        <v>9044</v>
      </c>
      <c r="F1536" s="9" t="s">
        <v>318</v>
      </c>
      <c r="G1536" s="9" t="s">
        <v>9045</v>
      </c>
      <c r="H1536" s="9" t="s">
        <v>320</v>
      </c>
      <c r="I1536" s="9"/>
      <c r="J1536" s="9"/>
      <c r="K1536" s="9" t="s">
        <v>9046</v>
      </c>
      <c r="L1536" s="9" t="s">
        <v>9046</v>
      </c>
    </row>
    <row r="1537" spans="1:12" x14ac:dyDescent="0.35">
      <c r="A1537" s="9" t="s">
        <v>9047</v>
      </c>
      <c r="B1537" s="9" t="s">
        <v>9048</v>
      </c>
      <c r="C1537" s="9" t="s">
        <v>9049</v>
      </c>
      <c r="D1537" s="9">
        <v>1535</v>
      </c>
      <c r="E1537" s="9" t="s">
        <v>9050</v>
      </c>
      <c r="F1537" s="9" t="s">
        <v>365</v>
      </c>
      <c r="G1537" s="9" t="s">
        <v>9051</v>
      </c>
      <c r="H1537" s="9" t="s">
        <v>327</v>
      </c>
      <c r="I1537" s="9"/>
      <c r="J1537" s="9"/>
      <c r="K1537" s="9" t="s">
        <v>9052</v>
      </c>
      <c r="L1537" s="9" t="s">
        <v>9052</v>
      </c>
    </row>
    <row r="1538" spans="1:12" x14ac:dyDescent="0.35">
      <c r="A1538" s="9" t="s">
        <v>9053</v>
      </c>
      <c r="B1538" s="9" t="s">
        <v>9054</v>
      </c>
      <c r="C1538" s="9" t="s">
        <v>9055</v>
      </c>
      <c r="D1538" s="9">
        <v>1536</v>
      </c>
      <c r="E1538" s="9" t="s">
        <v>9056</v>
      </c>
      <c r="F1538" s="9" t="s">
        <v>365</v>
      </c>
      <c r="G1538" s="9" t="s">
        <v>9057</v>
      </c>
      <c r="H1538" s="9" t="s">
        <v>327</v>
      </c>
      <c r="I1538" s="9"/>
      <c r="J1538" s="9"/>
      <c r="K1538" s="9"/>
      <c r="L1538" s="9"/>
    </row>
    <row r="1539" spans="1:12" x14ac:dyDescent="0.35">
      <c r="A1539" s="9" t="s">
        <v>9058</v>
      </c>
      <c r="B1539" s="9" t="s">
        <v>9059</v>
      </c>
      <c r="C1539" s="9" t="s">
        <v>9060</v>
      </c>
      <c r="D1539" s="9">
        <v>1537</v>
      </c>
      <c r="E1539" s="9" t="s">
        <v>9061</v>
      </c>
      <c r="F1539" s="9" t="s">
        <v>365</v>
      </c>
      <c r="G1539" s="9" t="s">
        <v>9062</v>
      </c>
      <c r="H1539" s="9" t="s">
        <v>327</v>
      </c>
      <c r="I1539" s="9"/>
      <c r="J1539" s="9"/>
      <c r="K1539" s="9"/>
      <c r="L1539" s="9"/>
    </row>
    <row r="1540" spans="1:12" x14ac:dyDescent="0.35">
      <c r="A1540" s="9" t="s">
        <v>9063</v>
      </c>
      <c r="B1540" s="9" t="s">
        <v>9064</v>
      </c>
      <c r="C1540" s="9" t="s">
        <v>9065</v>
      </c>
      <c r="D1540" s="9">
        <v>1538</v>
      </c>
      <c r="E1540" s="9" t="s">
        <v>9066</v>
      </c>
      <c r="F1540" s="9" t="s">
        <v>318</v>
      </c>
      <c r="G1540" s="9" t="s">
        <v>9067</v>
      </c>
      <c r="H1540" s="9" t="s">
        <v>320</v>
      </c>
      <c r="I1540" s="9"/>
      <c r="J1540" s="9"/>
      <c r="K1540" s="9"/>
      <c r="L1540" s="9"/>
    </row>
    <row r="1541" spans="1:12" x14ac:dyDescent="0.35">
      <c r="A1541" s="9" t="s">
        <v>9068</v>
      </c>
      <c r="B1541" s="9" t="s">
        <v>9069</v>
      </c>
      <c r="C1541" s="9" t="s">
        <v>9070</v>
      </c>
      <c r="D1541" s="9">
        <v>1539</v>
      </c>
      <c r="E1541" s="9" t="s">
        <v>9071</v>
      </c>
      <c r="F1541" s="9" t="s">
        <v>365</v>
      </c>
      <c r="G1541" s="9" t="s">
        <v>9072</v>
      </c>
      <c r="H1541" s="9" t="s">
        <v>327</v>
      </c>
      <c r="I1541" s="9"/>
      <c r="J1541" s="9"/>
      <c r="K1541" s="9"/>
      <c r="L1541" s="9"/>
    </row>
    <row r="1542" spans="1:12" x14ac:dyDescent="0.35">
      <c r="A1542" s="9" t="s">
        <v>9073</v>
      </c>
      <c r="B1542" s="9" t="s">
        <v>9074</v>
      </c>
      <c r="C1542" s="9" t="s">
        <v>9075</v>
      </c>
      <c r="D1542" s="9">
        <v>1540</v>
      </c>
      <c r="E1542" s="9" t="s">
        <v>9076</v>
      </c>
      <c r="F1542" s="9" t="s">
        <v>318</v>
      </c>
      <c r="G1542" s="9" t="s">
        <v>9077</v>
      </c>
      <c r="H1542" s="9" t="s">
        <v>320</v>
      </c>
      <c r="I1542" s="9"/>
      <c r="J1542" s="9"/>
      <c r="K1542" s="9" t="s">
        <v>9078</v>
      </c>
      <c r="L1542" s="9" t="s">
        <v>9079</v>
      </c>
    </row>
    <row r="1543" spans="1:12" x14ac:dyDescent="0.35">
      <c r="A1543" s="9" t="s">
        <v>9080</v>
      </c>
      <c r="B1543" s="9" t="s">
        <v>9081</v>
      </c>
      <c r="C1543" s="9" t="s">
        <v>9082</v>
      </c>
      <c r="D1543" s="9">
        <v>1541</v>
      </c>
      <c r="E1543" s="9" t="s">
        <v>9083</v>
      </c>
      <c r="F1543" s="9" t="s">
        <v>318</v>
      </c>
      <c r="G1543" s="9" t="s">
        <v>9084</v>
      </c>
      <c r="H1543" s="9" t="s">
        <v>327</v>
      </c>
      <c r="I1543" s="9"/>
      <c r="J1543" s="9"/>
      <c r="K1543" s="9"/>
      <c r="L1543" s="9"/>
    </row>
    <row r="1544" spans="1:12" x14ac:dyDescent="0.35">
      <c r="A1544" s="9" t="s">
        <v>9085</v>
      </c>
      <c r="B1544" s="9" t="s">
        <v>9086</v>
      </c>
      <c r="C1544" s="9" t="s">
        <v>9087</v>
      </c>
      <c r="D1544" s="9">
        <v>1542</v>
      </c>
      <c r="E1544" s="9" t="s">
        <v>9088</v>
      </c>
      <c r="F1544" s="9" t="s">
        <v>318</v>
      </c>
      <c r="G1544" s="9" t="s">
        <v>9089</v>
      </c>
      <c r="H1544" s="9" t="s">
        <v>320</v>
      </c>
      <c r="I1544" s="9"/>
      <c r="J1544" s="9"/>
      <c r="K1544" s="9"/>
      <c r="L1544" s="9"/>
    </row>
    <row r="1545" spans="1:12" x14ac:dyDescent="0.35">
      <c r="A1545" s="9" t="s">
        <v>9090</v>
      </c>
      <c r="B1545" s="9" t="s">
        <v>9091</v>
      </c>
      <c r="C1545" s="9" t="s">
        <v>9092</v>
      </c>
      <c r="D1545" s="9">
        <v>1543</v>
      </c>
      <c r="E1545" s="9" t="s">
        <v>9093</v>
      </c>
      <c r="F1545" s="9" t="s">
        <v>318</v>
      </c>
      <c r="G1545" s="9" t="s">
        <v>9094</v>
      </c>
      <c r="H1545" s="9" t="s">
        <v>327</v>
      </c>
      <c r="I1545" s="9"/>
      <c r="J1545" s="9"/>
      <c r="K1545" s="9" t="s">
        <v>9095</v>
      </c>
      <c r="L1545" s="9" t="s">
        <v>9095</v>
      </c>
    </row>
    <row r="1546" spans="1:12" x14ac:dyDescent="0.35">
      <c r="A1546" s="9" t="s">
        <v>9096</v>
      </c>
      <c r="B1546" s="9" t="s">
        <v>9097</v>
      </c>
      <c r="C1546" s="9" t="s">
        <v>9098</v>
      </c>
      <c r="D1546" s="9">
        <v>1544</v>
      </c>
      <c r="E1546" s="9" t="s">
        <v>9099</v>
      </c>
      <c r="F1546" s="9" t="s">
        <v>365</v>
      </c>
      <c r="G1546" s="9" t="s">
        <v>9100</v>
      </c>
      <c r="H1546" s="9" t="s">
        <v>327</v>
      </c>
      <c r="I1546" s="9"/>
      <c r="J1546" s="9"/>
      <c r="K1546" s="9"/>
      <c r="L1546" s="9"/>
    </row>
    <row r="1547" spans="1:12" x14ac:dyDescent="0.35">
      <c r="A1547" s="9" t="s">
        <v>9101</v>
      </c>
      <c r="B1547" s="9" t="s">
        <v>9102</v>
      </c>
      <c r="C1547" s="9" t="s">
        <v>9103</v>
      </c>
      <c r="D1547" s="9">
        <v>1545</v>
      </c>
      <c r="E1547" s="9" t="s">
        <v>9104</v>
      </c>
      <c r="F1547" s="9" t="s">
        <v>318</v>
      </c>
      <c r="G1547" s="9" t="s">
        <v>9105</v>
      </c>
      <c r="H1547" s="9" t="s">
        <v>320</v>
      </c>
      <c r="I1547" s="9"/>
      <c r="J1547" s="9"/>
      <c r="K1547" s="9" t="s">
        <v>9106</v>
      </c>
      <c r="L1547" s="9" t="s">
        <v>9106</v>
      </c>
    </row>
    <row r="1548" spans="1:12" x14ac:dyDescent="0.35">
      <c r="A1548" s="9" t="s">
        <v>9107</v>
      </c>
      <c r="B1548" s="9" t="s">
        <v>9108</v>
      </c>
      <c r="C1548" s="9" t="s">
        <v>9109</v>
      </c>
      <c r="D1548" s="9">
        <v>1546</v>
      </c>
      <c r="E1548" s="9" t="s">
        <v>9110</v>
      </c>
      <c r="F1548" s="9" t="s">
        <v>318</v>
      </c>
      <c r="G1548" s="9" t="s">
        <v>9111</v>
      </c>
      <c r="H1548" s="9" t="s">
        <v>320</v>
      </c>
      <c r="I1548" s="9"/>
      <c r="J1548" s="9"/>
      <c r="K1548" s="9"/>
      <c r="L1548" s="9"/>
    </row>
    <row r="1549" spans="1:12" x14ac:dyDescent="0.35">
      <c r="A1549" s="9" t="s">
        <v>9112</v>
      </c>
      <c r="B1549" s="9" t="s">
        <v>9113</v>
      </c>
      <c r="C1549" s="9" t="s">
        <v>9114</v>
      </c>
      <c r="D1549" s="9">
        <v>1547</v>
      </c>
      <c r="E1549" s="9" t="s">
        <v>9115</v>
      </c>
      <c r="F1549" s="9" t="s">
        <v>498</v>
      </c>
      <c r="G1549" s="9" t="s">
        <v>9116</v>
      </c>
      <c r="H1549" s="9" t="s">
        <v>320</v>
      </c>
      <c r="I1549" s="9"/>
      <c r="J1549" s="9"/>
      <c r="K1549" s="9" t="s">
        <v>9117</v>
      </c>
      <c r="L1549" s="9" t="s">
        <v>9117</v>
      </c>
    </row>
    <row r="1550" spans="1:12" x14ac:dyDescent="0.35">
      <c r="A1550" s="9" t="s">
        <v>9118</v>
      </c>
      <c r="B1550" s="9" t="s">
        <v>9119</v>
      </c>
      <c r="C1550" s="9" t="s">
        <v>9120</v>
      </c>
      <c r="D1550" s="9">
        <v>1548</v>
      </c>
      <c r="E1550" s="9" t="s">
        <v>9121</v>
      </c>
      <c r="F1550" s="9" t="s">
        <v>412</v>
      </c>
      <c r="G1550" s="9" t="s">
        <v>9122</v>
      </c>
      <c r="H1550" s="9" t="s">
        <v>320</v>
      </c>
      <c r="I1550" s="9"/>
      <c r="J1550" s="9"/>
      <c r="K1550" s="9"/>
      <c r="L1550" s="9"/>
    </row>
    <row r="1551" spans="1:12" x14ac:dyDescent="0.35">
      <c r="A1551" s="9" t="s">
        <v>9123</v>
      </c>
      <c r="B1551" s="9" t="s">
        <v>9124</v>
      </c>
      <c r="C1551" s="9" t="s">
        <v>9125</v>
      </c>
      <c r="D1551" s="9">
        <v>1549</v>
      </c>
      <c r="E1551" s="9" t="s">
        <v>9126</v>
      </c>
      <c r="F1551" s="9" t="s">
        <v>412</v>
      </c>
      <c r="G1551" s="9" t="s">
        <v>9127</v>
      </c>
      <c r="H1551" s="9" t="s">
        <v>320</v>
      </c>
      <c r="I1551" s="9"/>
      <c r="J1551" s="9"/>
      <c r="K1551" s="9"/>
      <c r="L1551" s="9"/>
    </row>
    <row r="1552" spans="1:12" x14ac:dyDescent="0.35">
      <c r="A1552" s="9" t="s">
        <v>9128</v>
      </c>
      <c r="B1552" s="9" t="s">
        <v>9129</v>
      </c>
      <c r="C1552" s="9" t="s">
        <v>9130</v>
      </c>
      <c r="D1552" s="9">
        <v>1550</v>
      </c>
      <c r="E1552" s="9" t="s">
        <v>9131</v>
      </c>
      <c r="F1552" s="9" t="s">
        <v>412</v>
      </c>
      <c r="G1552" s="9" t="s">
        <v>9132</v>
      </c>
      <c r="H1552" s="9" t="s">
        <v>327</v>
      </c>
      <c r="I1552" s="9"/>
      <c r="J1552" s="9" t="s">
        <v>9133</v>
      </c>
      <c r="K1552" s="9" t="s">
        <v>350</v>
      </c>
      <c r="L1552" s="9" t="s">
        <v>350</v>
      </c>
    </row>
    <row r="1553" spans="1:12" x14ac:dyDescent="0.35">
      <c r="A1553" s="9" t="s">
        <v>9134</v>
      </c>
      <c r="B1553" s="9" t="s">
        <v>9135</v>
      </c>
      <c r="C1553" s="9" t="s">
        <v>9136</v>
      </c>
      <c r="D1553" s="9">
        <v>1551</v>
      </c>
      <c r="E1553" s="9" t="s">
        <v>9137</v>
      </c>
      <c r="F1553" s="9" t="s">
        <v>412</v>
      </c>
      <c r="G1553" s="9" t="s">
        <v>9138</v>
      </c>
      <c r="H1553" s="9" t="s">
        <v>320</v>
      </c>
      <c r="I1553" s="9"/>
      <c r="J1553" s="9"/>
      <c r="K1553" s="9" t="s">
        <v>9139</v>
      </c>
      <c r="L1553" s="9" t="s">
        <v>9139</v>
      </c>
    </row>
    <row r="1554" spans="1:12" x14ac:dyDescent="0.35">
      <c r="A1554" s="9" t="s">
        <v>9140</v>
      </c>
      <c r="B1554" s="9" t="s">
        <v>9141</v>
      </c>
      <c r="C1554" s="9" t="s">
        <v>9142</v>
      </c>
      <c r="D1554" s="9">
        <v>1552</v>
      </c>
      <c r="E1554" s="9" t="s">
        <v>9143</v>
      </c>
      <c r="F1554" s="9" t="s">
        <v>412</v>
      </c>
      <c r="G1554" s="9" t="s">
        <v>9144</v>
      </c>
      <c r="H1554" s="9" t="s">
        <v>327</v>
      </c>
      <c r="I1554" s="9"/>
      <c r="J1554" s="9"/>
      <c r="K1554" s="9" t="s">
        <v>9145</v>
      </c>
      <c r="L1554" s="9" t="s">
        <v>9146</v>
      </c>
    </row>
    <row r="1555" spans="1:12" x14ac:dyDescent="0.35">
      <c r="A1555" s="9" t="s">
        <v>9147</v>
      </c>
      <c r="B1555" s="9" t="s">
        <v>9148</v>
      </c>
      <c r="C1555" s="9" t="s">
        <v>9149</v>
      </c>
      <c r="D1555" s="9">
        <v>1553</v>
      </c>
      <c r="E1555" s="9" t="s">
        <v>9150</v>
      </c>
      <c r="F1555" s="9" t="s">
        <v>412</v>
      </c>
      <c r="G1555" s="9" t="s">
        <v>9151</v>
      </c>
      <c r="H1555" s="9" t="s">
        <v>320</v>
      </c>
      <c r="I1555" s="9"/>
      <c r="J1555" s="9"/>
      <c r="K1555" s="9"/>
      <c r="L1555" s="9"/>
    </row>
    <row r="1556" spans="1:12" x14ac:dyDescent="0.35">
      <c r="A1556" s="9" t="s">
        <v>9152</v>
      </c>
      <c r="B1556" s="9" t="s">
        <v>9153</v>
      </c>
      <c r="C1556" s="9" t="s">
        <v>9154</v>
      </c>
      <c r="D1556" s="9">
        <v>1554</v>
      </c>
      <c r="E1556" s="9" t="s">
        <v>9155</v>
      </c>
      <c r="F1556" s="9" t="s">
        <v>318</v>
      </c>
      <c r="G1556" s="9" t="s">
        <v>9156</v>
      </c>
      <c r="H1556" s="9" t="s">
        <v>320</v>
      </c>
      <c r="I1556" s="9"/>
      <c r="J1556" s="9"/>
      <c r="K1556" s="9"/>
      <c r="L1556" s="9"/>
    </row>
    <row r="1557" spans="1:12" x14ac:dyDescent="0.35">
      <c r="A1557" s="9" t="s">
        <v>9157</v>
      </c>
      <c r="B1557" s="9" t="s">
        <v>9158</v>
      </c>
      <c r="C1557" s="9" t="s">
        <v>9159</v>
      </c>
      <c r="D1557" s="9">
        <v>1555</v>
      </c>
      <c r="E1557" s="9" t="s">
        <v>9160</v>
      </c>
      <c r="F1557" s="9" t="s">
        <v>318</v>
      </c>
      <c r="G1557" s="9" t="s">
        <v>9161</v>
      </c>
      <c r="H1557" s="9" t="s">
        <v>320</v>
      </c>
      <c r="I1557" s="9"/>
      <c r="J1557" s="9"/>
      <c r="K1557" s="9"/>
      <c r="L1557" s="9"/>
    </row>
    <row r="1558" spans="1:12" x14ac:dyDescent="0.35">
      <c r="A1558" s="9" t="s">
        <v>9162</v>
      </c>
      <c r="B1558" s="9" t="s">
        <v>9163</v>
      </c>
      <c r="C1558" s="9" t="s">
        <v>9164</v>
      </c>
      <c r="D1558" s="9">
        <v>1556</v>
      </c>
      <c r="E1558" s="9" t="s">
        <v>9165</v>
      </c>
      <c r="F1558" s="9" t="s">
        <v>318</v>
      </c>
      <c r="G1558" s="9" t="s">
        <v>9166</v>
      </c>
      <c r="H1558" s="9" t="s">
        <v>320</v>
      </c>
      <c r="I1558" s="9"/>
      <c r="J1558" s="9"/>
      <c r="K1558" s="9" t="s">
        <v>9167</v>
      </c>
      <c r="L1558" s="9" t="s">
        <v>9167</v>
      </c>
    </row>
    <row r="1559" spans="1:12" x14ac:dyDescent="0.35">
      <c r="A1559" s="9" t="s">
        <v>9168</v>
      </c>
      <c r="B1559" s="9" t="s">
        <v>9169</v>
      </c>
      <c r="C1559" s="9" t="s">
        <v>9170</v>
      </c>
      <c r="D1559" s="9">
        <v>1557</v>
      </c>
      <c r="E1559" s="9" t="s">
        <v>9171</v>
      </c>
      <c r="F1559" s="9" t="s">
        <v>318</v>
      </c>
      <c r="G1559" s="9" t="s">
        <v>9172</v>
      </c>
      <c r="H1559" s="9" t="s">
        <v>320</v>
      </c>
      <c r="I1559" s="9"/>
      <c r="J1559" s="9"/>
      <c r="K1559" s="9" t="s">
        <v>9173</v>
      </c>
      <c r="L1559" s="9" t="s">
        <v>350</v>
      </c>
    </row>
    <row r="1560" spans="1:12" x14ac:dyDescent="0.35">
      <c r="A1560" s="9" t="s">
        <v>9174</v>
      </c>
      <c r="B1560" s="9" t="s">
        <v>9175</v>
      </c>
      <c r="C1560" s="9" t="s">
        <v>9176</v>
      </c>
      <c r="D1560" s="9">
        <v>1558</v>
      </c>
      <c r="E1560" s="9" t="s">
        <v>9177</v>
      </c>
      <c r="F1560" s="9" t="s">
        <v>318</v>
      </c>
      <c r="G1560" s="9"/>
      <c r="H1560" s="9"/>
      <c r="I1560" s="9"/>
      <c r="J1560" s="9"/>
      <c r="K1560" s="9"/>
      <c r="L1560" s="9"/>
    </row>
    <row r="1561" spans="1:12" x14ac:dyDescent="0.35">
      <c r="A1561" s="9" t="s">
        <v>9178</v>
      </c>
      <c r="B1561" s="9" t="s">
        <v>9179</v>
      </c>
      <c r="C1561" s="9" t="s">
        <v>9180</v>
      </c>
      <c r="D1561" s="9">
        <v>1559</v>
      </c>
      <c r="E1561" s="9" t="s">
        <v>9181</v>
      </c>
      <c r="F1561" s="9" t="s">
        <v>318</v>
      </c>
      <c r="G1561" s="9" t="s">
        <v>9182</v>
      </c>
      <c r="H1561" s="9" t="s">
        <v>320</v>
      </c>
      <c r="I1561" s="9"/>
      <c r="J1561" s="9"/>
      <c r="K1561" s="9"/>
      <c r="L1561" s="9"/>
    </row>
    <row r="1562" spans="1:12" x14ac:dyDescent="0.35">
      <c r="A1562" s="9" t="s">
        <v>9183</v>
      </c>
      <c r="B1562" s="9" t="s">
        <v>9184</v>
      </c>
      <c r="C1562" s="9" t="s">
        <v>9185</v>
      </c>
      <c r="D1562" s="9">
        <v>1560</v>
      </c>
      <c r="E1562" s="9" t="s">
        <v>9186</v>
      </c>
      <c r="F1562" s="9" t="s">
        <v>318</v>
      </c>
      <c r="G1562" s="9" t="s">
        <v>9187</v>
      </c>
      <c r="H1562" s="9" t="s">
        <v>327</v>
      </c>
      <c r="I1562" s="9"/>
      <c r="J1562" s="9"/>
      <c r="K1562" s="9" t="s">
        <v>9188</v>
      </c>
      <c r="L1562" s="9"/>
    </row>
    <row r="1563" spans="1:12" x14ac:dyDescent="0.35">
      <c r="A1563" s="9" t="s">
        <v>9189</v>
      </c>
      <c r="B1563" s="9" t="s">
        <v>9190</v>
      </c>
      <c r="C1563" s="9" t="s">
        <v>9191</v>
      </c>
      <c r="D1563" s="9">
        <v>1561</v>
      </c>
      <c r="E1563" s="9" t="s">
        <v>9192</v>
      </c>
      <c r="F1563" s="9" t="s">
        <v>318</v>
      </c>
      <c r="G1563" s="9" t="s">
        <v>9193</v>
      </c>
      <c r="H1563" s="9" t="s">
        <v>327</v>
      </c>
      <c r="I1563" s="9"/>
      <c r="J1563" s="9" t="s">
        <v>9194</v>
      </c>
      <c r="K1563" s="9" t="s">
        <v>9195</v>
      </c>
      <c r="L1563" s="9" t="s">
        <v>9195</v>
      </c>
    </row>
    <row r="1564" spans="1:12" x14ac:dyDescent="0.35">
      <c r="A1564" s="9" t="s">
        <v>9196</v>
      </c>
      <c r="B1564" s="9" t="s">
        <v>9197</v>
      </c>
      <c r="C1564" s="9" t="s">
        <v>9198</v>
      </c>
      <c r="D1564" s="9">
        <v>1562</v>
      </c>
      <c r="E1564" s="9" t="s">
        <v>9199</v>
      </c>
      <c r="F1564" s="9" t="s">
        <v>318</v>
      </c>
      <c r="G1564" s="9" t="s">
        <v>9200</v>
      </c>
      <c r="H1564" s="9" t="s">
        <v>327</v>
      </c>
      <c r="I1564" s="9"/>
      <c r="J1564" s="9" t="s">
        <v>9201</v>
      </c>
      <c r="K1564" s="9" t="s">
        <v>9202</v>
      </c>
      <c r="L1564" s="9" t="s">
        <v>9203</v>
      </c>
    </row>
    <row r="1565" spans="1:12" x14ac:dyDescent="0.35">
      <c r="A1565" s="9" t="s">
        <v>9204</v>
      </c>
      <c r="B1565" s="9" t="s">
        <v>9205</v>
      </c>
      <c r="C1565" s="9" t="s">
        <v>9206</v>
      </c>
      <c r="D1565" s="9">
        <v>1563</v>
      </c>
      <c r="E1565" s="9" t="s">
        <v>9207</v>
      </c>
      <c r="F1565" s="9" t="s">
        <v>412</v>
      </c>
      <c r="G1565" s="9" t="s">
        <v>9208</v>
      </c>
      <c r="H1565" s="9" t="s">
        <v>327</v>
      </c>
      <c r="I1565" s="9"/>
      <c r="J1565" s="9"/>
      <c r="K1565" s="9" t="s">
        <v>9209</v>
      </c>
      <c r="L1565" s="9" t="s">
        <v>9209</v>
      </c>
    </row>
    <row r="1566" spans="1:12" x14ac:dyDescent="0.35">
      <c r="A1566" s="9" t="s">
        <v>9210</v>
      </c>
      <c r="B1566" s="9" t="s">
        <v>9211</v>
      </c>
      <c r="C1566" s="9" t="s">
        <v>9212</v>
      </c>
      <c r="D1566" s="9">
        <v>1564</v>
      </c>
      <c r="E1566" s="9" t="s">
        <v>9213</v>
      </c>
      <c r="F1566" s="9" t="s">
        <v>318</v>
      </c>
      <c r="G1566" s="9" t="s">
        <v>9214</v>
      </c>
      <c r="H1566" s="9" t="s">
        <v>327</v>
      </c>
      <c r="I1566" s="9"/>
      <c r="J1566" s="9"/>
      <c r="K1566" s="9" t="s">
        <v>9215</v>
      </c>
      <c r="L1566" s="9" t="s">
        <v>9215</v>
      </c>
    </row>
    <row r="1567" spans="1:12" x14ac:dyDescent="0.35">
      <c r="A1567" s="9" t="s">
        <v>9216</v>
      </c>
      <c r="B1567" s="9" t="s">
        <v>9217</v>
      </c>
      <c r="C1567" s="9" t="s">
        <v>9218</v>
      </c>
      <c r="D1567" s="9">
        <v>1565</v>
      </c>
      <c r="E1567" s="9" t="s">
        <v>9219</v>
      </c>
      <c r="F1567" s="9" t="s">
        <v>318</v>
      </c>
      <c r="G1567" s="9" t="s">
        <v>9220</v>
      </c>
      <c r="H1567" s="9" t="s">
        <v>327</v>
      </c>
      <c r="I1567" s="9"/>
      <c r="J1567" s="9" t="s">
        <v>9221</v>
      </c>
      <c r="K1567" s="9" t="s">
        <v>9222</v>
      </c>
      <c r="L1567" s="9" t="s">
        <v>9222</v>
      </c>
    </row>
    <row r="1568" spans="1:12" x14ac:dyDescent="0.35">
      <c r="A1568" s="9" t="s">
        <v>9223</v>
      </c>
      <c r="B1568" s="9" t="s">
        <v>9224</v>
      </c>
      <c r="C1568" s="9" t="s">
        <v>9225</v>
      </c>
      <c r="D1568" s="9">
        <v>1566</v>
      </c>
      <c r="E1568" s="9" t="s">
        <v>9226</v>
      </c>
      <c r="F1568" s="9" t="s">
        <v>318</v>
      </c>
      <c r="G1568" s="9" t="s">
        <v>9227</v>
      </c>
      <c r="H1568" s="9" t="s">
        <v>327</v>
      </c>
      <c r="I1568" s="9"/>
      <c r="J1568" s="9" t="s">
        <v>9228</v>
      </c>
      <c r="K1568" s="9" t="s">
        <v>9229</v>
      </c>
      <c r="L1568" s="9" t="s">
        <v>9229</v>
      </c>
    </row>
    <row r="1569" spans="1:12" x14ac:dyDescent="0.35">
      <c r="A1569" s="9" t="s">
        <v>9230</v>
      </c>
      <c r="B1569" s="9" t="s">
        <v>9231</v>
      </c>
      <c r="C1569" s="9" t="s">
        <v>9232</v>
      </c>
      <c r="D1569" s="9">
        <v>1567</v>
      </c>
      <c r="E1569" s="9" t="s">
        <v>9233</v>
      </c>
      <c r="F1569" s="9" t="s">
        <v>365</v>
      </c>
      <c r="G1569" s="9" t="s">
        <v>9234</v>
      </c>
      <c r="H1569" s="9" t="s">
        <v>327</v>
      </c>
      <c r="I1569" s="9"/>
      <c r="J1569" s="9"/>
      <c r="K1569" s="9" t="s">
        <v>9235</v>
      </c>
      <c r="L1569" s="9" t="s">
        <v>9235</v>
      </c>
    </row>
    <row r="1570" spans="1:12" x14ac:dyDescent="0.35">
      <c r="A1570" s="9" t="s">
        <v>9236</v>
      </c>
      <c r="B1570" s="9" t="s">
        <v>9237</v>
      </c>
      <c r="C1570" s="9" t="s">
        <v>9238</v>
      </c>
      <c r="D1570" s="9">
        <v>1568</v>
      </c>
      <c r="E1570" s="9" t="s">
        <v>9239</v>
      </c>
      <c r="F1570" s="9" t="s">
        <v>412</v>
      </c>
      <c r="G1570" s="9" t="s">
        <v>9240</v>
      </c>
      <c r="H1570" s="9" t="s">
        <v>320</v>
      </c>
      <c r="I1570" s="9"/>
      <c r="J1570" s="9"/>
      <c r="K1570" s="9" t="s">
        <v>9241</v>
      </c>
      <c r="L1570" s="9" t="s">
        <v>9241</v>
      </c>
    </row>
    <row r="1571" spans="1:12" x14ac:dyDescent="0.35">
      <c r="A1571" s="9" t="s">
        <v>9242</v>
      </c>
      <c r="B1571" s="9" t="s">
        <v>9243</v>
      </c>
      <c r="C1571" s="9" t="s">
        <v>9244</v>
      </c>
      <c r="D1571" s="9">
        <v>1569</v>
      </c>
      <c r="E1571" s="9" t="s">
        <v>9245</v>
      </c>
      <c r="F1571" s="9" t="s">
        <v>412</v>
      </c>
      <c r="G1571" s="9"/>
      <c r="H1571" s="9"/>
      <c r="I1571" s="9"/>
      <c r="J1571" s="9"/>
      <c r="K1571" s="9"/>
      <c r="L1571" s="9"/>
    </row>
    <row r="1572" spans="1:12" x14ac:dyDescent="0.35">
      <c r="A1572" s="9" t="s">
        <v>9246</v>
      </c>
      <c r="B1572" s="9" t="s">
        <v>9247</v>
      </c>
      <c r="C1572" s="9" t="s">
        <v>9248</v>
      </c>
      <c r="D1572" s="9">
        <v>1570</v>
      </c>
      <c r="E1572" s="9" t="s">
        <v>9249</v>
      </c>
      <c r="F1572" s="9" t="s">
        <v>412</v>
      </c>
      <c r="G1572" s="9" t="s">
        <v>9250</v>
      </c>
      <c r="H1572" s="9" t="s">
        <v>327</v>
      </c>
      <c r="I1572" s="9"/>
      <c r="J1572" s="9" t="s">
        <v>9251</v>
      </c>
      <c r="K1572" s="9" t="s">
        <v>9252</v>
      </c>
      <c r="L1572" s="9" t="s">
        <v>9252</v>
      </c>
    </row>
    <row r="1573" spans="1:12" x14ac:dyDescent="0.35">
      <c r="A1573" s="9" t="s">
        <v>9253</v>
      </c>
      <c r="B1573" s="9" t="s">
        <v>9254</v>
      </c>
      <c r="C1573" s="9" t="s">
        <v>9255</v>
      </c>
      <c r="D1573" s="9">
        <v>1571</v>
      </c>
      <c r="E1573" s="9" t="s">
        <v>9256</v>
      </c>
      <c r="F1573" s="9" t="s">
        <v>412</v>
      </c>
      <c r="G1573" s="9"/>
      <c r="H1573" s="9"/>
      <c r="I1573" s="9"/>
      <c r="J1573" s="9"/>
      <c r="K1573" s="9"/>
      <c r="L1573" s="9"/>
    </row>
    <row r="1574" spans="1:12" x14ac:dyDescent="0.35">
      <c r="A1574" s="9" t="s">
        <v>9257</v>
      </c>
      <c r="B1574" s="9" t="s">
        <v>9258</v>
      </c>
      <c r="C1574" s="9" t="s">
        <v>9259</v>
      </c>
      <c r="D1574" s="9">
        <v>1572</v>
      </c>
      <c r="E1574" s="9" t="s">
        <v>9260</v>
      </c>
      <c r="F1574" s="9" t="s">
        <v>412</v>
      </c>
      <c r="G1574" s="9"/>
      <c r="H1574" s="9"/>
      <c r="I1574" s="9"/>
      <c r="J1574" s="9"/>
      <c r="K1574" s="9"/>
      <c r="L1574" s="9"/>
    </row>
    <row r="1575" spans="1:12" x14ac:dyDescent="0.35">
      <c r="A1575" s="9" t="s">
        <v>9261</v>
      </c>
      <c r="B1575" s="9" t="s">
        <v>9262</v>
      </c>
      <c r="C1575" s="9" t="s">
        <v>9263</v>
      </c>
      <c r="D1575" s="9">
        <v>1573</v>
      </c>
      <c r="E1575" s="9" t="s">
        <v>9264</v>
      </c>
      <c r="F1575" s="9" t="s">
        <v>412</v>
      </c>
      <c r="G1575" s="9" t="s">
        <v>9265</v>
      </c>
      <c r="H1575" s="9" t="s">
        <v>327</v>
      </c>
      <c r="I1575" s="9"/>
      <c r="J1575" s="9" t="s">
        <v>9266</v>
      </c>
      <c r="K1575" s="9" t="s">
        <v>9267</v>
      </c>
      <c r="L1575" s="9" t="s">
        <v>9267</v>
      </c>
    </row>
    <row r="1576" spans="1:12" x14ac:dyDescent="0.35">
      <c r="A1576" s="9" t="s">
        <v>9268</v>
      </c>
      <c r="B1576" s="9" t="s">
        <v>9269</v>
      </c>
      <c r="C1576" s="9" t="s">
        <v>9270</v>
      </c>
      <c r="D1576" s="9">
        <v>1574</v>
      </c>
      <c r="E1576" s="9" t="s">
        <v>9271</v>
      </c>
      <c r="F1576" s="9" t="s">
        <v>318</v>
      </c>
      <c r="G1576" s="9" t="s">
        <v>9272</v>
      </c>
      <c r="H1576" s="9" t="s">
        <v>320</v>
      </c>
      <c r="I1576" s="9"/>
      <c r="J1576" s="9"/>
      <c r="K1576" s="9" t="s">
        <v>9273</v>
      </c>
      <c r="L1576" s="9" t="s">
        <v>9274</v>
      </c>
    </row>
    <row r="1577" spans="1:12" x14ac:dyDescent="0.35">
      <c r="A1577" s="9" t="s">
        <v>9275</v>
      </c>
      <c r="B1577" s="9" t="s">
        <v>9276</v>
      </c>
      <c r="C1577" s="9" t="s">
        <v>9277</v>
      </c>
      <c r="D1577" s="9">
        <v>1575</v>
      </c>
      <c r="E1577" s="9" t="s">
        <v>9278</v>
      </c>
      <c r="F1577" s="9" t="s">
        <v>412</v>
      </c>
      <c r="G1577" s="9" t="s">
        <v>9279</v>
      </c>
      <c r="H1577" s="9" t="s">
        <v>320</v>
      </c>
      <c r="I1577" s="9"/>
      <c r="J1577" s="9"/>
      <c r="K1577" s="9" t="s">
        <v>9280</v>
      </c>
      <c r="L1577" s="9" t="s">
        <v>9280</v>
      </c>
    </row>
    <row r="1578" spans="1:12" x14ac:dyDescent="0.35">
      <c r="A1578" s="9" t="s">
        <v>9281</v>
      </c>
      <c r="B1578" s="9" t="s">
        <v>9282</v>
      </c>
      <c r="C1578" s="9" t="s">
        <v>9283</v>
      </c>
      <c r="D1578" s="9">
        <v>1576</v>
      </c>
      <c r="E1578" s="9" t="s">
        <v>9284</v>
      </c>
      <c r="F1578" s="9" t="s">
        <v>412</v>
      </c>
      <c r="G1578" s="9" t="s">
        <v>9285</v>
      </c>
      <c r="H1578" s="9" t="s">
        <v>327</v>
      </c>
      <c r="I1578" s="9"/>
      <c r="J1578" s="9" t="s">
        <v>9286</v>
      </c>
      <c r="K1578" s="9" t="s">
        <v>9287</v>
      </c>
      <c r="L1578" s="9" t="s">
        <v>9287</v>
      </c>
    </row>
    <row r="1579" spans="1:12" x14ac:dyDescent="0.35">
      <c r="A1579" s="9" t="s">
        <v>9288</v>
      </c>
      <c r="B1579" s="9" t="s">
        <v>9289</v>
      </c>
      <c r="C1579" s="9" t="s">
        <v>9290</v>
      </c>
      <c r="D1579" s="9">
        <v>1577</v>
      </c>
      <c r="E1579" s="9" t="s">
        <v>9291</v>
      </c>
      <c r="F1579" s="9" t="s">
        <v>412</v>
      </c>
      <c r="G1579" s="9"/>
      <c r="H1579" s="9"/>
      <c r="I1579" s="9"/>
      <c r="J1579" s="9"/>
      <c r="K1579" s="9" t="s">
        <v>9292</v>
      </c>
      <c r="L1579" s="9"/>
    </row>
    <row r="1580" spans="1:12" x14ac:dyDescent="0.35">
      <c r="A1580" s="9" t="s">
        <v>9293</v>
      </c>
      <c r="B1580" s="9" t="s">
        <v>9294</v>
      </c>
      <c r="C1580" s="9" t="s">
        <v>9295</v>
      </c>
      <c r="D1580" s="9">
        <v>1578</v>
      </c>
      <c r="E1580" s="9" t="s">
        <v>9296</v>
      </c>
      <c r="F1580" s="9" t="s">
        <v>365</v>
      </c>
      <c r="G1580" s="9" t="s">
        <v>9297</v>
      </c>
      <c r="H1580" s="9" t="s">
        <v>327</v>
      </c>
      <c r="I1580" s="9"/>
      <c r="J1580" s="9"/>
      <c r="K1580" s="9"/>
      <c r="L1580" s="9"/>
    </row>
    <row r="1581" spans="1:12" x14ac:dyDescent="0.35">
      <c r="A1581" s="9" t="s">
        <v>9298</v>
      </c>
      <c r="B1581" s="9" t="s">
        <v>9299</v>
      </c>
      <c r="C1581" s="9" t="s">
        <v>9300</v>
      </c>
      <c r="D1581" s="9">
        <v>1579</v>
      </c>
      <c r="E1581" s="9" t="s">
        <v>9301</v>
      </c>
      <c r="F1581" s="9" t="s">
        <v>412</v>
      </c>
      <c r="G1581" s="9" t="s">
        <v>9302</v>
      </c>
      <c r="H1581" s="9" t="s">
        <v>327</v>
      </c>
      <c r="I1581" s="9"/>
      <c r="J1581" s="9"/>
      <c r="K1581" s="9" t="s">
        <v>9303</v>
      </c>
      <c r="L1581" s="9" t="s">
        <v>9303</v>
      </c>
    </row>
    <row r="1582" spans="1:12" x14ac:dyDescent="0.35">
      <c r="A1582" s="9" t="s">
        <v>9304</v>
      </c>
      <c r="B1582" s="9" t="s">
        <v>9305</v>
      </c>
      <c r="C1582" s="9" t="s">
        <v>9306</v>
      </c>
      <c r="D1582" s="9">
        <v>1580</v>
      </c>
      <c r="E1582" s="9" t="s">
        <v>9307</v>
      </c>
      <c r="F1582" s="9" t="s">
        <v>318</v>
      </c>
      <c r="G1582" s="9" t="s">
        <v>9308</v>
      </c>
      <c r="H1582" s="9" t="s">
        <v>327</v>
      </c>
      <c r="I1582" s="9"/>
      <c r="J1582" s="9" t="s">
        <v>9309</v>
      </c>
      <c r="K1582" s="9" t="s">
        <v>9310</v>
      </c>
      <c r="L1582" s="9" t="s">
        <v>9311</v>
      </c>
    </row>
    <row r="1583" spans="1:12" x14ac:dyDescent="0.35">
      <c r="A1583" s="9" t="s">
        <v>9312</v>
      </c>
      <c r="B1583" s="9" t="s">
        <v>9313</v>
      </c>
      <c r="C1583" s="9" t="s">
        <v>9314</v>
      </c>
      <c r="D1583" s="9">
        <v>1581</v>
      </c>
      <c r="E1583" s="9" t="s">
        <v>9315</v>
      </c>
      <c r="F1583" s="9" t="s">
        <v>318</v>
      </c>
      <c r="G1583" s="9" t="s">
        <v>9316</v>
      </c>
      <c r="H1583" s="9" t="s">
        <v>327</v>
      </c>
      <c r="I1583" s="9"/>
      <c r="J1583" s="9" t="s">
        <v>9317</v>
      </c>
      <c r="K1583" s="9" t="s">
        <v>350</v>
      </c>
      <c r="L1583" s="9" t="s">
        <v>350</v>
      </c>
    </row>
    <row r="1584" spans="1:12" x14ac:dyDescent="0.35">
      <c r="A1584" s="9" t="s">
        <v>9318</v>
      </c>
      <c r="B1584" s="9" t="s">
        <v>9319</v>
      </c>
      <c r="C1584" s="9" t="s">
        <v>9320</v>
      </c>
      <c r="D1584" s="9">
        <v>1582</v>
      </c>
      <c r="E1584" s="9" t="s">
        <v>9321</v>
      </c>
      <c r="F1584" s="9" t="s">
        <v>318</v>
      </c>
      <c r="G1584" s="9" t="s">
        <v>9322</v>
      </c>
      <c r="H1584" s="9" t="s">
        <v>320</v>
      </c>
      <c r="I1584" s="9"/>
      <c r="J1584" s="9"/>
      <c r="K1584" s="9"/>
      <c r="L1584" s="9"/>
    </row>
    <row r="1585" spans="1:12" x14ac:dyDescent="0.35">
      <c r="A1585" s="9" t="s">
        <v>9323</v>
      </c>
      <c r="B1585" s="9" t="s">
        <v>9324</v>
      </c>
      <c r="C1585" s="9" t="s">
        <v>9325</v>
      </c>
      <c r="D1585" s="9">
        <v>1583</v>
      </c>
      <c r="E1585" s="9" t="s">
        <v>9326</v>
      </c>
      <c r="F1585" s="9" t="s">
        <v>318</v>
      </c>
      <c r="G1585" s="9" t="s">
        <v>9327</v>
      </c>
      <c r="H1585" s="9" t="s">
        <v>320</v>
      </c>
      <c r="I1585" s="9"/>
      <c r="J1585" s="9"/>
      <c r="K1585" s="9" t="s">
        <v>9328</v>
      </c>
      <c r="L1585" s="9" t="s">
        <v>350</v>
      </c>
    </row>
    <row r="1586" spans="1:12" x14ac:dyDescent="0.35">
      <c r="A1586" s="9" t="s">
        <v>9329</v>
      </c>
      <c r="B1586" s="9" t="s">
        <v>9330</v>
      </c>
      <c r="C1586" s="9" t="s">
        <v>9331</v>
      </c>
      <c r="D1586" s="9">
        <v>1584</v>
      </c>
      <c r="E1586" s="9" t="s">
        <v>9332</v>
      </c>
      <c r="F1586" s="9" t="s">
        <v>318</v>
      </c>
      <c r="G1586" s="9" t="s">
        <v>9333</v>
      </c>
      <c r="H1586" s="9" t="s">
        <v>320</v>
      </c>
      <c r="I1586" s="9"/>
      <c r="J1586" s="9"/>
      <c r="K1586" s="9"/>
      <c r="L1586" s="9"/>
    </row>
    <row r="1587" spans="1:12" x14ac:dyDescent="0.35">
      <c r="A1587" s="9" t="s">
        <v>9334</v>
      </c>
      <c r="B1587" s="9" t="s">
        <v>9335</v>
      </c>
      <c r="C1587" s="9" t="s">
        <v>9336</v>
      </c>
      <c r="D1587" s="9">
        <v>1585</v>
      </c>
      <c r="E1587" s="9" t="s">
        <v>9337</v>
      </c>
      <c r="F1587" s="9" t="s">
        <v>865</v>
      </c>
      <c r="G1587" s="9"/>
      <c r="H1587" s="9"/>
      <c r="I1587" s="9"/>
      <c r="J1587" s="9"/>
      <c r="K1587" s="9"/>
      <c r="L1587" s="9"/>
    </row>
    <row r="1588" spans="1:12" x14ac:dyDescent="0.35">
      <c r="A1588" s="9" t="s">
        <v>9338</v>
      </c>
      <c r="B1588" s="9" t="s">
        <v>9339</v>
      </c>
      <c r="C1588" s="9" t="s">
        <v>9340</v>
      </c>
      <c r="D1588" s="9">
        <v>1586</v>
      </c>
      <c r="E1588" s="9" t="s">
        <v>9341</v>
      </c>
      <c r="F1588" s="9" t="s">
        <v>412</v>
      </c>
      <c r="G1588" s="9" t="s">
        <v>9342</v>
      </c>
      <c r="H1588" s="9" t="s">
        <v>327</v>
      </c>
      <c r="I1588" s="9"/>
      <c r="J1588" s="9" t="s">
        <v>9343</v>
      </c>
      <c r="K1588" s="9" t="s">
        <v>9344</v>
      </c>
      <c r="L1588" s="9" t="s">
        <v>9344</v>
      </c>
    </row>
    <row r="1589" spans="1:12" x14ac:dyDescent="0.35">
      <c r="A1589" s="9" t="s">
        <v>9345</v>
      </c>
      <c r="B1589" s="9" t="s">
        <v>9346</v>
      </c>
      <c r="C1589" s="9" t="s">
        <v>9347</v>
      </c>
      <c r="D1589" s="9">
        <v>1587</v>
      </c>
      <c r="E1589" s="9" t="s">
        <v>9348</v>
      </c>
      <c r="F1589" s="9" t="s">
        <v>865</v>
      </c>
      <c r="G1589" s="9" t="s">
        <v>9349</v>
      </c>
      <c r="H1589" s="9" t="s">
        <v>320</v>
      </c>
      <c r="I1589" s="9"/>
      <c r="J1589" s="9"/>
      <c r="K1589" s="9"/>
      <c r="L1589" s="9"/>
    </row>
    <row r="1590" spans="1:12" x14ac:dyDescent="0.35">
      <c r="A1590" s="9" t="s">
        <v>9350</v>
      </c>
      <c r="B1590" s="9" t="s">
        <v>9351</v>
      </c>
      <c r="C1590" s="9" t="s">
        <v>9352</v>
      </c>
      <c r="D1590" s="9">
        <v>1588</v>
      </c>
      <c r="E1590" s="9" t="s">
        <v>9353</v>
      </c>
      <c r="F1590" s="9" t="s">
        <v>318</v>
      </c>
      <c r="G1590" s="9" t="s">
        <v>9354</v>
      </c>
      <c r="H1590" s="9" t="s">
        <v>327</v>
      </c>
      <c r="I1590" s="9"/>
      <c r="J1590" s="9" t="s">
        <v>9355</v>
      </c>
      <c r="K1590" s="9" t="s">
        <v>9356</v>
      </c>
      <c r="L1590" s="9" t="s">
        <v>9356</v>
      </c>
    </row>
    <row r="1591" spans="1:12" x14ac:dyDescent="0.35">
      <c r="A1591" s="9" t="s">
        <v>9357</v>
      </c>
      <c r="B1591" s="9" t="s">
        <v>9358</v>
      </c>
      <c r="C1591" s="9" t="s">
        <v>9359</v>
      </c>
      <c r="D1591" s="9">
        <v>1589</v>
      </c>
      <c r="E1591" s="9" t="s">
        <v>9360</v>
      </c>
      <c r="F1591" s="9" t="s">
        <v>392</v>
      </c>
      <c r="G1591" s="9" t="s">
        <v>9361</v>
      </c>
      <c r="H1591" s="9" t="s">
        <v>320</v>
      </c>
      <c r="I1591" s="9"/>
      <c r="J1591" s="9"/>
      <c r="K1591" s="9" t="s">
        <v>9362</v>
      </c>
      <c r="L1591" s="9" t="s">
        <v>9362</v>
      </c>
    </row>
    <row r="1592" spans="1:12" x14ac:dyDescent="0.35">
      <c r="A1592" s="9" t="s">
        <v>9363</v>
      </c>
      <c r="B1592" s="9" t="s">
        <v>9364</v>
      </c>
      <c r="C1592" s="9" t="s">
        <v>9365</v>
      </c>
      <c r="D1592" s="9">
        <v>1590</v>
      </c>
      <c r="E1592" s="9" t="s">
        <v>9366</v>
      </c>
      <c r="F1592" s="9" t="s">
        <v>412</v>
      </c>
      <c r="G1592" s="9" t="s">
        <v>9367</v>
      </c>
      <c r="H1592" s="9" t="s">
        <v>320</v>
      </c>
      <c r="I1592" s="9"/>
      <c r="J1592" s="9"/>
      <c r="K1592" s="9"/>
      <c r="L1592" s="9"/>
    </row>
    <row r="1593" spans="1:12" x14ac:dyDescent="0.35">
      <c r="A1593" s="9" t="s">
        <v>9368</v>
      </c>
      <c r="B1593" s="9" t="s">
        <v>9369</v>
      </c>
      <c r="C1593" s="9" t="s">
        <v>9370</v>
      </c>
      <c r="D1593" s="9">
        <v>1591</v>
      </c>
      <c r="E1593" s="9" t="s">
        <v>9371</v>
      </c>
      <c r="F1593" s="9" t="s">
        <v>318</v>
      </c>
      <c r="G1593" s="9" t="s">
        <v>9372</v>
      </c>
      <c r="H1593" s="9" t="s">
        <v>327</v>
      </c>
      <c r="I1593" s="9"/>
      <c r="J1593" s="9" t="s">
        <v>9373</v>
      </c>
      <c r="K1593" s="9" t="s">
        <v>9374</v>
      </c>
      <c r="L1593" s="9" t="s">
        <v>9374</v>
      </c>
    </row>
    <row r="1594" spans="1:12" x14ac:dyDescent="0.35">
      <c r="A1594" s="9" t="s">
        <v>9375</v>
      </c>
      <c r="B1594" s="9" t="s">
        <v>9376</v>
      </c>
      <c r="C1594" s="9" t="s">
        <v>9377</v>
      </c>
      <c r="D1594" s="9">
        <v>1592</v>
      </c>
      <c r="E1594" s="9" t="s">
        <v>9378</v>
      </c>
      <c r="F1594" s="9" t="s">
        <v>365</v>
      </c>
      <c r="G1594" s="9"/>
      <c r="H1594" s="9"/>
      <c r="I1594" s="9"/>
      <c r="J1594" s="9"/>
      <c r="K1594" s="9" t="s">
        <v>9379</v>
      </c>
      <c r="L1594" s="9" t="s">
        <v>9379</v>
      </c>
    </row>
    <row r="1595" spans="1:12" x14ac:dyDescent="0.35">
      <c r="A1595" s="9" t="s">
        <v>9380</v>
      </c>
      <c r="B1595" s="9" t="s">
        <v>9381</v>
      </c>
      <c r="C1595" s="9" t="s">
        <v>9382</v>
      </c>
      <c r="D1595" s="9">
        <v>1593</v>
      </c>
      <c r="E1595" s="9" t="s">
        <v>9383</v>
      </c>
      <c r="F1595" s="9" t="s">
        <v>318</v>
      </c>
      <c r="G1595" s="9" t="s">
        <v>9384</v>
      </c>
      <c r="H1595" s="9" t="s">
        <v>320</v>
      </c>
      <c r="I1595" s="9"/>
      <c r="J1595" s="9"/>
      <c r="K1595" s="9"/>
      <c r="L1595" s="9"/>
    </row>
    <row r="1596" spans="1:12" x14ac:dyDescent="0.35">
      <c r="A1596" s="9" t="s">
        <v>9385</v>
      </c>
      <c r="B1596" s="9" t="s">
        <v>9386</v>
      </c>
      <c r="C1596" s="9" t="s">
        <v>9387</v>
      </c>
      <c r="D1596" s="9">
        <v>1594</v>
      </c>
      <c r="E1596" s="9" t="s">
        <v>9388</v>
      </c>
      <c r="F1596" s="9" t="s">
        <v>318</v>
      </c>
      <c r="G1596" s="9" t="s">
        <v>9389</v>
      </c>
      <c r="H1596" s="9" t="s">
        <v>320</v>
      </c>
      <c r="I1596" s="9"/>
      <c r="J1596" s="9"/>
      <c r="K1596" s="9" t="s">
        <v>531</v>
      </c>
      <c r="L1596" s="9" t="s">
        <v>531</v>
      </c>
    </row>
    <row r="1597" spans="1:12" x14ac:dyDescent="0.35">
      <c r="A1597" s="9" t="s">
        <v>9390</v>
      </c>
      <c r="B1597" s="9" t="s">
        <v>9391</v>
      </c>
      <c r="C1597" s="9" t="s">
        <v>9392</v>
      </c>
      <c r="D1597" s="9">
        <v>1595</v>
      </c>
      <c r="E1597" s="9" t="s">
        <v>9393</v>
      </c>
      <c r="F1597" s="9" t="s">
        <v>318</v>
      </c>
      <c r="G1597" s="9" t="s">
        <v>9394</v>
      </c>
      <c r="H1597" s="9" t="s">
        <v>320</v>
      </c>
      <c r="I1597" s="9"/>
      <c r="J1597" s="9"/>
      <c r="K1597" s="9"/>
      <c r="L1597" s="9"/>
    </row>
    <row r="1598" spans="1:12" x14ac:dyDescent="0.35">
      <c r="A1598" s="9" t="s">
        <v>9395</v>
      </c>
      <c r="B1598" s="9" t="s">
        <v>9396</v>
      </c>
      <c r="C1598" s="9" t="s">
        <v>9397</v>
      </c>
      <c r="D1598" s="9">
        <v>1596</v>
      </c>
      <c r="E1598" s="9" t="s">
        <v>9398</v>
      </c>
      <c r="F1598" s="9" t="s">
        <v>412</v>
      </c>
      <c r="G1598" s="9" t="s">
        <v>9399</v>
      </c>
      <c r="H1598" s="9" t="s">
        <v>320</v>
      </c>
      <c r="I1598" s="9"/>
      <c r="J1598" s="9"/>
      <c r="K1598" s="9" t="s">
        <v>350</v>
      </c>
      <c r="L1598" s="9" t="s">
        <v>350</v>
      </c>
    </row>
    <row r="1599" spans="1:12" x14ac:dyDescent="0.35">
      <c r="A1599" s="9" t="s">
        <v>9400</v>
      </c>
      <c r="B1599" s="9" t="s">
        <v>9401</v>
      </c>
      <c r="C1599" s="9" t="s">
        <v>9402</v>
      </c>
      <c r="D1599" s="9">
        <v>1597</v>
      </c>
      <c r="E1599" s="9" t="s">
        <v>9403</v>
      </c>
      <c r="F1599" s="9" t="s">
        <v>318</v>
      </c>
      <c r="G1599" s="9" t="s">
        <v>9404</v>
      </c>
      <c r="H1599" s="9" t="s">
        <v>327</v>
      </c>
      <c r="I1599" s="9"/>
      <c r="J1599" s="9"/>
      <c r="K1599" s="9" t="s">
        <v>9405</v>
      </c>
      <c r="L1599" s="9" t="s">
        <v>9405</v>
      </c>
    </row>
    <row r="1600" spans="1:12" x14ac:dyDescent="0.35">
      <c r="A1600" s="9" t="s">
        <v>9406</v>
      </c>
      <c r="B1600" s="9" t="s">
        <v>9407</v>
      </c>
      <c r="C1600" s="9" t="s">
        <v>9408</v>
      </c>
      <c r="D1600" s="9">
        <v>1598</v>
      </c>
      <c r="E1600" s="9" t="s">
        <v>9409</v>
      </c>
      <c r="F1600" s="9" t="s">
        <v>318</v>
      </c>
      <c r="G1600" s="9" t="s">
        <v>9410</v>
      </c>
      <c r="H1600" s="9" t="s">
        <v>320</v>
      </c>
      <c r="I1600" s="9"/>
      <c r="J1600" s="9"/>
      <c r="K1600" s="9" t="s">
        <v>9411</v>
      </c>
      <c r="L1600" s="9" t="s">
        <v>9411</v>
      </c>
    </row>
    <row r="1601" spans="1:12" x14ac:dyDescent="0.35">
      <c r="A1601" s="9" t="s">
        <v>9412</v>
      </c>
      <c r="B1601" s="9" t="s">
        <v>9413</v>
      </c>
      <c r="C1601" s="9" t="s">
        <v>9414</v>
      </c>
      <c r="D1601" s="9">
        <v>1599</v>
      </c>
      <c r="E1601" s="9" t="s">
        <v>9415</v>
      </c>
      <c r="F1601" s="9" t="s">
        <v>392</v>
      </c>
      <c r="G1601" s="9" t="s">
        <v>9416</v>
      </c>
      <c r="H1601" s="9" t="s">
        <v>327</v>
      </c>
      <c r="I1601" s="9"/>
      <c r="J1601" s="9" t="s">
        <v>9417</v>
      </c>
      <c r="K1601" s="9" t="s">
        <v>9418</v>
      </c>
      <c r="L1601" s="9" t="s">
        <v>9418</v>
      </c>
    </row>
    <row r="1602" spans="1:12" x14ac:dyDescent="0.35">
      <c r="A1602" s="9" t="s">
        <v>9419</v>
      </c>
      <c r="B1602" s="9" t="s">
        <v>9420</v>
      </c>
      <c r="C1602" s="9" t="s">
        <v>9421</v>
      </c>
      <c r="D1602" s="9">
        <v>1600</v>
      </c>
      <c r="E1602" s="9" t="s">
        <v>9422</v>
      </c>
      <c r="F1602" s="9" t="s">
        <v>318</v>
      </c>
      <c r="G1602" s="9" t="s">
        <v>9423</v>
      </c>
      <c r="H1602" s="9" t="s">
        <v>320</v>
      </c>
      <c r="I1602" s="9"/>
      <c r="J1602" s="9"/>
      <c r="K1602" s="9"/>
      <c r="L1602" s="9"/>
    </row>
    <row r="1603" spans="1:12" x14ac:dyDescent="0.35">
      <c r="A1603" s="9" t="s">
        <v>9424</v>
      </c>
      <c r="B1603" s="9" t="s">
        <v>9425</v>
      </c>
      <c r="C1603" s="9" t="s">
        <v>9426</v>
      </c>
      <c r="D1603" s="9">
        <v>1601</v>
      </c>
      <c r="E1603" s="9" t="s">
        <v>9427</v>
      </c>
      <c r="F1603" s="9" t="s">
        <v>318</v>
      </c>
      <c r="G1603" s="9"/>
      <c r="H1603" s="9"/>
      <c r="I1603" s="9"/>
      <c r="J1603" s="9" t="s">
        <v>9428</v>
      </c>
      <c r="K1603" s="9" t="s">
        <v>9429</v>
      </c>
      <c r="L1603" s="9" t="s">
        <v>9429</v>
      </c>
    </row>
    <row r="1604" spans="1:12" x14ac:dyDescent="0.35">
      <c r="A1604" s="9" t="s">
        <v>9430</v>
      </c>
      <c r="B1604" s="9" t="s">
        <v>9431</v>
      </c>
      <c r="C1604" s="9" t="s">
        <v>9432</v>
      </c>
      <c r="D1604" s="9">
        <v>1602</v>
      </c>
      <c r="E1604" s="9" t="s">
        <v>9433</v>
      </c>
      <c r="F1604" s="9" t="s">
        <v>412</v>
      </c>
      <c r="G1604" s="9" t="s">
        <v>9434</v>
      </c>
      <c r="H1604" s="9" t="s">
        <v>320</v>
      </c>
      <c r="I1604" s="9"/>
      <c r="J1604" s="9"/>
      <c r="K1604" s="9"/>
      <c r="L1604" s="9"/>
    </row>
    <row r="1605" spans="1:12" x14ac:dyDescent="0.35">
      <c r="A1605" s="9" t="s">
        <v>9435</v>
      </c>
      <c r="B1605" s="9" t="s">
        <v>9436</v>
      </c>
      <c r="C1605" s="9" t="s">
        <v>9437</v>
      </c>
      <c r="D1605" s="9">
        <v>1603</v>
      </c>
      <c r="E1605" s="9" t="s">
        <v>9438</v>
      </c>
      <c r="F1605" s="9" t="s">
        <v>318</v>
      </c>
      <c r="G1605" s="9" t="s">
        <v>9439</v>
      </c>
      <c r="H1605" s="9" t="s">
        <v>327</v>
      </c>
      <c r="I1605" s="9"/>
      <c r="J1605" s="9" t="s">
        <v>9440</v>
      </c>
      <c r="K1605" s="9" t="s">
        <v>9441</v>
      </c>
      <c r="L1605" s="9" t="s">
        <v>9441</v>
      </c>
    </row>
    <row r="1606" spans="1:12" x14ac:dyDescent="0.35">
      <c r="A1606" s="9" t="s">
        <v>9442</v>
      </c>
      <c r="B1606" s="9" t="s">
        <v>9443</v>
      </c>
      <c r="C1606" s="9" t="s">
        <v>9444</v>
      </c>
      <c r="D1606" s="9">
        <v>1604</v>
      </c>
      <c r="E1606" s="9" t="s">
        <v>9445</v>
      </c>
      <c r="F1606" s="9" t="s">
        <v>318</v>
      </c>
      <c r="G1606" s="9" t="s">
        <v>9446</v>
      </c>
      <c r="H1606" s="9" t="s">
        <v>320</v>
      </c>
      <c r="I1606" s="9"/>
      <c r="J1606" s="9"/>
      <c r="K1606" s="9" t="s">
        <v>9447</v>
      </c>
      <c r="L1606" s="9" t="s">
        <v>9447</v>
      </c>
    </row>
    <row r="1607" spans="1:12" x14ac:dyDescent="0.35">
      <c r="A1607" s="9" t="s">
        <v>9448</v>
      </c>
      <c r="B1607" s="9" t="s">
        <v>9449</v>
      </c>
      <c r="C1607" s="9" t="s">
        <v>9450</v>
      </c>
      <c r="D1607" s="9">
        <v>1605</v>
      </c>
      <c r="E1607" s="9" t="s">
        <v>9451</v>
      </c>
      <c r="F1607" s="9" t="s">
        <v>318</v>
      </c>
      <c r="G1607" s="9" t="s">
        <v>9452</v>
      </c>
      <c r="H1607" s="9" t="s">
        <v>320</v>
      </c>
      <c r="I1607" s="9"/>
      <c r="J1607" s="9"/>
      <c r="K1607" s="9"/>
      <c r="L1607" s="9"/>
    </row>
    <row r="1608" spans="1:12" x14ac:dyDescent="0.35">
      <c r="A1608" s="9" t="s">
        <v>9453</v>
      </c>
      <c r="B1608" s="9" t="s">
        <v>9454</v>
      </c>
      <c r="C1608" s="9" t="s">
        <v>9455</v>
      </c>
      <c r="D1608" s="9">
        <v>1606</v>
      </c>
      <c r="E1608" s="9" t="s">
        <v>9456</v>
      </c>
      <c r="F1608" s="9" t="s">
        <v>318</v>
      </c>
      <c r="G1608" s="9" t="s">
        <v>9457</v>
      </c>
      <c r="H1608" s="9" t="s">
        <v>320</v>
      </c>
      <c r="I1608" s="9"/>
      <c r="J1608" s="9"/>
      <c r="K1608" s="9" t="s">
        <v>9458</v>
      </c>
      <c r="L1608" s="9" t="s">
        <v>9458</v>
      </c>
    </row>
    <row r="1609" spans="1:12" x14ac:dyDescent="0.35">
      <c r="A1609" s="9" t="s">
        <v>9459</v>
      </c>
      <c r="B1609" s="9" t="s">
        <v>9460</v>
      </c>
      <c r="C1609" s="9" t="s">
        <v>9461</v>
      </c>
      <c r="D1609" s="9">
        <v>1607</v>
      </c>
      <c r="E1609" s="9" t="s">
        <v>9462</v>
      </c>
      <c r="F1609" s="9" t="s">
        <v>318</v>
      </c>
      <c r="G1609" s="9" t="s">
        <v>9463</v>
      </c>
      <c r="H1609" s="9" t="s">
        <v>320</v>
      </c>
      <c r="I1609" s="9"/>
      <c r="J1609" s="9"/>
      <c r="K1609" s="9"/>
      <c r="L1609" s="9"/>
    </row>
    <row r="1610" spans="1:12" x14ac:dyDescent="0.35">
      <c r="A1610" s="9" t="s">
        <v>9464</v>
      </c>
      <c r="B1610" s="9" t="s">
        <v>9465</v>
      </c>
      <c r="C1610" s="9" t="s">
        <v>9466</v>
      </c>
      <c r="D1610" s="9">
        <v>1608</v>
      </c>
      <c r="E1610" s="9" t="s">
        <v>9467</v>
      </c>
      <c r="F1610" s="9" t="s">
        <v>318</v>
      </c>
      <c r="G1610" s="9" t="s">
        <v>9468</v>
      </c>
      <c r="H1610" s="9" t="s">
        <v>327</v>
      </c>
      <c r="I1610" s="9"/>
      <c r="J1610" s="9" t="s">
        <v>9469</v>
      </c>
      <c r="K1610" s="9" t="s">
        <v>9470</v>
      </c>
      <c r="L1610" s="9" t="s">
        <v>9470</v>
      </c>
    </row>
    <row r="1611" spans="1:12" x14ac:dyDescent="0.35">
      <c r="A1611" s="9" t="s">
        <v>9471</v>
      </c>
      <c r="B1611" s="9" t="s">
        <v>9472</v>
      </c>
      <c r="C1611" s="9" t="s">
        <v>9473</v>
      </c>
      <c r="D1611" s="9">
        <v>1609</v>
      </c>
      <c r="E1611" s="9" t="s">
        <v>9474</v>
      </c>
      <c r="F1611" s="9" t="s">
        <v>318</v>
      </c>
      <c r="G1611" s="9" t="s">
        <v>9475</v>
      </c>
      <c r="H1611" s="9" t="s">
        <v>327</v>
      </c>
      <c r="I1611" s="9"/>
      <c r="J1611" s="9"/>
      <c r="K1611" s="9" t="s">
        <v>9476</v>
      </c>
      <c r="L1611" s="9" t="s">
        <v>9477</v>
      </c>
    </row>
    <row r="1612" spans="1:12" x14ac:dyDescent="0.35">
      <c r="A1612" s="9" t="s">
        <v>9478</v>
      </c>
      <c r="B1612" s="9" t="s">
        <v>9479</v>
      </c>
      <c r="C1612" s="9" t="s">
        <v>9480</v>
      </c>
      <c r="D1612" s="9">
        <v>1610</v>
      </c>
      <c r="E1612" s="9" t="s">
        <v>9481</v>
      </c>
      <c r="F1612" s="9" t="s">
        <v>318</v>
      </c>
      <c r="G1612" s="9" t="s">
        <v>9482</v>
      </c>
      <c r="H1612" s="9" t="s">
        <v>320</v>
      </c>
      <c r="I1612" s="9"/>
      <c r="J1612" s="9"/>
      <c r="K1612" s="9" t="s">
        <v>9483</v>
      </c>
      <c r="L1612" s="9" t="s">
        <v>9484</v>
      </c>
    </row>
    <row r="1613" spans="1:12" x14ac:dyDescent="0.35">
      <c r="A1613" s="9" t="s">
        <v>9485</v>
      </c>
      <c r="B1613" s="9" t="s">
        <v>9486</v>
      </c>
      <c r="C1613" s="9" t="s">
        <v>9487</v>
      </c>
      <c r="D1613" s="9">
        <v>1611</v>
      </c>
      <c r="E1613" s="9" t="s">
        <v>9488</v>
      </c>
      <c r="F1613" s="9" t="s">
        <v>318</v>
      </c>
      <c r="G1613" s="9" t="s">
        <v>9468</v>
      </c>
      <c r="H1613" s="9" t="s">
        <v>320</v>
      </c>
      <c r="I1613" s="9"/>
      <c r="J1613" s="9"/>
      <c r="K1613" s="9" t="s">
        <v>9489</v>
      </c>
      <c r="L1613" s="9"/>
    </row>
    <row r="1614" spans="1:12" x14ac:dyDescent="0.35">
      <c r="A1614" s="9" t="s">
        <v>9490</v>
      </c>
      <c r="B1614" s="9" t="s">
        <v>9491</v>
      </c>
      <c r="C1614" s="9" t="s">
        <v>9492</v>
      </c>
      <c r="D1614" s="9">
        <v>1612</v>
      </c>
      <c r="E1614" s="9" t="s">
        <v>9493</v>
      </c>
      <c r="F1614" s="9" t="s">
        <v>412</v>
      </c>
      <c r="G1614" s="9"/>
      <c r="H1614" s="9"/>
      <c r="I1614" s="9"/>
      <c r="J1614" s="9"/>
      <c r="K1614" s="9"/>
      <c r="L1614" s="9"/>
    </row>
    <row r="1615" spans="1:12" x14ac:dyDescent="0.35">
      <c r="A1615" s="9" t="s">
        <v>9494</v>
      </c>
      <c r="B1615" s="9" t="s">
        <v>9495</v>
      </c>
      <c r="C1615" s="9" t="s">
        <v>9496</v>
      </c>
      <c r="D1615" s="9">
        <v>1613</v>
      </c>
      <c r="E1615" s="9" t="s">
        <v>9497</v>
      </c>
      <c r="F1615" s="9" t="s">
        <v>412</v>
      </c>
      <c r="G1615" s="9" t="s">
        <v>9498</v>
      </c>
      <c r="H1615" s="9" t="s">
        <v>320</v>
      </c>
      <c r="I1615" s="9"/>
      <c r="J1615" s="9"/>
      <c r="K1615" s="9" t="s">
        <v>9499</v>
      </c>
      <c r="L1615" s="9" t="s">
        <v>9499</v>
      </c>
    </row>
    <row r="1616" spans="1:12" x14ac:dyDescent="0.35">
      <c r="A1616" s="9" t="s">
        <v>9500</v>
      </c>
      <c r="B1616" s="9" t="s">
        <v>9501</v>
      </c>
      <c r="C1616" s="9" t="s">
        <v>9502</v>
      </c>
      <c r="D1616" s="9">
        <v>1614</v>
      </c>
      <c r="E1616" s="9" t="s">
        <v>9503</v>
      </c>
      <c r="F1616" s="9" t="s">
        <v>318</v>
      </c>
      <c r="G1616" s="9" t="s">
        <v>9504</v>
      </c>
      <c r="H1616" s="9" t="s">
        <v>327</v>
      </c>
      <c r="I1616" s="9"/>
      <c r="J1616" s="9" t="s">
        <v>9505</v>
      </c>
      <c r="K1616" s="9" t="s">
        <v>9506</v>
      </c>
      <c r="L1616" s="9" t="s">
        <v>9506</v>
      </c>
    </row>
    <row r="1617" spans="1:12" x14ac:dyDescent="0.35">
      <c r="A1617" s="9" t="s">
        <v>9507</v>
      </c>
      <c r="B1617" s="9" t="s">
        <v>9508</v>
      </c>
      <c r="C1617" s="9" t="s">
        <v>9509</v>
      </c>
      <c r="D1617" s="9">
        <v>1615</v>
      </c>
      <c r="E1617" s="9" t="s">
        <v>9510</v>
      </c>
      <c r="F1617" s="9" t="s">
        <v>318</v>
      </c>
      <c r="G1617" s="9" t="s">
        <v>9511</v>
      </c>
      <c r="H1617" s="9" t="s">
        <v>320</v>
      </c>
      <c r="I1617" s="9"/>
      <c r="J1617" s="9"/>
      <c r="K1617" s="9" t="s">
        <v>9512</v>
      </c>
      <c r="L1617" s="9" t="s">
        <v>9512</v>
      </c>
    </row>
    <row r="1618" spans="1:12" x14ac:dyDescent="0.35">
      <c r="A1618" s="9" t="s">
        <v>9513</v>
      </c>
      <c r="B1618" s="9" t="s">
        <v>9514</v>
      </c>
      <c r="C1618" s="9" t="s">
        <v>9515</v>
      </c>
      <c r="D1618" s="9">
        <v>1616</v>
      </c>
      <c r="E1618" s="9" t="s">
        <v>9516</v>
      </c>
      <c r="F1618" s="9" t="s">
        <v>365</v>
      </c>
      <c r="G1618" s="9"/>
      <c r="H1618" s="9"/>
      <c r="I1618" s="9"/>
      <c r="J1618" s="9"/>
      <c r="K1618" s="9"/>
      <c r="L1618" s="9"/>
    </row>
    <row r="1619" spans="1:12" x14ac:dyDescent="0.35">
      <c r="A1619" s="9" t="s">
        <v>9517</v>
      </c>
      <c r="B1619" s="9" t="s">
        <v>9518</v>
      </c>
      <c r="C1619" s="9" t="s">
        <v>9519</v>
      </c>
      <c r="D1619" s="9">
        <v>1617</v>
      </c>
      <c r="E1619" s="9" t="s">
        <v>9520</v>
      </c>
      <c r="F1619" s="9" t="s">
        <v>365</v>
      </c>
      <c r="G1619" s="9"/>
      <c r="H1619" s="9"/>
      <c r="I1619" s="9"/>
      <c r="J1619" s="9"/>
      <c r="K1619" s="9"/>
      <c r="L1619" s="9"/>
    </row>
    <row r="1620" spans="1:12" x14ac:dyDescent="0.35">
      <c r="A1620" s="9" t="s">
        <v>9521</v>
      </c>
      <c r="B1620" s="9" t="s">
        <v>9522</v>
      </c>
      <c r="C1620" s="9" t="s">
        <v>9523</v>
      </c>
      <c r="D1620" s="9">
        <v>1618</v>
      </c>
      <c r="E1620" s="9" t="s">
        <v>9524</v>
      </c>
      <c r="F1620" s="9" t="s">
        <v>318</v>
      </c>
      <c r="G1620" s="9" t="s">
        <v>9525</v>
      </c>
      <c r="H1620" s="9" t="s">
        <v>320</v>
      </c>
      <c r="I1620" s="9"/>
      <c r="J1620" s="9"/>
      <c r="K1620" s="9"/>
      <c r="L1620" s="9"/>
    </row>
    <row r="1621" spans="1:12" x14ac:dyDescent="0.35">
      <c r="A1621" s="9" t="s">
        <v>9526</v>
      </c>
      <c r="B1621" s="9" t="s">
        <v>9527</v>
      </c>
      <c r="C1621" s="9" t="s">
        <v>9528</v>
      </c>
      <c r="D1621" s="9">
        <v>1619</v>
      </c>
      <c r="E1621" s="9" t="s">
        <v>9529</v>
      </c>
      <c r="F1621" s="9" t="s">
        <v>318</v>
      </c>
      <c r="G1621" s="9" t="s">
        <v>9530</v>
      </c>
      <c r="H1621" s="9" t="s">
        <v>327</v>
      </c>
      <c r="I1621" s="9"/>
      <c r="J1621" s="9" t="s">
        <v>9531</v>
      </c>
      <c r="K1621" s="9" t="s">
        <v>9532</v>
      </c>
      <c r="L1621" s="9" t="s">
        <v>9532</v>
      </c>
    </row>
    <row r="1622" spans="1:12" x14ac:dyDescent="0.35">
      <c r="A1622" s="9" t="s">
        <v>9533</v>
      </c>
      <c r="B1622" s="9" t="s">
        <v>9534</v>
      </c>
      <c r="C1622" s="9" t="s">
        <v>9535</v>
      </c>
      <c r="D1622" s="9">
        <v>1620</v>
      </c>
      <c r="E1622" s="9" t="s">
        <v>9536</v>
      </c>
      <c r="F1622" s="9" t="s">
        <v>318</v>
      </c>
      <c r="G1622" s="9" t="s">
        <v>9537</v>
      </c>
      <c r="H1622" s="9" t="s">
        <v>327</v>
      </c>
      <c r="I1622" s="9"/>
      <c r="J1622" s="9"/>
      <c r="K1622" s="9"/>
      <c r="L1622" s="9"/>
    </row>
    <row r="1623" spans="1:12" x14ac:dyDescent="0.35">
      <c r="A1623" s="9" t="s">
        <v>9538</v>
      </c>
      <c r="B1623" s="9" t="s">
        <v>9539</v>
      </c>
      <c r="C1623" s="9" t="s">
        <v>9540</v>
      </c>
      <c r="D1623" s="9">
        <v>1621</v>
      </c>
      <c r="E1623" s="9" t="s">
        <v>9541</v>
      </c>
      <c r="F1623" s="9" t="s">
        <v>412</v>
      </c>
      <c r="G1623" s="9" t="s">
        <v>9542</v>
      </c>
      <c r="H1623" s="9" t="s">
        <v>327</v>
      </c>
      <c r="I1623" s="9"/>
      <c r="J1623" s="9" t="s">
        <v>9543</v>
      </c>
      <c r="K1623" s="9" t="s">
        <v>9544</v>
      </c>
      <c r="L1623" s="9" t="s">
        <v>9544</v>
      </c>
    </row>
    <row r="1624" spans="1:12" x14ac:dyDescent="0.35">
      <c r="A1624" s="9" t="s">
        <v>9545</v>
      </c>
      <c r="B1624" s="9" t="s">
        <v>9546</v>
      </c>
      <c r="C1624" s="9" t="s">
        <v>9547</v>
      </c>
      <c r="D1624" s="9">
        <v>1622</v>
      </c>
      <c r="E1624" s="9" t="s">
        <v>9548</v>
      </c>
      <c r="F1624" s="9" t="s">
        <v>318</v>
      </c>
      <c r="G1624" s="9" t="s">
        <v>9549</v>
      </c>
      <c r="H1624" s="9" t="s">
        <v>320</v>
      </c>
      <c r="I1624" s="9"/>
      <c r="J1624" s="9"/>
      <c r="K1624" s="9"/>
      <c r="L1624" s="9"/>
    </row>
    <row r="1625" spans="1:12" x14ac:dyDescent="0.35">
      <c r="A1625" s="9" t="s">
        <v>9550</v>
      </c>
      <c r="B1625" s="9" t="s">
        <v>9551</v>
      </c>
      <c r="C1625" s="9" t="s">
        <v>9552</v>
      </c>
      <c r="D1625" s="9">
        <v>1623</v>
      </c>
      <c r="E1625" s="9" t="s">
        <v>9553</v>
      </c>
      <c r="F1625" s="9" t="s">
        <v>1005</v>
      </c>
      <c r="G1625" s="9" t="s">
        <v>9554</v>
      </c>
      <c r="H1625" s="9" t="s">
        <v>327</v>
      </c>
      <c r="I1625" s="9"/>
      <c r="J1625" s="9" t="s">
        <v>9555</v>
      </c>
      <c r="K1625" s="9" t="s">
        <v>9556</v>
      </c>
      <c r="L1625" s="9" t="s">
        <v>9556</v>
      </c>
    </row>
    <row r="1626" spans="1:12" x14ac:dyDescent="0.35">
      <c r="A1626" s="9" t="s">
        <v>9557</v>
      </c>
      <c r="B1626" s="9" t="s">
        <v>9558</v>
      </c>
      <c r="C1626" s="9" t="s">
        <v>9559</v>
      </c>
      <c r="D1626" s="9">
        <v>1624</v>
      </c>
      <c r="E1626" s="9" t="s">
        <v>9560</v>
      </c>
      <c r="F1626" s="9" t="s">
        <v>392</v>
      </c>
      <c r="G1626" s="9" t="s">
        <v>9561</v>
      </c>
      <c r="H1626" s="9" t="s">
        <v>320</v>
      </c>
      <c r="I1626" s="9"/>
      <c r="J1626" s="9"/>
      <c r="K1626" s="9"/>
      <c r="L1626" s="9"/>
    </row>
    <row r="1627" spans="1:12" x14ac:dyDescent="0.35">
      <c r="A1627" s="9" t="s">
        <v>9562</v>
      </c>
      <c r="B1627" s="9" t="s">
        <v>9563</v>
      </c>
      <c r="C1627" s="9" t="s">
        <v>9564</v>
      </c>
      <c r="D1627" s="9">
        <v>1625</v>
      </c>
      <c r="E1627" s="9" t="s">
        <v>9565</v>
      </c>
      <c r="F1627" s="9" t="s">
        <v>1412</v>
      </c>
      <c r="G1627" s="9" t="s">
        <v>9566</v>
      </c>
      <c r="H1627" s="9" t="s">
        <v>320</v>
      </c>
      <c r="I1627" s="9"/>
      <c r="J1627" s="9"/>
      <c r="K1627" s="9" t="s">
        <v>9567</v>
      </c>
      <c r="L1627" s="9" t="s">
        <v>9568</v>
      </c>
    </row>
    <row r="1628" spans="1:12" x14ac:dyDescent="0.35">
      <c r="A1628" s="9" t="s">
        <v>9569</v>
      </c>
      <c r="B1628" s="9" t="s">
        <v>9570</v>
      </c>
      <c r="C1628" s="9" t="s">
        <v>9571</v>
      </c>
      <c r="D1628" s="9">
        <v>1626</v>
      </c>
      <c r="E1628" s="9" t="s">
        <v>9572</v>
      </c>
      <c r="F1628" s="9" t="s">
        <v>498</v>
      </c>
      <c r="G1628" s="9" t="s">
        <v>9573</v>
      </c>
      <c r="H1628" s="9" t="s">
        <v>327</v>
      </c>
      <c r="I1628" s="9"/>
      <c r="J1628" s="9"/>
      <c r="K1628" s="9"/>
      <c r="L1628" s="9"/>
    </row>
    <row r="1629" spans="1:12" x14ac:dyDescent="0.35">
      <c r="A1629" s="9" t="s">
        <v>9574</v>
      </c>
      <c r="B1629" s="9" t="s">
        <v>9575</v>
      </c>
      <c r="C1629" s="9" t="s">
        <v>9576</v>
      </c>
      <c r="D1629" s="9">
        <v>1627</v>
      </c>
      <c r="E1629" s="9" t="s">
        <v>9577</v>
      </c>
      <c r="F1629" s="9" t="s">
        <v>365</v>
      </c>
      <c r="G1629" s="9"/>
      <c r="H1629" s="9"/>
      <c r="I1629" s="9"/>
      <c r="J1629" s="9"/>
      <c r="K1629" s="9"/>
      <c r="L1629" s="9"/>
    </row>
    <row r="1630" spans="1:12" x14ac:dyDescent="0.35">
      <c r="A1630" s="9" t="s">
        <v>9578</v>
      </c>
      <c r="B1630" s="9" t="s">
        <v>9579</v>
      </c>
      <c r="C1630" s="9" t="s">
        <v>9580</v>
      </c>
      <c r="D1630" s="9">
        <v>1628</v>
      </c>
      <c r="E1630" s="9" t="s">
        <v>9581</v>
      </c>
      <c r="F1630" s="9" t="s">
        <v>318</v>
      </c>
      <c r="G1630" s="9" t="s">
        <v>9582</v>
      </c>
      <c r="H1630" s="9" t="s">
        <v>327</v>
      </c>
      <c r="I1630" s="9"/>
      <c r="J1630" s="9"/>
      <c r="K1630" s="9" t="s">
        <v>9583</v>
      </c>
      <c r="L1630" s="9" t="s">
        <v>9583</v>
      </c>
    </row>
    <row r="1631" spans="1:12" x14ac:dyDescent="0.35">
      <c r="A1631" s="9" t="s">
        <v>9584</v>
      </c>
      <c r="B1631" s="9" t="s">
        <v>9585</v>
      </c>
      <c r="C1631" s="9" t="s">
        <v>9586</v>
      </c>
      <c r="D1631" s="9">
        <v>1629</v>
      </c>
      <c r="E1631" s="9" t="s">
        <v>9587</v>
      </c>
      <c r="F1631" s="9" t="s">
        <v>318</v>
      </c>
      <c r="G1631" s="9" t="s">
        <v>9588</v>
      </c>
      <c r="H1631" s="9" t="s">
        <v>327</v>
      </c>
      <c r="I1631" s="9"/>
      <c r="J1631" s="9"/>
      <c r="K1631" s="9" t="s">
        <v>9589</v>
      </c>
      <c r="L1631" s="9"/>
    </row>
    <row r="1632" spans="1:12" x14ac:dyDescent="0.35">
      <c r="A1632" s="9" t="s">
        <v>9590</v>
      </c>
      <c r="B1632" s="9" t="s">
        <v>9591</v>
      </c>
      <c r="C1632" s="9" t="s">
        <v>9592</v>
      </c>
      <c r="D1632" s="9">
        <v>1630</v>
      </c>
      <c r="E1632" s="9" t="s">
        <v>9593</v>
      </c>
      <c r="F1632" s="9" t="s">
        <v>318</v>
      </c>
      <c r="G1632" s="9" t="s">
        <v>9594</v>
      </c>
      <c r="H1632" s="9" t="s">
        <v>327</v>
      </c>
      <c r="I1632" s="9"/>
      <c r="J1632" s="9" t="s">
        <v>9595</v>
      </c>
      <c r="K1632" s="9" t="s">
        <v>9596</v>
      </c>
      <c r="L1632" s="9" t="s">
        <v>9596</v>
      </c>
    </row>
    <row r="1633" spans="1:12" x14ac:dyDescent="0.35">
      <c r="A1633" s="9" t="s">
        <v>9597</v>
      </c>
      <c r="B1633" s="9" t="s">
        <v>9598</v>
      </c>
      <c r="C1633" s="9" t="s">
        <v>9599</v>
      </c>
      <c r="D1633" s="9">
        <v>1631</v>
      </c>
      <c r="E1633" s="9" t="s">
        <v>9600</v>
      </c>
      <c r="F1633" s="9" t="s">
        <v>412</v>
      </c>
      <c r="G1633" s="9" t="s">
        <v>9601</v>
      </c>
      <c r="H1633" s="9" t="s">
        <v>327</v>
      </c>
      <c r="I1633" s="9"/>
      <c r="J1633" s="9"/>
      <c r="K1633" s="9"/>
      <c r="L1633" s="9"/>
    </row>
    <row r="1634" spans="1:12" x14ac:dyDescent="0.35">
      <c r="A1634" s="9" t="s">
        <v>9602</v>
      </c>
      <c r="B1634" s="9" t="s">
        <v>9603</v>
      </c>
      <c r="C1634" s="9" t="s">
        <v>9604</v>
      </c>
      <c r="D1634" s="9">
        <v>1632</v>
      </c>
      <c r="E1634" s="9" t="s">
        <v>9605</v>
      </c>
      <c r="F1634" s="9" t="s">
        <v>392</v>
      </c>
      <c r="G1634" s="9" t="s">
        <v>9606</v>
      </c>
      <c r="H1634" s="9" t="s">
        <v>320</v>
      </c>
      <c r="I1634" s="9"/>
      <c r="J1634" s="9"/>
      <c r="K1634" s="9" t="s">
        <v>9607</v>
      </c>
      <c r="L1634" s="9"/>
    </row>
    <row r="1635" spans="1:12" x14ac:dyDescent="0.35">
      <c r="A1635" s="9" t="s">
        <v>9608</v>
      </c>
      <c r="B1635" s="9" t="s">
        <v>9609</v>
      </c>
      <c r="C1635" s="9" t="s">
        <v>9610</v>
      </c>
      <c r="D1635" s="9">
        <v>1633</v>
      </c>
      <c r="E1635" s="9" t="s">
        <v>9611</v>
      </c>
      <c r="F1635" s="9" t="s">
        <v>392</v>
      </c>
      <c r="G1635" s="9" t="s">
        <v>9612</v>
      </c>
      <c r="H1635" s="9" t="s">
        <v>320</v>
      </c>
      <c r="I1635" s="9"/>
      <c r="J1635" s="9" t="s">
        <v>9613</v>
      </c>
      <c r="K1635" s="9" t="s">
        <v>9614</v>
      </c>
      <c r="L1635" s="9" t="s">
        <v>350</v>
      </c>
    </row>
    <row r="1636" spans="1:12" x14ac:dyDescent="0.35">
      <c r="A1636" s="9" t="s">
        <v>9615</v>
      </c>
      <c r="B1636" s="9" t="s">
        <v>9616</v>
      </c>
      <c r="C1636" s="9" t="s">
        <v>9617</v>
      </c>
      <c r="D1636" s="9">
        <v>1634</v>
      </c>
      <c r="E1636" s="9" t="s">
        <v>9618</v>
      </c>
      <c r="F1636" s="9" t="s">
        <v>318</v>
      </c>
      <c r="G1636" s="9" t="s">
        <v>9619</v>
      </c>
      <c r="H1636" s="9" t="s">
        <v>327</v>
      </c>
      <c r="I1636" s="9"/>
      <c r="J1636" s="9"/>
      <c r="K1636" s="9" t="s">
        <v>9620</v>
      </c>
      <c r="L1636" s="9" t="s">
        <v>9620</v>
      </c>
    </row>
    <row r="1637" spans="1:12" x14ac:dyDescent="0.35">
      <c r="A1637" s="9" t="s">
        <v>9621</v>
      </c>
      <c r="B1637" s="9" t="s">
        <v>9622</v>
      </c>
      <c r="C1637" s="9" t="s">
        <v>9623</v>
      </c>
      <c r="D1637" s="9">
        <v>1635</v>
      </c>
      <c r="E1637" s="9" t="s">
        <v>9624</v>
      </c>
      <c r="F1637" s="9" t="s">
        <v>392</v>
      </c>
      <c r="G1637" s="9" t="s">
        <v>9625</v>
      </c>
      <c r="H1637" s="9" t="s">
        <v>320</v>
      </c>
      <c r="I1637" s="9"/>
      <c r="J1637" s="9"/>
      <c r="K1637" s="9"/>
      <c r="L1637" s="9"/>
    </row>
    <row r="1638" spans="1:12" x14ac:dyDescent="0.35">
      <c r="A1638" s="9" t="s">
        <v>9626</v>
      </c>
      <c r="B1638" s="9" t="s">
        <v>9627</v>
      </c>
      <c r="C1638" s="9" t="s">
        <v>9628</v>
      </c>
      <c r="D1638" s="9">
        <v>1636</v>
      </c>
      <c r="E1638" s="9" t="s">
        <v>9629</v>
      </c>
      <c r="F1638" s="9" t="s">
        <v>365</v>
      </c>
      <c r="G1638" s="9" t="s">
        <v>9630</v>
      </c>
      <c r="H1638" s="9" t="s">
        <v>327</v>
      </c>
      <c r="I1638" s="9"/>
      <c r="J1638" s="9" t="s">
        <v>9631</v>
      </c>
      <c r="K1638" s="9" t="s">
        <v>9632</v>
      </c>
      <c r="L1638" s="9" t="s">
        <v>9632</v>
      </c>
    </row>
    <row r="1639" spans="1:12" x14ac:dyDescent="0.35">
      <c r="A1639" s="9" t="s">
        <v>9633</v>
      </c>
      <c r="B1639" s="9" t="s">
        <v>9634</v>
      </c>
      <c r="C1639" s="9" t="s">
        <v>9635</v>
      </c>
      <c r="D1639" s="9">
        <v>1637</v>
      </c>
      <c r="E1639" s="9" t="s">
        <v>9636</v>
      </c>
      <c r="F1639" s="9" t="s">
        <v>365</v>
      </c>
      <c r="G1639" s="9" t="s">
        <v>9630</v>
      </c>
      <c r="H1639" s="9" t="s">
        <v>327</v>
      </c>
      <c r="I1639" s="9"/>
      <c r="J1639" s="9" t="s">
        <v>9631</v>
      </c>
      <c r="K1639" s="9"/>
      <c r="L1639" s="9"/>
    </row>
    <row r="1640" spans="1:12" x14ac:dyDescent="0.35">
      <c r="A1640" s="9" t="s">
        <v>9637</v>
      </c>
      <c r="B1640" s="9" t="s">
        <v>9638</v>
      </c>
      <c r="C1640" s="9" t="s">
        <v>9639</v>
      </c>
      <c r="D1640" s="9">
        <v>1638</v>
      </c>
      <c r="E1640" s="9" t="s">
        <v>9640</v>
      </c>
      <c r="F1640" s="9" t="s">
        <v>1005</v>
      </c>
      <c r="G1640" s="9" t="s">
        <v>9641</v>
      </c>
      <c r="H1640" s="9" t="s">
        <v>327</v>
      </c>
      <c r="I1640" s="9"/>
      <c r="J1640" s="9" t="s">
        <v>9642</v>
      </c>
      <c r="K1640" s="9" t="s">
        <v>9643</v>
      </c>
      <c r="L1640" s="9" t="s">
        <v>9643</v>
      </c>
    </row>
    <row r="1641" spans="1:12" x14ac:dyDescent="0.35">
      <c r="A1641" s="9" t="s">
        <v>9644</v>
      </c>
      <c r="B1641" s="9" t="s">
        <v>9645</v>
      </c>
      <c r="C1641" s="9" t="s">
        <v>9646</v>
      </c>
      <c r="D1641" s="9">
        <v>1639</v>
      </c>
      <c r="E1641" s="9" t="s">
        <v>9647</v>
      </c>
      <c r="F1641" s="9" t="s">
        <v>392</v>
      </c>
      <c r="G1641" s="9" t="s">
        <v>9648</v>
      </c>
      <c r="H1641" s="9" t="s">
        <v>327</v>
      </c>
      <c r="I1641" s="9"/>
      <c r="J1641" s="9" t="s">
        <v>9649</v>
      </c>
      <c r="K1641" s="9" t="s">
        <v>9650</v>
      </c>
      <c r="L1641" s="9" t="s">
        <v>9650</v>
      </c>
    </row>
    <row r="1642" spans="1:12" x14ac:dyDescent="0.35">
      <c r="A1642" s="9" t="s">
        <v>9651</v>
      </c>
      <c r="B1642" s="9" t="s">
        <v>9652</v>
      </c>
      <c r="C1642" s="9" t="s">
        <v>9653</v>
      </c>
      <c r="D1642" s="9">
        <v>1640</v>
      </c>
      <c r="E1642" s="9" t="s">
        <v>9654</v>
      </c>
      <c r="F1642" s="9" t="s">
        <v>318</v>
      </c>
      <c r="G1642" s="9" t="s">
        <v>9655</v>
      </c>
      <c r="H1642" s="9" t="s">
        <v>320</v>
      </c>
      <c r="I1642" s="9"/>
      <c r="J1642" s="9"/>
      <c r="K1642" s="9"/>
      <c r="L1642" s="9"/>
    </row>
    <row r="1643" spans="1:12" x14ac:dyDescent="0.35">
      <c r="A1643" s="9" t="s">
        <v>9656</v>
      </c>
      <c r="B1643" s="9" t="s">
        <v>9657</v>
      </c>
      <c r="C1643" s="9" t="s">
        <v>9658</v>
      </c>
      <c r="D1643" s="9">
        <v>1641</v>
      </c>
      <c r="E1643" s="9" t="s">
        <v>9659</v>
      </c>
      <c r="F1643" s="9" t="s">
        <v>318</v>
      </c>
      <c r="G1643" s="9"/>
      <c r="H1643" s="9"/>
      <c r="I1643" s="9"/>
      <c r="J1643" s="9"/>
      <c r="K1643" s="9"/>
      <c r="L1643" s="9"/>
    </row>
    <row r="1644" spans="1:12" x14ac:dyDescent="0.35">
      <c r="A1644" s="9" t="s">
        <v>9660</v>
      </c>
      <c r="B1644" s="9" t="s">
        <v>9661</v>
      </c>
      <c r="C1644" s="9" t="s">
        <v>9662</v>
      </c>
      <c r="D1644" s="9">
        <v>1642</v>
      </c>
      <c r="E1644" s="9" t="s">
        <v>9663</v>
      </c>
      <c r="F1644" s="9" t="s">
        <v>412</v>
      </c>
      <c r="G1644" s="9" t="s">
        <v>9664</v>
      </c>
      <c r="H1644" s="9" t="s">
        <v>320</v>
      </c>
      <c r="I1644" s="9"/>
      <c r="J1644" s="9"/>
      <c r="K1644" s="9"/>
      <c r="L1644" s="9"/>
    </row>
    <row r="1645" spans="1:12" x14ac:dyDescent="0.35">
      <c r="A1645" s="9" t="s">
        <v>9665</v>
      </c>
      <c r="B1645" s="9" t="s">
        <v>9666</v>
      </c>
      <c r="C1645" s="9" t="s">
        <v>9667</v>
      </c>
      <c r="D1645" s="9">
        <v>1643</v>
      </c>
      <c r="E1645" s="9" t="s">
        <v>9668</v>
      </c>
      <c r="F1645" s="9" t="s">
        <v>412</v>
      </c>
      <c r="G1645" s="9"/>
      <c r="H1645" s="9"/>
      <c r="I1645" s="9"/>
      <c r="J1645" s="9"/>
      <c r="K1645" s="9"/>
      <c r="L1645" s="9"/>
    </row>
    <row r="1646" spans="1:12" x14ac:dyDescent="0.35">
      <c r="A1646" s="9" t="s">
        <v>9669</v>
      </c>
      <c r="B1646" s="9" t="s">
        <v>9670</v>
      </c>
      <c r="C1646" s="9" t="s">
        <v>9671</v>
      </c>
      <c r="D1646" s="9">
        <v>1644</v>
      </c>
      <c r="E1646" s="9" t="s">
        <v>9672</v>
      </c>
      <c r="F1646" s="9" t="s">
        <v>365</v>
      </c>
      <c r="G1646" s="9" t="s">
        <v>9673</v>
      </c>
      <c r="H1646" s="9" t="s">
        <v>327</v>
      </c>
      <c r="I1646" s="9"/>
      <c r="J1646" s="9"/>
      <c r="K1646" s="9"/>
      <c r="L1646" s="9"/>
    </row>
    <row r="1647" spans="1:12" x14ac:dyDescent="0.35">
      <c r="A1647" s="9" t="s">
        <v>9674</v>
      </c>
      <c r="B1647" s="9" t="s">
        <v>9675</v>
      </c>
      <c r="C1647" s="9" t="s">
        <v>9676</v>
      </c>
      <c r="D1647" s="9">
        <v>1645</v>
      </c>
      <c r="E1647" s="9" t="s">
        <v>9677</v>
      </c>
      <c r="F1647" s="9" t="s">
        <v>318</v>
      </c>
      <c r="G1647" s="9" t="s">
        <v>9678</v>
      </c>
      <c r="H1647" s="9" t="s">
        <v>327</v>
      </c>
      <c r="I1647" s="9"/>
      <c r="J1647" s="9"/>
      <c r="K1647" s="9" t="s">
        <v>9679</v>
      </c>
      <c r="L1647" s="9" t="s">
        <v>9679</v>
      </c>
    </row>
    <row r="1648" spans="1:12" x14ac:dyDescent="0.35">
      <c r="A1648" s="9" t="s">
        <v>9680</v>
      </c>
      <c r="B1648" s="9" t="s">
        <v>9681</v>
      </c>
      <c r="C1648" s="9" t="s">
        <v>9682</v>
      </c>
      <c r="D1648" s="9">
        <v>1646</v>
      </c>
      <c r="E1648" s="9" t="s">
        <v>9683</v>
      </c>
      <c r="F1648" s="9" t="s">
        <v>865</v>
      </c>
      <c r="G1648" s="9" t="s">
        <v>9684</v>
      </c>
      <c r="H1648" s="9" t="s">
        <v>327</v>
      </c>
      <c r="I1648" s="9"/>
      <c r="J1648" s="9"/>
      <c r="K1648" s="9"/>
      <c r="L1648" s="9"/>
    </row>
    <row r="1649" spans="1:12" x14ac:dyDescent="0.35">
      <c r="A1649" s="9" t="s">
        <v>9685</v>
      </c>
      <c r="B1649" s="9" t="s">
        <v>9686</v>
      </c>
      <c r="C1649" s="9" t="s">
        <v>9687</v>
      </c>
      <c r="D1649" s="9">
        <v>1647</v>
      </c>
      <c r="E1649" s="9" t="s">
        <v>9688</v>
      </c>
      <c r="F1649" s="9" t="s">
        <v>412</v>
      </c>
      <c r="G1649" s="9" t="s">
        <v>9689</v>
      </c>
      <c r="H1649" s="9" t="s">
        <v>320</v>
      </c>
      <c r="I1649" s="9"/>
      <c r="J1649" s="9"/>
      <c r="K1649" s="9" t="s">
        <v>9690</v>
      </c>
      <c r="L1649" s="9" t="s">
        <v>531</v>
      </c>
    </row>
    <row r="1650" spans="1:12" x14ac:dyDescent="0.35">
      <c r="A1650" s="9" t="s">
        <v>9691</v>
      </c>
      <c r="B1650" s="9" t="s">
        <v>9692</v>
      </c>
      <c r="C1650" s="9" t="s">
        <v>9693</v>
      </c>
      <c r="D1650" s="9">
        <v>1648</v>
      </c>
      <c r="E1650" s="9" t="s">
        <v>9694</v>
      </c>
      <c r="F1650" s="9" t="s">
        <v>412</v>
      </c>
      <c r="G1650" s="9" t="s">
        <v>9695</v>
      </c>
      <c r="H1650" s="9" t="s">
        <v>320</v>
      </c>
      <c r="I1650" s="9"/>
      <c r="J1650" s="9"/>
      <c r="K1650" s="9" t="s">
        <v>9696</v>
      </c>
      <c r="L1650" s="9" t="s">
        <v>9696</v>
      </c>
    </row>
    <row r="1651" spans="1:12" x14ac:dyDescent="0.35">
      <c r="A1651" s="9" t="s">
        <v>9697</v>
      </c>
      <c r="B1651" s="9" t="s">
        <v>9698</v>
      </c>
      <c r="C1651" s="9" t="s">
        <v>9699</v>
      </c>
      <c r="D1651" s="9">
        <v>1649</v>
      </c>
      <c r="E1651" s="9" t="s">
        <v>9700</v>
      </c>
      <c r="F1651" s="9" t="s">
        <v>318</v>
      </c>
      <c r="G1651" s="9" t="s">
        <v>9701</v>
      </c>
      <c r="H1651" s="9" t="s">
        <v>327</v>
      </c>
      <c r="I1651" s="9"/>
      <c r="J1651" s="9" t="s">
        <v>9702</v>
      </c>
      <c r="K1651" s="9" t="s">
        <v>9703</v>
      </c>
      <c r="L1651" s="9" t="s">
        <v>9703</v>
      </c>
    </row>
    <row r="1652" spans="1:12" x14ac:dyDescent="0.35">
      <c r="A1652" s="9" t="s">
        <v>9704</v>
      </c>
      <c r="B1652" s="9" t="s">
        <v>9705</v>
      </c>
      <c r="C1652" s="9" t="s">
        <v>9706</v>
      </c>
      <c r="D1652" s="9">
        <v>1650</v>
      </c>
      <c r="E1652" s="9" t="s">
        <v>9707</v>
      </c>
      <c r="F1652" s="9" t="s">
        <v>392</v>
      </c>
      <c r="G1652" s="9" t="s">
        <v>9708</v>
      </c>
      <c r="H1652" s="9" t="s">
        <v>327</v>
      </c>
      <c r="I1652" s="9"/>
      <c r="J1652" s="9" t="s">
        <v>9709</v>
      </c>
      <c r="K1652" s="9" t="s">
        <v>9710</v>
      </c>
      <c r="L1652" s="9" t="s">
        <v>9710</v>
      </c>
    </row>
    <row r="1653" spans="1:12" x14ac:dyDescent="0.35">
      <c r="A1653" s="9" t="s">
        <v>9711</v>
      </c>
      <c r="B1653" s="9" t="s">
        <v>9712</v>
      </c>
      <c r="C1653" s="9" t="s">
        <v>9713</v>
      </c>
      <c r="D1653" s="9">
        <v>1651</v>
      </c>
      <c r="E1653" s="9" t="s">
        <v>9714</v>
      </c>
      <c r="F1653" s="9" t="s">
        <v>412</v>
      </c>
      <c r="G1653" s="9" t="s">
        <v>9715</v>
      </c>
      <c r="H1653" s="9" t="s">
        <v>320</v>
      </c>
      <c r="I1653" s="9"/>
      <c r="J1653" s="9"/>
      <c r="K1653" s="9" t="s">
        <v>9716</v>
      </c>
      <c r="L1653" s="9" t="s">
        <v>9716</v>
      </c>
    </row>
    <row r="1654" spans="1:12" x14ac:dyDescent="0.35">
      <c r="A1654" s="9" t="s">
        <v>9717</v>
      </c>
      <c r="B1654" s="9" t="s">
        <v>9718</v>
      </c>
      <c r="C1654" s="9" t="s">
        <v>9719</v>
      </c>
      <c r="D1654" s="9">
        <v>1652</v>
      </c>
      <c r="E1654" s="9" t="s">
        <v>9720</v>
      </c>
      <c r="F1654" s="9" t="s">
        <v>365</v>
      </c>
      <c r="G1654" s="9" t="s">
        <v>9721</v>
      </c>
      <c r="H1654" s="9" t="s">
        <v>327</v>
      </c>
      <c r="I1654" s="9"/>
      <c r="J1654" s="9"/>
      <c r="K1654" s="9" t="s">
        <v>9722</v>
      </c>
      <c r="L1654" s="9" t="s">
        <v>9722</v>
      </c>
    </row>
    <row r="1655" spans="1:12" x14ac:dyDescent="0.35">
      <c r="A1655" s="9" t="s">
        <v>9723</v>
      </c>
      <c r="B1655" s="9" t="s">
        <v>9724</v>
      </c>
      <c r="C1655" s="9" t="s">
        <v>9725</v>
      </c>
      <c r="D1655" s="9">
        <v>1653</v>
      </c>
      <c r="E1655" s="9" t="s">
        <v>9726</v>
      </c>
      <c r="F1655" s="9" t="s">
        <v>318</v>
      </c>
      <c r="G1655" s="9" t="s">
        <v>9727</v>
      </c>
      <c r="H1655" s="9" t="s">
        <v>327</v>
      </c>
      <c r="I1655" s="9"/>
      <c r="J1655" s="9" t="s">
        <v>9728</v>
      </c>
      <c r="K1655" s="9" t="s">
        <v>9729</v>
      </c>
      <c r="L1655" s="9" t="s">
        <v>9729</v>
      </c>
    </row>
    <row r="1656" spans="1:12" x14ac:dyDescent="0.35">
      <c r="A1656" s="9" t="s">
        <v>9730</v>
      </c>
      <c r="B1656" s="9" t="s">
        <v>9731</v>
      </c>
      <c r="C1656" s="9" t="s">
        <v>9732</v>
      </c>
      <c r="D1656" s="9">
        <v>1654</v>
      </c>
      <c r="E1656" s="9" t="s">
        <v>9733</v>
      </c>
      <c r="F1656" s="9" t="s">
        <v>318</v>
      </c>
      <c r="G1656" s="9" t="s">
        <v>9734</v>
      </c>
      <c r="H1656" s="9" t="s">
        <v>327</v>
      </c>
      <c r="I1656" s="9"/>
      <c r="J1656" s="9" t="s">
        <v>9735</v>
      </c>
      <c r="K1656" s="9" t="s">
        <v>9736</v>
      </c>
      <c r="L1656" s="9" t="s">
        <v>9736</v>
      </c>
    </row>
    <row r="1657" spans="1:12" x14ac:dyDescent="0.35">
      <c r="A1657" s="9" t="s">
        <v>9737</v>
      </c>
      <c r="B1657" s="9" t="s">
        <v>9738</v>
      </c>
      <c r="C1657" s="9" t="s">
        <v>9739</v>
      </c>
      <c r="D1657" s="9">
        <v>1655</v>
      </c>
      <c r="E1657" s="9" t="s">
        <v>9740</v>
      </c>
      <c r="F1657" s="9" t="s">
        <v>318</v>
      </c>
      <c r="G1657" s="9" t="s">
        <v>9741</v>
      </c>
      <c r="H1657" s="9" t="s">
        <v>327</v>
      </c>
      <c r="I1657" s="9"/>
      <c r="J1657" s="9" t="s">
        <v>9742</v>
      </c>
      <c r="K1657" s="9" t="s">
        <v>9743</v>
      </c>
      <c r="L1657" s="9" t="s">
        <v>9743</v>
      </c>
    </row>
    <row r="1658" spans="1:12" x14ac:dyDescent="0.35">
      <c r="A1658" s="9" t="s">
        <v>9744</v>
      </c>
      <c r="B1658" s="9" t="s">
        <v>9745</v>
      </c>
      <c r="C1658" s="9" t="s">
        <v>9746</v>
      </c>
      <c r="D1658" s="9">
        <v>1656</v>
      </c>
      <c r="E1658" s="9" t="s">
        <v>9747</v>
      </c>
      <c r="F1658" s="9" t="s">
        <v>318</v>
      </c>
      <c r="G1658" s="9" t="s">
        <v>9748</v>
      </c>
      <c r="H1658" s="9" t="s">
        <v>327</v>
      </c>
      <c r="I1658" s="9"/>
      <c r="J1658" s="9" t="s">
        <v>9749</v>
      </c>
      <c r="K1658" s="9" t="s">
        <v>9750</v>
      </c>
      <c r="L1658" s="9" t="s">
        <v>9750</v>
      </c>
    </row>
    <row r="1659" spans="1:12" x14ac:dyDescent="0.35">
      <c r="A1659" s="9" t="s">
        <v>9751</v>
      </c>
      <c r="B1659" s="9" t="s">
        <v>9752</v>
      </c>
      <c r="C1659" s="9" t="s">
        <v>9753</v>
      </c>
      <c r="D1659" s="9">
        <v>1657</v>
      </c>
      <c r="E1659" s="9" t="s">
        <v>9754</v>
      </c>
      <c r="F1659" s="9" t="s">
        <v>365</v>
      </c>
      <c r="G1659" s="9"/>
      <c r="H1659" s="9"/>
      <c r="I1659" s="9"/>
      <c r="J1659" s="9" t="s">
        <v>9755</v>
      </c>
      <c r="K1659" s="9" t="s">
        <v>9756</v>
      </c>
      <c r="L1659" s="9" t="s">
        <v>9756</v>
      </c>
    </row>
    <row r="1660" spans="1:12" x14ac:dyDescent="0.35">
      <c r="A1660" s="9" t="s">
        <v>9757</v>
      </c>
      <c r="B1660" s="9" t="s">
        <v>9758</v>
      </c>
      <c r="C1660" s="9" t="s">
        <v>9759</v>
      </c>
      <c r="D1660" s="9">
        <v>1658</v>
      </c>
      <c r="E1660" s="9" t="s">
        <v>9760</v>
      </c>
      <c r="F1660" s="9" t="s">
        <v>365</v>
      </c>
      <c r="G1660" s="9" t="s">
        <v>9761</v>
      </c>
      <c r="H1660" s="9" t="s">
        <v>327</v>
      </c>
      <c r="I1660" s="9"/>
      <c r="J1660" s="9"/>
      <c r="K1660" s="9"/>
      <c r="L1660" s="9"/>
    </row>
    <row r="1661" spans="1:12" x14ac:dyDescent="0.35">
      <c r="A1661" s="9" t="s">
        <v>9762</v>
      </c>
      <c r="B1661" s="9" t="s">
        <v>9763</v>
      </c>
      <c r="C1661" s="9" t="s">
        <v>9764</v>
      </c>
      <c r="D1661" s="9">
        <v>1659</v>
      </c>
      <c r="E1661" s="9" t="s">
        <v>9765</v>
      </c>
      <c r="F1661" s="9" t="s">
        <v>392</v>
      </c>
      <c r="G1661" s="9" t="s">
        <v>9766</v>
      </c>
      <c r="H1661" s="9" t="s">
        <v>320</v>
      </c>
      <c r="I1661" s="9"/>
      <c r="J1661" s="9"/>
      <c r="K1661" s="9" t="s">
        <v>9767</v>
      </c>
      <c r="L1661" s="9" t="s">
        <v>9767</v>
      </c>
    </row>
    <row r="1662" spans="1:12" x14ac:dyDescent="0.35">
      <c r="A1662" s="9" t="s">
        <v>9768</v>
      </c>
      <c r="B1662" s="9" t="s">
        <v>9769</v>
      </c>
      <c r="C1662" s="9" t="s">
        <v>9770</v>
      </c>
      <c r="D1662" s="9">
        <v>1660</v>
      </c>
      <c r="E1662" s="9" t="s">
        <v>9771</v>
      </c>
      <c r="F1662" s="9" t="s">
        <v>318</v>
      </c>
      <c r="G1662" s="9" t="s">
        <v>9772</v>
      </c>
      <c r="H1662" s="9" t="s">
        <v>320</v>
      </c>
      <c r="I1662" s="9"/>
      <c r="J1662" s="9"/>
      <c r="K1662" s="9"/>
      <c r="L1662" s="9"/>
    </row>
    <row r="1663" spans="1:12" x14ac:dyDescent="0.35">
      <c r="A1663" s="9" t="s">
        <v>9773</v>
      </c>
      <c r="B1663" s="9" t="s">
        <v>9774</v>
      </c>
      <c r="C1663" s="9" t="s">
        <v>9775</v>
      </c>
      <c r="D1663" s="9">
        <v>1661</v>
      </c>
      <c r="E1663" s="9" t="s">
        <v>9776</v>
      </c>
      <c r="F1663" s="9" t="s">
        <v>318</v>
      </c>
      <c r="G1663" s="9" t="s">
        <v>9777</v>
      </c>
      <c r="H1663" s="9" t="s">
        <v>320</v>
      </c>
      <c r="I1663" s="9"/>
      <c r="J1663" s="9"/>
      <c r="K1663" s="9" t="s">
        <v>9778</v>
      </c>
      <c r="L1663" s="9" t="s">
        <v>9779</v>
      </c>
    </row>
    <row r="1664" spans="1:12" x14ac:dyDescent="0.35">
      <c r="A1664" s="9" t="s">
        <v>9780</v>
      </c>
      <c r="B1664" s="9" t="s">
        <v>9781</v>
      </c>
      <c r="C1664" s="9" t="s">
        <v>9782</v>
      </c>
      <c r="D1664" s="9">
        <v>1662</v>
      </c>
      <c r="E1664" s="9" t="s">
        <v>9783</v>
      </c>
      <c r="F1664" s="9" t="s">
        <v>318</v>
      </c>
      <c r="G1664" s="9" t="s">
        <v>9784</v>
      </c>
      <c r="H1664" s="9" t="s">
        <v>320</v>
      </c>
      <c r="I1664" s="9"/>
      <c r="J1664" s="9"/>
      <c r="K1664" s="9"/>
      <c r="L1664" s="9"/>
    </row>
    <row r="1665" spans="1:12" x14ac:dyDescent="0.35">
      <c r="A1665" s="9" t="s">
        <v>9785</v>
      </c>
      <c r="B1665" s="9" t="s">
        <v>9786</v>
      </c>
      <c r="C1665" s="9" t="s">
        <v>9787</v>
      </c>
      <c r="D1665" s="9">
        <v>1663</v>
      </c>
      <c r="E1665" s="9" t="s">
        <v>9788</v>
      </c>
      <c r="F1665" s="9" t="s">
        <v>318</v>
      </c>
      <c r="G1665" s="9" t="s">
        <v>9789</v>
      </c>
      <c r="H1665" s="9" t="s">
        <v>320</v>
      </c>
      <c r="I1665" s="9"/>
      <c r="J1665" s="9"/>
      <c r="K1665" s="9"/>
      <c r="L1665" s="9"/>
    </row>
    <row r="1666" spans="1:12" x14ac:dyDescent="0.35">
      <c r="A1666" s="9" t="s">
        <v>9790</v>
      </c>
      <c r="B1666" s="9" t="s">
        <v>9791</v>
      </c>
      <c r="C1666" s="9" t="s">
        <v>9792</v>
      </c>
      <c r="D1666" s="9">
        <v>1664</v>
      </c>
      <c r="E1666" s="9" t="s">
        <v>9793</v>
      </c>
      <c r="F1666" s="9" t="s">
        <v>412</v>
      </c>
      <c r="G1666" s="9" t="s">
        <v>9794</v>
      </c>
      <c r="H1666" s="9" t="s">
        <v>320</v>
      </c>
      <c r="I1666" s="9"/>
      <c r="J1666" s="9"/>
      <c r="K1666" s="9" t="s">
        <v>9795</v>
      </c>
      <c r="L1666" s="9" t="s">
        <v>1241</v>
      </c>
    </row>
    <row r="1667" spans="1:12" x14ac:dyDescent="0.35">
      <c r="A1667" s="9" t="s">
        <v>9796</v>
      </c>
      <c r="B1667" s="9" t="s">
        <v>9797</v>
      </c>
      <c r="C1667" s="9" t="s">
        <v>9798</v>
      </c>
      <c r="D1667" s="9">
        <v>1665</v>
      </c>
      <c r="E1667" s="9" t="s">
        <v>9799</v>
      </c>
      <c r="F1667" s="9" t="s">
        <v>318</v>
      </c>
      <c r="G1667" s="9" t="s">
        <v>9800</v>
      </c>
      <c r="H1667" s="9" t="s">
        <v>327</v>
      </c>
      <c r="I1667" s="9"/>
      <c r="J1667" s="9" t="s">
        <v>9801</v>
      </c>
      <c r="K1667" s="9" t="s">
        <v>9802</v>
      </c>
      <c r="L1667" s="9" t="s">
        <v>9802</v>
      </c>
    </row>
    <row r="1668" spans="1:12" x14ac:dyDescent="0.35">
      <c r="A1668" s="9" t="s">
        <v>9803</v>
      </c>
      <c r="B1668" s="9" t="s">
        <v>9804</v>
      </c>
      <c r="C1668" s="9" t="s">
        <v>9805</v>
      </c>
      <c r="D1668" s="9">
        <v>1666</v>
      </c>
      <c r="E1668" s="9" t="s">
        <v>9806</v>
      </c>
      <c r="F1668" s="9" t="s">
        <v>318</v>
      </c>
      <c r="G1668" s="9" t="s">
        <v>9807</v>
      </c>
      <c r="H1668" s="9" t="s">
        <v>320</v>
      </c>
      <c r="I1668" s="9"/>
      <c r="J1668" s="9"/>
      <c r="K1668" s="9"/>
      <c r="L1668" s="9"/>
    </row>
    <row r="1669" spans="1:12" x14ac:dyDescent="0.35">
      <c r="A1669" s="9" t="s">
        <v>9808</v>
      </c>
      <c r="B1669" s="9" t="s">
        <v>9809</v>
      </c>
      <c r="C1669" s="9" t="s">
        <v>9810</v>
      </c>
      <c r="D1669" s="9">
        <v>1667</v>
      </c>
      <c r="E1669" s="9" t="s">
        <v>9811</v>
      </c>
      <c r="F1669" s="9" t="s">
        <v>365</v>
      </c>
      <c r="G1669" s="9" t="s">
        <v>9812</v>
      </c>
      <c r="H1669" s="9" t="s">
        <v>327</v>
      </c>
      <c r="I1669" s="9"/>
      <c r="J1669" s="9"/>
      <c r="K1669" s="9"/>
      <c r="L1669" s="9"/>
    </row>
    <row r="1670" spans="1:12" x14ac:dyDescent="0.35">
      <c r="A1670" s="9" t="s">
        <v>9813</v>
      </c>
      <c r="B1670" s="9" t="s">
        <v>9814</v>
      </c>
      <c r="C1670" s="9" t="s">
        <v>9815</v>
      </c>
      <c r="D1670" s="9">
        <v>1668</v>
      </c>
      <c r="E1670" s="9" t="s">
        <v>9816</v>
      </c>
      <c r="F1670" s="9" t="s">
        <v>318</v>
      </c>
      <c r="G1670" s="9" t="s">
        <v>9817</v>
      </c>
      <c r="H1670" s="9" t="s">
        <v>327</v>
      </c>
      <c r="I1670" s="9"/>
      <c r="J1670" s="9" t="s">
        <v>9818</v>
      </c>
      <c r="K1670" s="9" t="s">
        <v>9819</v>
      </c>
      <c r="L1670" s="9" t="s">
        <v>9819</v>
      </c>
    </row>
    <row r="1671" spans="1:12" x14ac:dyDescent="0.35">
      <c r="A1671" s="9" t="s">
        <v>9820</v>
      </c>
      <c r="B1671" s="9" t="s">
        <v>9821</v>
      </c>
      <c r="C1671" s="9" t="s">
        <v>9822</v>
      </c>
      <c r="D1671" s="9">
        <v>1669</v>
      </c>
      <c r="E1671" s="9" t="s">
        <v>9823</v>
      </c>
      <c r="F1671" s="9" t="s">
        <v>318</v>
      </c>
      <c r="G1671" s="9" t="s">
        <v>9824</v>
      </c>
      <c r="H1671" s="9" t="s">
        <v>327</v>
      </c>
      <c r="I1671" s="9"/>
      <c r="J1671" s="9"/>
      <c r="K1671" s="9" t="s">
        <v>9819</v>
      </c>
      <c r="L1671" s="9" t="s">
        <v>9819</v>
      </c>
    </row>
    <row r="1672" spans="1:12" x14ac:dyDescent="0.35">
      <c r="A1672" s="9" t="s">
        <v>9825</v>
      </c>
      <c r="B1672" s="9" t="s">
        <v>9826</v>
      </c>
      <c r="C1672" s="9" t="s">
        <v>9827</v>
      </c>
      <c r="D1672" s="9">
        <v>1670</v>
      </c>
      <c r="E1672" s="9" t="s">
        <v>9828</v>
      </c>
      <c r="F1672" s="9" t="s">
        <v>318</v>
      </c>
      <c r="G1672" s="9" t="s">
        <v>9829</v>
      </c>
      <c r="H1672" s="9" t="s">
        <v>320</v>
      </c>
      <c r="I1672" s="9"/>
      <c r="J1672" s="9"/>
      <c r="K1672" s="9"/>
      <c r="L1672" s="9"/>
    </row>
    <row r="1673" spans="1:12" x14ac:dyDescent="0.35">
      <c r="A1673" s="9" t="s">
        <v>9830</v>
      </c>
      <c r="B1673" s="9" t="s">
        <v>9831</v>
      </c>
      <c r="C1673" s="9" t="s">
        <v>9832</v>
      </c>
      <c r="D1673" s="9">
        <v>1671</v>
      </c>
      <c r="E1673" s="9" t="s">
        <v>9833</v>
      </c>
      <c r="F1673" s="9" t="s">
        <v>318</v>
      </c>
      <c r="G1673" s="9" t="s">
        <v>9834</v>
      </c>
      <c r="H1673" s="9" t="s">
        <v>320</v>
      </c>
      <c r="I1673" s="9"/>
      <c r="J1673" s="9"/>
      <c r="K1673" s="9"/>
      <c r="L1673" s="9"/>
    </row>
    <row r="1674" spans="1:12" x14ac:dyDescent="0.35">
      <c r="A1674" s="9" t="s">
        <v>9835</v>
      </c>
      <c r="B1674" s="9" t="s">
        <v>9836</v>
      </c>
      <c r="C1674" s="9" t="s">
        <v>9837</v>
      </c>
      <c r="D1674" s="9">
        <v>1672</v>
      </c>
      <c r="E1674" s="9" t="s">
        <v>9838</v>
      </c>
      <c r="F1674" s="9" t="s">
        <v>392</v>
      </c>
      <c r="G1674" s="9" t="s">
        <v>9839</v>
      </c>
      <c r="H1674" s="9" t="s">
        <v>320</v>
      </c>
      <c r="I1674" s="9"/>
      <c r="J1674" s="9" t="s">
        <v>9840</v>
      </c>
      <c r="K1674" s="9" t="s">
        <v>9841</v>
      </c>
      <c r="L1674" s="9"/>
    </row>
    <row r="1675" spans="1:12" x14ac:dyDescent="0.35">
      <c r="A1675" s="9" t="s">
        <v>9842</v>
      </c>
      <c r="B1675" s="9" t="s">
        <v>9843</v>
      </c>
      <c r="C1675" s="9" t="s">
        <v>9844</v>
      </c>
      <c r="D1675" s="9">
        <v>1673</v>
      </c>
      <c r="E1675" s="9" t="s">
        <v>9845</v>
      </c>
      <c r="F1675" s="9" t="s">
        <v>392</v>
      </c>
      <c r="G1675" s="9" t="s">
        <v>9846</v>
      </c>
      <c r="H1675" s="9" t="s">
        <v>327</v>
      </c>
      <c r="I1675" s="9"/>
      <c r="J1675" s="9"/>
      <c r="K1675" s="9"/>
      <c r="L1675" s="9"/>
    </row>
    <row r="1676" spans="1:12" x14ac:dyDescent="0.35">
      <c r="A1676" s="9" t="s">
        <v>9847</v>
      </c>
      <c r="B1676" s="9" t="s">
        <v>9848</v>
      </c>
      <c r="C1676" s="9" t="s">
        <v>9849</v>
      </c>
      <c r="D1676" s="9">
        <v>1674</v>
      </c>
      <c r="E1676" s="9" t="s">
        <v>9850</v>
      </c>
      <c r="F1676" s="9" t="s">
        <v>392</v>
      </c>
      <c r="G1676" s="9" t="s">
        <v>9851</v>
      </c>
      <c r="H1676" s="9" t="s">
        <v>320</v>
      </c>
      <c r="I1676" s="9"/>
      <c r="J1676" s="9"/>
      <c r="K1676" s="9" t="s">
        <v>9852</v>
      </c>
      <c r="L1676" s="9" t="s">
        <v>9853</v>
      </c>
    </row>
    <row r="1677" spans="1:12" x14ac:dyDescent="0.35">
      <c r="A1677" s="9" t="s">
        <v>9854</v>
      </c>
      <c r="B1677" s="9" t="s">
        <v>9855</v>
      </c>
      <c r="C1677" s="9" t="s">
        <v>9856</v>
      </c>
      <c r="D1677" s="9">
        <v>1675</v>
      </c>
      <c r="E1677" s="9" t="s">
        <v>9857</v>
      </c>
      <c r="F1677" s="9" t="s">
        <v>392</v>
      </c>
      <c r="G1677" s="9" t="s">
        <v>9858</v>
      </c>
      <c r="H1677" s="9" t="s">
        <v>327</v>
      </c>
      <c r="I1677" s="9"/>
      <c r="J1677" s="9"/>
      <c r="K1677" s="9"/>
      <c r="L1677" s="9"/>
    </row>
    <row r="1678" spans="1:12" x14ac:dyDescent="0.35">
      <c r="A1678" s="9" t="s">
        <v>9859</v>
      </c>
      <c r="B1678" s="9" t="s">
        <v>9860</v>
      </c>
      <c r="C1678" s="9" t="s">
        <v>9861</v>
      </c>
      <c r="D1678" s="9">
        <v>1676</v>
      </c>
      <c r="E1678" s="9" t="s">
        <v>9862</v>
      </c>
      <c r="F1678" s="9" t="s">
        <v>412</v>
      </c>
      <c r="G1678" s="9" t="s">
        <v>9863</v>
      </c>
      <c r="H1678" s="9" t="s">
        <v>320</v>
      </c>
      <c r="I1678" s="9"/>
      <c r="J1678" s="9"/>
      <c r="K1678" s="9"/>
      <c r="L1678" s="9"/>
    </row>
    <row r="1679" spans="1:12" x14ac:dyDescent="0.35">
      <c r="A1679" s="9" t="s">
        <v>9864</v>
      </c>
      <c r="B1679" s="9" t="s">
        <v>9865</v>
      </c>
      <c r="C1679" s="9" t="s">
        <v>9866</v>
      </c>
      <c r="D1679" s="9">
        <v>1677</v>
      </c>
      <c r="E1679" s="9" t="s">
        <v>9867</v>
      </c>
      <c r="F1679" s="9" t="s">
        <v>392</v>
      </c>
      <c r="G1679" s="9" t="s">
        <v>9868</v>
      </c>
      <c r="H1679" s="9" t="s">
        <v>320</v>
      </c>
      <c r="I1679" s="9"/>
      <c r="J1679" s="9"/>
      <c r="K1679" s="9" t="s">
        <v>9869</v>
      </c>
      <c r="L1679" s="9"/>
    </row>
    <row r="1680" spans="1:12" x14ac:dyDescent="0.35">
      <c r="A1680" s="9" t="s">
        <v>9870</v>
      </c>
      <c r="B1680" s="9" t="s">
        <v>9871</v>
      </c>
      <c r="C1680" s="9" t="s">
        <v>9872</v>
      </c>
      <c r="D1680" s="9">
        <v>1678</v>
      </c>
      <c r="E1680" s="9" t="s">
        <v>9873</v>
      </c>
      <c r="F1680" s="9" t="s">
        <v>365</v>
      </c>
      <c r="G1680" s="9" t="s">
        <v>9874</v>
      </c>
      <c r="H1680" s="9" t="s">
        <v>327</v>
      </c>
      <c r="I1680" s="9"/>
      <c r="J1680" s="9"/>
      <c r="K1680" s="9"/>
      <c r="L1680" s="9"/>
    </row>
    <row r="1681" spans="1:12" x14ac:dyDescent="0.35">
      <c r="A1681" s="9" t="s">
        <v>9875</v>
      </c>
      <c r="B1681" s="9" t="s">
        <v>9876</v>
      </c>
      <c r="C1681" s="9" t="s">
        <v>9877</v>
      </c>
      <c r="D1681" s="9">
        <v>1679</v>
      </c>
      <c r="E1681" s="9" t="s">
        <v>9878</v>
      </c>
      <c r="F1681" s="9" t="s">
        <v>318</v>
      </c>
      <c r="G1681" s="9" t="s">
        <v>9879</v>
      </c>
      <c r="H1681" s="9" t="s">
        <v>327</v>
      </c>
      <c r="I1681" s="9"/>
      <c r="J1681" s="9"/>
      <c r="K1681" s="9"/>
      <c r="L1681" s="9"/>
    </row>
    <row r="1682" spans="1:12" x14ac:dyDescent="0.35">
      <c r="A1682" s="9" t="s">
        <v>9880</v>
      </c>
      <c r="B1682" s="9" t="s">
        <v>9881</v>
      </c>
      <c r="C1682" s="9" t="s">
        <v>9882</v>
      </c>
      <c r="D1682" s="9">
        <v>1680</v>
      </c>
      <c r="E1682" s="9" t="s">
        <v>9883</v>
      </c>
      <c r="F1682" s="9" t="s">
        <v>412</v>
      </c>
      <c r="G1682" s="9" t="s">
        <v>9884</v>
      </c>
      <c r="H1682" s="9" t="s">
        <v>320</v>
      </c>
      <c r="I1682" s="9"/>
      <c r="J1682" s="9"/>
      <c r="K1682" s="9" t="s">
        <v>9885</v>
      </c>
      <c r="L1682" s="9" t="s">
        <v>9885</v>
      </c>
    </row>
    <row r="1683" spans="1:12" x14ac:dyDescent="0.35">
      <c r="A1683" s="9" t="s">
        <v>9886</v>
      </c>
      <c r="B1683" s="9" t="s">
        <v>9887</v>
      </c>
      <c r="C1683" s="9" t="s">
        <v>9888</v>
      </c>
      <c r="D1683" s="9">
        <v>1681</v>
      </c>
      <c r="E1683" s="9" t="s">
        <v>9889</v>
      </c>
      <c r="F1683" s="9" t="s">
        <v>412</v>
      </c>
      <c r="G1683" s="9" t="s">
        <v>9890</v>
      </c>
      <c r="H1683" s="9" t="s">
        <v>320</v>
      </c>
      <c r="I1683" s="9"/>
      <c r="J1683" s="9" t="s">
        <v>9891</v>
      </c>
      <c r="K1683" s="9" t="s">
        <v>9892</v>
      </c>
      <c r="L1683" s="9" t="s">
        <v>9893</v>
      </c>
    </row>
    <row r="1684" spans="1:12" x14ac:dyDescent="0.35">
      <c r="A1684" s="9" t="s">
        <v>9894</v>
      </c>
      <c r="B1684" s="9" t="s">
        <v>9895</v>
      </c>
      <c r="C1684" s="9" t="s">
        <v>9896</v>
      </c>
      <c r="D1684" s="9">
        <v>1682</v>
      </c>
      <c r="E1684" s="9" t="s">
        <v>9897</v>
      </c>
      <c r="F1684" s="9" t="s">
        <v>318</v>
      </c>
      <c r="G1684" s="9" t="s">
        <v>9898</v>
      </c>
      <c r="H1684" s="9" t="s">
        <v>327</v>
      </c>
      <c r="I1684" s="9"/>
      <c r="J1684" s="9" t="s">
        <v>9899</v>
      </c>
      <c r="K1684" s="9" t="s">
        <v>9900</v>
      </c>
      <c r="L1684" s="9" t="s">
        <v>9900</v>
      </c>
    </row>
    <row r="1685" spans="1:12" x14ac:dyDescent="0.35">
      <c r="A1685" s="9" t="s">
        <v>9901</v>
      </c>
      <c r="B1685" s="9" t="s">
        <v>9902</v>
      </c>
      <c r="C1685" s="9" t="s">
        <v>9903</v>
      </c>
      <c r="D1685" s="9">
        <v>1683</v>
      </c>
      <c r="E1685" s="9" t="s">
        <v>9904</v>
      </c>
      <c r="F1685" s="9" t="s">
        <v>318</v>
      </c>
      <c r="G1685" s="9"/>
      <c r="H1685" s="9"/>
      <c r="I1685" s="9"/>
      <c r="J1685" s="9"/>
      <c r="K1685" s="9"/>
      <c r="L1685" s="9"/>
    </row>
    <row r="1686" spans="1:12" x14ac:dyDescent="0.35">
      <c r="A1686" s="9" t="s">
        <v>9905</v>
      </c>
      <c r="B1686" s="9" t="s">
        <v>9906</v>
      </c>
      <c r="C1686" s="9" t="s">
        <v>9907</v>
      </c>
      <c r="D1686" s="9">
        <v>1684</v>
      </c>
      <c r="E1686" s="9" t="s">
        <v>9908</v>
      </c>
      <c r="F1686" s="9" t="s">
        <v>318</v>
      </c>
      <c r="G1686" s="9"/>
      <c r="H1686" s="9"/>
      <c r="I1686" s="9"/>
      <c r="J1686" s="9"/>
      <c r="K1686" s="9"/>
      <c r="L1686" s="9"/>
    </row>
    <row r="1687" spans="1:12" x14ac:dyDescent="0.35">
      <c r="A1687" s="9" t="s">
        <v>9909</v>
      </c>
      <c r="B1687" s="9" t="s">
        <v>9910</v>
      </c>
      <c r="C1687" s="9" t="s">
        <v>9911</v>
      </c>
      <c r="D1687" s="9">
        <v>1685</v>
      </c>
      <c r="E1687" s="9" t="s">
        <v>9912</v>
      </c>
      <c r="F1687" s="9" t="s">
        <v>318</v>
      </c>
      <c r="G1687" s="9" t="s">
        <v>9913</v>
      </c>
      <c r="H1687" s="9" t="s">
        <v>320</v>
      </c>
      <c r="I1687" s="9"/>
      <c r="J1687" s="9"/>
      <c r="K1687" s="9"/>
      <c r="L1687" s="9"/>
    </row>
    <row r="1688" spans="1:12" x14ac:dyDescent="0.35">
      <c r="A1688" s="9" t="s">
        <v>9914</v>
      </c>
      <c r="B1688" s="9" t="s">
        <v>9915</v>
      </c>
      <c r="C1688" s="9" t="s">
        <v>9916</v>
      </c>
      <c r="D1688" s="9">
        <v>1686</v>
      </c>
      <c r="E1688" s="9" t="s">
        <v>9917</v>
      </c>
      <c r="F1688" s="9" t="s">
        <v>365</v>
      </c>
      <c r="G1688" s="9" t="s">
        <v>9918</v>
      </c>
      <c r="H1688" s="9" t="s">
        <v>327</v>
      </c>
      <c r="I1688" s="9"/>
      <c r="J1688" s="9" t="s">
        <v>9919</v>
      </c>
      <c r="K1688" s="9" t="s">
        <v>9920</v>
      </c>
      <c r="L1688" s="9" t="s">
        <v>9921</v>
      </c>
    </row>
    <row r="1689" spans="1:12" x14ac:dyDescent="0.35">
      <c r="A1689" s="9" t="s">
        <v>9922</v>
      </c>
      <c r="B1689" s="9" t="s">
        <v>9923</v>
      </c>
      <c r="C1689" s="9" t="s">
        <v>9924</v>
      </c>
      <c r="D1689" s="9">
        <v>1687</v>
      </c>
      <c r="E1689" s="9" t="s">
        <v>9925</v>
      </c>
      <c r="F1689" s="9" t="s">
        <v>318</v>
      </c>
      <c r="G1689" s="9"/>
      <c r="H1689" s="9"/>
      <c r="I1689" s="9"/>
      <c r="J1689" s="9"/>
      <c r="K1689" s="9"/>
      <c r="L1689" s="9"/>
    </row>
    <row r="1690" spans="1:12" x14ac:dyDescent="0.35">
      <c r="A1690" s="9" t="s">
        <v>9926</v>
      </c>
      <c r="B1690" s="9" t="s">
        <v>9927</v>
      </c>
      <c r="C1690" s="9" t="s">
        <v>9928</v>
      </c>
      <c r="D1690" s="9">
        <v>1688</v>
      </c>
      <c r="E1690" s="9" t="s">
        <v>9929</v>
      </c>
      <c r="F1690" s="9" t="s">
        <v>318</v>
      </c>
      <c r="G1690" s="9"/>
      <c r="H1690" s="9"/>
      <c r="I1690" s="9"/>
      <c r="J1690" s="9" t="s">
        <v>9930</v>
      </c>
      <c r="K1690" s="9" t="s">
        <v>9931</v>
      </c>
      <c r="L1690" s="9" t="s">
        <v>9931</v>
      </c>
    </row>
    <row r="1691" spans="1:12" x14ac:dyDescent="0.35">
      <c r="A1691" s="9" t="s">
        <v>9932</v>
      </c>
      <c r="B1691" s="9" t="s">
        <v>9933</v>
      </c>
      <c r="C1691" s="9" t="s">
        <v>9934</v>
      </c>
      <c r="D1691" s="9">
        <v>1689</v>
      </c>
      <c r="E1691" s="9" t="s">
        <v>9935</v>
      </c>
      <c r="F1691" s="9" t="s">
        <v>318</v>
      </c>
      <c r="G1691" s="9" t="s">
        <v>9936</v>
      </c>
      <c r="H1691" s="9" t="s">
        <v>320</v>
      </c>
      <c r="I1691" s="9"/>
      <c r="J1691" s="9"/>
      <c r="K1691" s="9" t="s">
        <v>9937</v>
      </c>
      <c r="L1691" s="9" t="s">
        <v>9938</v>
      </c>
    </row>
    <row r="1692" spans="1:12" x14ac:dyDescent="0.35">
      <c r="A1692" s="9" t="s">
        <v>9939</v>
      </c>
      <c r="B1692" s="9" t="s">
        <v>9940</v>
      </c>
      <c r="C1692" s="9" t="s">
        <v>9941</v>
      </c>
      <c r="D1692" s="9">
        <v>1690</v>
      </c>
      <c r="E1692" s="9" t="s">
        <v>9942</v>
      </c>
      <c r="F1692" s="9" t="s">
        <v>318</v>
      </c>
      <c r="G1692" s="9" t="s">
        <v>9943</v>
      </c>
      <c r="H1692" s="9" t="s">
        <v>320</v>
      </c>
      <c r="I1692" s="9"/>
      <c r="J1692" s="9"/>
      <c r="K1692" s="9" t="s">
        <v>9944</v>
      </c>
      <c r="L1692" s="9" t="s">
        <v>9944</v>
      </c>
    </row>
    <row r="1693" spans="1:12" x14ac:dyDescent="0.35">
      <c r="A1693" s="9" t="s">
        <v>9945</v>
      </c>
      <c r="B1693" s="9" t="s">
        <v>9946</v>
      </c>
      <c r="C1693" s="9" t="s">
        <v>9947</v>
      </c>
      <c r="D1693" s="9">
        <v>1691</v>
      </c>
      <c r="E1693" s="9" t="s">
        <v>9948</v>
      </c>
      <c r="F1693" s="9" t="s">
        <v>318</v>
      </c>
      <c r="G1693" s="9" t="s">
        <v>9949</v>
      </c>
      <c r="H1693" s="9" t="s">
        <v>320</v>
      </c>
      <c r="I1693" s="9"/>
      <c r="J1693" s="9"/>
      <c r="K1693" s="9"/>
      <c r="L1693" s="9"/>
    </row>
    <row r="1694" spans="1:12" x14ac:dyDescent="0.35">
      <c r="A1694" s="9" t="s">
        <v>9950</v>
      </c>
      <c r="B1694" s="9" t="s">
        <v>9951</v>
      </c>
      <c r="C1694" s="9" t="s">
        <v>9952</v>
      </c>
      <c r="D1694" s="9">
        <v>1692</v>
      </c>
      <c r="E1694" s="9" t="s">
        <v>9953</v>
      </c>
      <c r="F1694" s="9" t="s">
        <v>318</v>
      </c>
      <c r="G1694" s="9"/>
      <c r="H1694" s="9"/>
      <c r="I1694" s="9"/>
      <c r="J1694" s="9"/>
      <c r="K1694" s="9"/>
      <c r="L1694" s="9"/>
    </row>
    <row r="1695" spans="1:12" x14ac:dyDescent="0.35">
      <c r="A1695" s="9" t="s">
        <v>9954</v>
      </c>
      <c r="B1695" s="9" t="s">
        <v>9955</v>
      </c>
      <c r="C1695" s="9" t="s">
        <v>9956</v>
      </c>
      <c r="D1695" s="9">
        <v>1693</v>
      </c>
      <c r="E1695" s="9" t="s">
        <v>9957</v>
      </c>
      <c r="F1695" s="9" t="s">
        <v>318</v>
      </c>
      <c r="G1695" s="9" t="s">
        <v>9958</v>
      </c>
      <c r="H1695" s="9" t="s">
        <v>327</v>
      </c>
      <c r="I1695" s="9"/>
      <c r="J1695" s="9"/>
      <c r="K1695" s="9" t="s">
        <v>9959</v>
      </c>
      <c r="L1695" s="9" t="s">
        <v>9959</v>
      </c>
    </row>
    <row r="1696" spans="1:12" x14ac:dyDescent="0.35">
      <c r="A1696" s="9" t="s">
        <v>9960</v>
      </c>
      <c r="B1696" s="9" t="s">
        <v>9961</v>
      </c>
      <c r="C1696" s="9" t="s">
        <v>9962</v>
      </c>
      <c r="D1696" s="9">
        <v>1694</v>
      </c>
      <c r="E1696" s="9" t="s">
        <v>9963</v>
      </c>
      <c r="F1696" s="9" t="s">
        <v>365</v>
      </c>
      <c r="G1696" s="9" t="s">
        <v>9964</v>
      </c>
      <c r="H1696" s="9" t="s">
        <v>327</v>
      </c>
      <c r="I1696" s="9"/>
      <c r="J1696" s="9"/>
      <c r="K1696" s="9" t="s">
        <v>9965</v>
      </c>
      <c r="L1696" s="9" t="s">
        <v>9965</v>
      </c>
    </row>
    <row r="1697" spans="1:12" x14ac:dyDescent="0.35">
      <c r="A1697" s="9" t="s">
        <v>9966</v>
      </c>
      <c r="B1697" s="9" t="s">
        <v>9967</v>
      </c>
      <c r="C1697" s="9" t="s">
        <v>9968</v>
      </c>
      <c r="D1697" s="9">
        <v>1695</v>
      </c>
      <c r="E1697" s="9" t="s">
        <v>9969</v>
      </c>
      <c r="F1697" s="9" t="s">
        <v>365</v>
      </c>
      <c r="G1697" s="9" t="s">
        <v>9970</v>
      </c>
      <c r="H1697" s="9" t="s">
        <v>327</v>
      </c>
      <c r="I1697" s="9"/>
      <c r="J1697" s="9"/>
      <c r="K1697" s="9"/>
      <c r="L1697" s="9"/>
    </row>
    <row r="1698" spans="1:12" x14ac:dyDescent="0.35">
      <c r="A1698" s="9" t="s">
        <v>9971</v>
      </c>
      <c r="B1698" s="9" t="s">
        <v>9972</v>
      </c>
      <c r="C1698" s="9" t="s">
        <v>9973</v>
      </c>
      <c r="D1698" s="9">
        <v>1696</v>
      </c>
      <c r="E1698" s="9" t="s">
        <v>9974</v>
      </c>
      <c r="F1698" s="9" t="s">
        <v>365</v>
      </c>
      <c r="G1698" s="9" t="s">
        <v>9975</v>
      </c>
      <c r="H1698" s="9" t="s">
        <v>327</v>
      </c>
      <c r="I1698" s="9"/>
      <c r="J1698" s="9"/>
      <c r="K1698" s="9"/>
      <c r="L1698" s="9"/>
    </row>
    <row r="1699" spans="1:12" x14ac:dyDescent="0.35">
      <c r="A1699" s="9" t="s">
        <v>9976</v>
      </c>
      <c r="B1699" s="9" t="s">
        <v>9977</v>
      </c>
      <c r="C1699" s="9" t="s">
        <v>9978</v>
      </c>
      <c r="D1699" s="9">
        <v>1697</v>
      </c>
      <c r="E1699" s="9" t="s">
        <v>9979</v>
      </c>
      <c r="F1699" s="9" t="s">
        <v>365</v>
      </c>
      <c r="G1699" s="9" t="s">
        <v>5014</v>
      </c>
      <c r="H1699" s="9" t="s">
        <v>327</v>
      </c>
      <c r="I1699" s="9"/>
      <c r="J1699" s="9"/>
      <c r="K1699" s="9"/>
      <c r="L1699" s="9"/>
    </row>
    <row r="1700" spans="1:12" x14ac:dyDescent="0.35">
      <c r="A1700" s="9" t="s">
        <v>9980</v>
      </c>
      <c r="B1700" s="9" t="s">
        <v>9981</v>
      </c>
      <c r="C1700" s="9" t="s">
        <v>9982</v>
      </c>
      <c r="D1700" s="9">
        <v>1698</v>
      </c>
      <c r="E1700" s="9" t="s">
        <v>9983</v>
      </c>
      <c r="F1700" s="9" t="s">
        <v>318</v>
      </c>
      <c r="G1700" s="9" t="s">
        <v>9984</v>
      </c>
      <c r="H1700" s="9" t="s">
        <v>327</v>
      </c>
      <c r="I1700" s="9"/>
      <c r="J1700" s="9" t="s">
        <v>9985</v>
      </c>
      <c r="K1700" s="9" t="s">
        <v>9986</v>
      </c>
      <c r="L1700" s="9" t="s">
        <v>9986</v>
      </c>
    </row>
    <row r="1701" spans="1:12" x14ac:dyDescent="0.35">
      <c r="A1701" s="9" t="s">
        <v>9987</v>
      </c>
      <c r="B1701" s="9" t="s">
        <v>9988</v>
      </c>
      <c r="C1701" s="9" t="s">
        <v>9989</v>
      </c>
      <c r="D1701" s="9">
        <v>1699</v>
      </c>
      <c r="E1701" s="9" t="s">
        <v>9990</v>
      </c>
      <c r="F1701" s="9" t="s">
        <v>365</v>
      </c>
      <c r="G1701" s="9" t="s">
        <v>9991</v>
      </c>
      <c r="H1701" s="9" t="s">
        <v>327</v>
      </c>
      <c r="I1701" s="9"/>
      <c r="J1701" s="9" t="s">
        <v>9992</v>
      </c>
      <c r="K1701" s="9" t="s">
        <v>9993</v>
      </c>
      <c r="L1701" s="9" t="s">
        <v>9993</v>
      </c>
    </row>
    <row r="1702" spans="1:12" x14ac:dyDescent="0.35">
      <c r="A1702" s="9" t="s">
        <v>9994</v>
      </c>
      <c r="B1702" s="9" t="s">
        <v>9995</v>
      </c>
      <c r="C1702" s="9" t="s">
        <v>9996</v>
      </c>
      <c r="D1702" s="9">
        <v>1700</v>
      </c>
      <c r="E1702" s="9" t="s">
        <v>9997</v>
      </c>
      <c r="F1702" s="9" t="s">
        <v>412</v>
      </c>
      <c r="G1702" s="9" t="s">
        <v>9998</v>
      </c>
      <c r="H1702" s="9" t="s">
        <v>327</v>
      </c>
      <c r="I1702" s="9"/>
      <c r="J1702" s="9" t="s">
        <v>9999</v>
      </c>
      <c r="K1702" s="9" t="s">
        <v>10000</v>
      </c>
      <c r="L1702" s="9" t="s">
        <v>10000</v>
      </c>
    </row>
    <row r="1703" spans="1:12" x14ac:dyDescent="0.35">
      <c r="A1703" s="9" t="s">
        <v>10001</v>
      </c>
      <c r="B1703" s="9" t="s">
        <v>10002</v>
      </c>
      <c r="C1703" s="9" t="s">
        <v>10003</v>
      </c>
      <c r="D1703" s="9">
        <v>1701</v>
      </c>
      <c r="E1703" s="9" t="s">
        <v>10004</v>
      </c>
      <c r="F1703" s="9" t="s">
        <v>365</v>
      </c>
      <c r="G1703" s="9" t="s">
        <v>10005</v>
      </c>
      <c r="H1703" s="9" t="s">
        <v>327</v>
      </c>
      <c r="I1703" s="9"/>
      <c r="J1703" s="9"/>
      <c r="K1703" s="9"/>
      <c r="L1703" s="9"/>
    </row>
    <row r="1704" spans="1:12" x14ac:dyDescent="0.35">
      <c r="A1704" s="9" t="s">
        <v>10006</v>
      </c>
      <c r="B1704" s="9" t="s">
        <v>10007</v>
      </c>
      <c r="C1704" s="9" t="s">
        <v>10008</v>
      </c>
      <c r="D1704" s="9">
        <v>1702</v>
      </c>
      <c r="E1704" s="9" t="s">
        <v>10009</v>
      </c>
      <c r="F1704" s="9" t="s">
        <v>365</v>
      </c>
      <c r="G1704" s="9"/>
      <c r="H1704" s="9"/>
      <c r="I1704" s="9"/>
      <c r="J1704" s="9"/>
      <c r="K1704" s="9"/>
      <c r="L1704" s="9"/>
    </row>
    <row r="1705" spans="1:12" x14ac:dyDescent="0.35">
      <c r="A1705" s="9" t="s">
        <v>10010</v>
      </c>
      <c r="B1705" s="9" t="s">
        <v>10011</v>
      </c>
      <c r="C1705" s="9" t="s">
        <v>10012</v>
      </c>
      <c r="D1705" s="9">
        <v>1703</v>
      </c>
      <c r="E1705" s="9" t="s">
        <v>10013</v>
      </c>
      <c r="F1705" s="9" t="s">
        <v>318</v>
      </c>
      <c r="G1705" s="9" t="s">
        <v>10014</v>
      </c>
      <c r="H1705" s="9" t="s">
        <v>327</v>
      </c>
      <c r="I1705" s="9"/>
      <c r="J1705" s="9"/>
      <c r="K1705" s="9" t="s">
        <v>10015</v>
      </c>
      <c r="L1705" s="9" t="s">
        <v>10015</v>
      </c>
    </row>
    <row r="1706" spans="1:12" x14ac:dyDescent="0.35">
      <c r="A1706" s="9" t="s">
        <v>10016</v>
      </c>
      <c r="B1706" s="9" t="s">
        <v>10017</v>
      </c>
      <c r="C1706" s="9" t="s">
        <v>10018</v>
      </c>
      <c r="D1706" s="9">
        <v>1704</v>
      </c>
      <c r="E1706" s="9" t="s">
        <v>10019</v>
      </c>
      <c r="F1706" s="9" t="s">
        <v>365</v>
      </c>
      <c r="G1706" s="9" t="s">
        <v>10020</v>
      </c>
      <c r="H1706" s="9" t="s">
        <v>327</v>
      </c>
      <c r="I1706" s="9"/>
      <c r="J1706" s="9"/>
      <c r="K1706" s="9"/>
      <c r="L1706" s="9"/>
    </row>
    <row r="1707" spans="1:12" x14ac:dyDescent="0.35">
      <c r="A1707" s="9" t="s">
        <v>10021</v>
      </c>
      <c r="B1707" s="9" t="s">
        <v>10022</v>
      </c>
      <c r="C1707" s="9" t="s">
        <v>10023</v>
      </c>
      <c r="D1707" s="9">
        <v>1705</v>
      </c>
      <c r="E1707" s="9" t="s">
        <v>10024</v>
      </c>
      <c r="F1707" s="9" t="s">
        <v>365</v>
      </c>
      <c r="G1707" s="9" t="s">
        <v>10025</v>
      </c>
      <c r="H1707" s="9" t="s">
        <v>327</v>
      </c>
      <c r="I1707" s="9"/>
      <c r="J1707" s="9"/>
      <c r="K1707" s="9"/>
      <c r="L1707" s="9"/>
    </row>
    <row r="1708" spans="1:12" x14ac:dyDescent="0.35">
      <c r="A1708" s="9" t="s">
        <v>10026</v>
      </c>
      <c r="B1708" s="9" t="s">
        <v>10027</v>
      </c>
      <c r="C1708" s="9" t="s">
        <v>10028</v>
      </c>
      <c r="D1708" s="9">
        <v>1706</v>
      </c>
      <c r="E1708" s="9" t="s">
        <v>10029</v>
      </c>
      <c r="F1708" s="9" t="s">
        <v>365</v>
      </c>
      <c r="G1708" s="9" t="s">
        <v>7764</v>
      </c>
      <c r="H1708" s="9" t="s">
        <v>327</v>
      </c>
      <c r="I1708" s="9"/>
      <c r="J1708" s="9"/>
      <c r="K1708" s="9"/>
      <c r="L1708" s="9"/>
    </row>
    <row r="1709" spans="1:12" x14ac:dyDescent="0.35">
      <c r="A1709" s="9" t="s">
        <v>10030</v>
      </c>
      <c r="B1709" s="9" t="s">
        <v>10031</v>
      </c>
      <c r="C1709" s="9" t="s">
        <v>10032</v>
      </c>
      <c r="D1709" s="9">
        <v>1707</v>
      </c>
      <c r="E1709" s="9" t="s">
        <v>10033</v>
      </c>
      <c r="F1709" s="9" t="s">
        <v>365</v>
      </c>
      <c r="G1709" s="9" t="s">
        <v>10034</v>
      </c>
      <c r="H1709" s="9" t="s">
        <v>327</v>
      </c>
      <c r="I1709" s="9"/>
      <c r="J1709" s="9"/>
      <c r="K1709" s="9"/>
      <c r="L1709" s="9"/>
    </row>
    <row r="1710" spans="1:12" x14ac:dyDescent="0.35">
      <c r="A1710" s="9" t="s">
        <v>10035</v>
      </c>
      <c r="B1710" s="9" t="s">
        <v>10036</v>
      </c>
      <c r="C1710" s="9" t="s">
        <v>10037</v>
      </c>
      <c r="D1710" s="9">
        <v>1708</v>
      </c>
      <c r="E1710" s="9" t="s">
        <v>10038</v>
      </c>
      <c r="F1710" s="9" t="s">
        <v>365</v>
      </c>
      <c r="G1710" s="9"/>
      <c r="H1710" s="9"/>
      <c r="I1710" s="9"/>
      <c r="J1710" s="9"/>
      <c r="K1710" s="9"/>
      <c r="L1710" s="9"/>
    </row>
    <row r="1711" spans="1:12" x14ac:dyDescent="0.35">
      <c r="A1711" s="9" t="s">
        <v>10039</v>
      </c>
      <c r="B1711" s="9" t="s">
        <v>10040</v>
      </c>
      <c r="C1711" s="9" t="s">
        <v>10041</v>
      </c>
      <c r="D1711" s="9">
        <v>1709</v>
      </c>
      <c r="E1711" s="9" t="s">
        <v>10042</v>
      </c>
      <c r="F1711" s="9" t="s">
        <v>365</v>
      </c>
      <c r="G1711" s="9" t="s">
        <v>10043</v>
      </c>
      <c r="H1711" s="9" t="s">
        <v>327</v>
      </c>
      <c r="I1711" s="9"/>
      <c r="J1711" s="9"/>
      <c r="K1711" s="9" t="s">
        <v>10044</v>
      </c>
      <c r="L1711" s="9" t="s">
        <v>10044</v>
      </c>
    </row>
    <row r="1712" spans="1:12" x14ac:dyDescent="0.35">
      <c r="A1712" s="9" t="s">
        <v>10045</v>
      </c>
      <c r="B1712" s="9" t="s">
        <v>10046</v>
      </c>
      <c r="C1712" s="9" t="s">
        <v>10047</v>
      </c>
      <c r="D1712" s="9">
        <v>1710</v>
      </c>
      <c r="E1712" s="9" t="s">
        <v>10048</v>
      </c>
      <c r="F1712" s="9" t="s">
        <v>365</v>
      </c>
      <c r="G1712" s="9"/>
      <c r="H1712" s="9"/>
      <c r="I1712" s="9"/>
      <c r="J1712" s="9"/>
      <c r="K1712" s="9"/>
      <c r="L1712" s="9"/>
    </row>
    <row r="1713" spans="1:12" x14ac:dyDescent="0.35">
      <c r="A1713" s="9" t="s">
        <v>10049</v>
      </c>
      <c r="B1713" s="9" t="s">
        <v>10050</v>
      </c>
      <c r="C1713" s="9" t="s">
        <v>10051</v>
      </c>
      <c r="D1713" s="9">
        <v>1711</v>
      </c>
      <c r="E1713" s="9" t="s">
        <v>10052</v>
      </c>
      <c r="F1713" s="9" t="s">
        <v>365</v>
      </c>
      <c r="G1713" s="9" t="s">
        <v>10053</v>
      </c>
      <c r="H1713" s="9" t="s">
        <v>327</v>
      </c>
      <c r="I1713" s="9"/>
      <c r="J1713" s="9"/>
      <c r="K1713" s="9" t="s">
        <v>10054</v>
      </c>
      <c r="L1713" s="9" t="s">
        <v>10054</v>
      </c>
    </row>
    <row r="1714" spans="1:12" x14ac:dyDescent="0.35">
      <c r="A1714" s="9" t="s">
        <v>10055</v>
      </c>
      <c r="B1714" s="9" t="s">
        <v>10056</v>
      </c>
      <c r="C1714" s="9" t="s">
        <v>10057</v>
      </c>
      <c r="D1714" s="9">
        <v>1712</v>
      </c>
      <c r="E1714" s="9" t="s">
        <v>10058</v>
      </c>
      <c r="F1714" s="9" t="s">
        <v>365</v>
      </c>
      <c r="G1714" s="9" t="s">
        <v>10059</v>
      </c>
      <c r="H1714" s="9" t="s">
        <v>327</v>
      </c>
      <c r="I1714" s="9"/>
      <c r="J1714" s="9"/>
      <c r="K1714" s="9" t="s">
        <v>10060</v>
      </c>
      <c r="L1714" s="9" t="s">
        <v>10060</v>
      </c>
    </row>
    <row r="1715" spans="1:12" x14ac:dyDescent="0.35">
      <c r="A1715" s="9" t="s">
        <v>10061</v>
      </c>
      <c r="B1715" s="9" t="s">
        <v>10062</v>
      </c>
      <c r="C1715" s="9" t="s">
        <v>10063</v>
      </c>
      <c r="D1715" s="9">
        <v>1713</v>
      </c>
      <c r="E1715" s="9" t="s">
        <v>10064</v>
      </c>
      <c r="F1715" s="9" t="s">
        <v>365</v>
      </c>
      <c r="G1715" s="9"/>
      <c r="H1715" s="9"/>
      <c r="I1715" s="9"/>
      <c r="J1715" s="9"/>
      <c r="K1715" s="9"/>
      <c r="L1715" s="9"/>
    </row>
    <row r="1716" spans="1:12" x14ac:dyDescent="0.35">
      <c r="A1716" s="9" t="s">
        <v>10065</v>
      </c>
      <c r="B1716" s="9" t="s">
        <v>10066</v>
      </c>
      <c r="C1716" s="9" t="s">
        <v>10067</v>
      </c>
      <c r="D1716" s="9">
        <v>1714</v>
      </c>
      <c r="E1716" s="9" t="s">
        <v>10068</v>
      </c>
      <c r="F1716" s="9" t="s">
        <v>412</v>
      </c>
      <c r="G1716" s="9" t="s">
        <v>10069</v>
      </c>
      <c r="H1716" s="9" t="s">
        <v>320</v>
      </c>
      <c r="I1716" s="9"/>
      <c r="J1716" s="9"/>
      <c r="K1716" s="9"/>
      <c r="L1716" s="9"/>
    </row>
    <row r="1717" spans="1:12" x14ac:dyDescent="0.35">
      <c r="A1717" s="9" t="s">
        <v>10070</v>
      </c>
      <c r="B1717" s="9" t="s">
        <v>10071</v>
      </c>
      <c r="C1717" s="9" t="s">
        <v>10072</v>
      </c>
      <c r="D1717" s="9">
        <v>1715</v>
      </c>
      <c r="E1717" s="9" t="s">
        <v>10073</v>
      </c>
      <c r="F1717" s="9" t="s">
        <v>318</v>
      </c>
      <c r="G1717" s="9" t="s">
        <v>10074</v>
      </c>
      <c r="H1717" s="9" t="s">
        <v>327</v>
      </c>
      <c r="I1717" s="9"/>
      <c r="J1717" s="9" t="s">
        <v>10075</v>
      </c>
      <c r="K1717" s="9" t="s">
        <v>10076</v>
      </c>
      <c r="L1717" s="9" t="s">
        <v>10076</v>
      </c>
    </row>
    <row r="1718" spans="1:12" x14ac:dyDescent="0.35">
      <c r="A1718" s="9" t="s">
        <v>10077</v>
      </c>
      <c r="B1718" s="9" t="s">
        <v>10078</v>
      </c>
      <c r="C1718" s="9" t="s">
        <v>10079</v>
      </c>
      <c r="D1718" s="9">
        <v>1716</v>
      </c>
      <c r="E1718" s="9" t="s">
        <v>10080</v>
      </c>
      <c r="F1718" s="9" t="s">
        <v>318</v>
      </c>
      <c r="G1718" s="9" t="s">
        <v>10081</v>
      </c>
      <c r="H1718" s="9" t="s">
        <v>320</v>
      </c>
      <c r="I1718" s="9"/>
      <c r="J1718" s="9"/>
      <c r="K1718" s="9"/>
      <c r="L1718" s="9"/>
    </row>
    <row r="1719" spans="1:12" x14ac:dyDescent="0.35">
      <c r="A1719" s="9" t="s">
        <v>10082</v>
      </c>
      <c r="B1719" s="9" t="s">
        <v>10083</v>
      </c>
      <c r="C1719" s="9" t="s">
        <v>10084</v>
      </c>
      <c r="D1719" s="9">
        <v>1717</v>
      </c>
      <c r="E1719" s="9" t="s">
        <v>10085</v>
      </c>
      <c r="F1719" s="9" t="s">
        <v>318</v>
      </c>
      <c r="G1719" s="9" t="s">
        <v>10086</v>
      </c>
      <c r="H1719" s="9" t="s">
        <v>327</v>
      </c>
      <c r="I1719" s="9"/>
      <c r="J1719" s="9" t="s">
        <v>10087</v>
      </c>
      <c r="K1719" s="9" t="s">
        <v>10088</v>
      </c>
      <c r="L1719" s="9" t="s">
        <v>10088</v>
      </c>
    </row>
    <row r="1720" spans="1:12" x14ac:dyDescent="0.35">
      <c r="A1720" s="9" t="s">
        <v>10089</v>
      </c>
      <c r="B1720" s="9" t="s">
        <v>10090</v>
      </c>
      <c r="C1720" s="9" t="s">
        <v>10091</v>
      </c>
      <c r="D1720" s="9">
        <v>1718</v>
      </c>
      <c r="E1720" s="9" t="s">
        <v>10092</v>
      </c>
      <c r="F1720" s="9" t="s">
        <v>412</v>
      </c>
      <c r="G1720" s="9" t="s">
        <v>10093</v>
      </c>
      <c r="H1720" s="9" t="s">
        <v>320</v>
      </c>
      <c r="I1720" s="9"/>
      <c r="J1720" s="9"/>
      <c r="K1720" s="9"/>
      <c r="L1720" s="9"/>
    </row>
    <row r="1721" spans="1:12" x14ac:dyDescent="0.35">
      <c r="A1721" s="9" t="s">
        <v>10094</v>
      </c>
      <c r="B1721" s="9" t="s">
        <v>10095</v>
      </c>
      <c r="C1721" s="9" t="s">
        <v>10096</v>
      </c>
      <c r="D1721" s="9">
        <v>1719</v>
      </c>
      <c r="E1721" s="9" t="s">
        <v>10097</v>
      </c>
      <c r="F1721" s="9" t="s">
        <v>318</v>
      </c>
      <c r="G1721" s="9"/>
      <c r="H1721" s="9"/>
      <c r="I1721" s="9"/>
      <c r="J1721" s="9"/>
      <c r="K1721" s="9"/>
      <c r="L1721" s="9"/>
    </row>
    <row r="1722" spans="1:12" x14ac:dyDescent="0.35">
      <c r="A1722" s="9" t="s">
        <v>10098</v>
      </c>
      <c r="B1722" s="9" t="s">
        <v>10099</v>
      </c>
      <c r="C1722" s="9" t="s">
        <v>10100</v>
      </c>
      <c r="D1722" s="9">
        <v>1720</v>
      </c>
      <c r="E1722" s="9" t="s">
        <v>10101</v>
      </c>
      <c r="F1722" s="9" t="s">
        <v>392</v>
      </c>
      <c r="G1722" s="9" t="s">
        <v>10102</v>
      </c>
      <c r="H1722" s="9" t="s">
        <v>320</v>
      </c>
      <c r="I1722" s="9"/>
      <c r="J1722" s="9"/>
      <c r="K1722" s="9"/>
      <c r="L1722" s="9"/>
    </row>
    <row r="1723" spans="1:12" x14ac:dyDescent="0.35">
      <c r="A1723" s="9" t="s">
        <v>10103</v>
      </c>
      <c r="B1723" s="9" t="s">
        <v>10104</v>
      </c>
      <c r="C1723" s="9" t="s">
        <v>10105</v>
      </c>
      <c r="D1723" s="9">
        <v>1721</v>
      </c>
      <c r="E1723" s="9" t="s">
        <v>10106</v>
      </c>
      <c r="F1723" s="9" t="s">
        <v>318</v>
      </c>
      <c r="G1723" s="9" t="s">
        <v>10107</v>
      </c>
      <c r="H1723" s="9" t="s">
        <v>320</v>
      </c>
      <c r="I1723" s="9"/>
      <c r="J1723" s="9"/>
      <c r="K1723" s="9"/>
      <c r="L1723" s="9"/>
    </row>
    <row r="1724" spans="1:12" x14ac:dyDescent="0.35">
      <c r="A1724" s="9" t="s">
        <v>10108</v>
      </c>
      <c r="B1724" s="9" t="s">
        <v>10109</v>
      </c>
      <c r="C1724" s="9" t="s">
        <v>10110</v>
      </c>
      <c r="D1724" s="9">
        <v>1722</v>
      </c>
      <c r="E1724" s="9" t="s">
        <v>10111</v>
      </c>
      <c r="F1724" s="9" t="s">
        <v>318</v>
      </c>
      <c r="G1724" s="9" t="s">
        <v>10112</v>
      </c>
      <c r="H1724" s="9" t="s">
        <v>320</v>
      </c>
      <c r="I1724" s="9"/>
      <c r="J1724" s="9"/>
      <c r="K1724" s="9" t="s">
        <v>10113</v>
      </c>
      <c r="L1724" s="9" t="s">
        <v>10113</v>
      </c>
    </row>
    <row r="1725" spans="1:12" x14ac:dyDescent="0.35">
      <c r="A1725" s="9" t="s">
        <v>10114</v>
      </c>
      <c r="B1725" s="9" t="s">
        <v>10115</v>
      </c>
      <c r="C1725" s="9" t="s">
        <v>10116</v>
      </c>
      <c r="D1725" s="9">
        <v>1723</v>
      </c>
      <c r="E1725" s="9" t="s">
        <v>10117</v>
      </c>
      <c r="F1725" s="9" t="s">
        <v>318</v>
      </c>
      <c r="G1725" s="9" t="s">
        <v>10118</v>
      </c>
      <c r="H1725" s="9" t="s">
        <v>320</v>
      </c>
      <c r="I1725" s="9"/>
      <c r="J1725" s="9"/>
      <c r="K1725" s="9"/>
      <c r="L1725" s="9"/>
    </row>
    <row r="1726" spans="1:12" x14ac:dyDescent="0.35">
      <c r="A1726" s="9" t="s">
        <v>10119</v>
      </c>
      <c r="B1726" s="9" t="s">
        <v>10120</v>
      </c>
      <c r="C1726" s="9" t="s">
        <v>10121</v>
      </c>
      <c r="D1726" s="9">
        <v>1724</v>
      </c>
      <c r="E1726" s="9" t="s">
        <v>10122</v>
      </c>
      <c r="F1726" s="9" t="s">
        <v>318</v>
      </c>
      <c r="G1726" s="9" t="s">
        <v>10123</v>
      </c>
      <c r="H1726" s="9" t="s">
        <v>320</v>
      </c>
      <c r="I1726" s="9"/>
      <c r="J1726" s="9"/>
      <c r="K1726" s="9"/>
      <c r="L1726" s="9"/>
    </row>
    <row r="1727" spans="1:12" x14ac:dyDescent="0.35">
      <c r="A1727" s="9" t="s">
        <v>10124</v>
      </c>
      <c r="B1727" s="9" t="s">
        <v>10125</v>
      </c>
      <c r="C1727" s="9" t="s">
        <v>10126</v>
      </c>
      <c r="D1727" s="9">
        <v>1725</v>
      </c>
      <c r="E1727" s="9" t="s">
        <v>10127</v>
      </c>
      <c r="F1727" s="9" t="s">
        <v>318</v>
      </c>
      <c r="G1727" s="9" t="s">
        <v>10128</v>
      </c>
      <c r="H1727" s="9" t="s">
        <v>327</v>
      </c>
      <c r="I1727" s="9"/>
      <c r="J1727" s="9"/>
      <c r="K1727" s="9" t="s">
        <v>10129</v>
      </c>
      <c r="L1727" s="9" t="s">
        <v>10130</v>
      </c>
    </row>
    <row r="1728" spans="1:12" x14ac:dyDescent="0.35">
      <c r="A1728" s="9" t="s">
        <v>10131</v>
      </c>
      <c r="B1728" s="9" t="s">
        <v>10132</v>
      </c>
      <c r="C1728" s="9" t="s">
        <v>10133</v>
      </c>
      <c r="D1728" s="9">
        <v>1726</v>
      </c>
      <c r="E1728" s="9" t="s">
        <v>10134</v>
      </c>
      <c r="F1728" s="9" t="s">
        <v>318</v>
      </c>
      <c r="G1728" s="9" t="s">
        <v>10135</v>
      </c>
      <c r="H1728" s="9" t="s">
        <v>320</v>
      </c>
      <c r="I1728" s="9"/>
      <c r="J1728" s="9"/>
      <c r="K1728" s="9"/>
      <c r="L1728" s="9"/>
    </row>
    <row r="1729" spans="1:12" x14ac:dyDescent="0.35">
      <c r="A1729" s="9" t="s">
        <v>10136</v>
      </c>
      <c r="B1729" s="9" t="s">
        <v>10137</v>
      </c>
      <c r="C1729" s="9" t="s">
        <v>10138</v>
      </c>
      <c r="D1729" s="9">
        <v>1727</v>
      </c>
      <c r="E1729" s="9" t="s">
        <v>10139</v>
      </c>
      <c r="F1729" s="9" t="s">
        <v>365</v>
      </c>
      <c r="G1729" s="9" t="s">
        <v>10140</v>
      </c>
      <c r="H1729" s="9" t="s">
        <v>327</v>
      </c>
      <c r="I1729" s="9"/>
      <c r="J1729" s="9"/>
      <c r="K1729" s="9" t="s">
        <v>10141</v>
      </c>
      <c r="L1729" s="9" t="s">
        <v>10141</v>
      </c>
    </row>
    <row r="1730" spans="1:12" x14ac:dyDescent="0.35">
      <c r="A1730" s="9" t="s">
        <v>10142</v>
      </c>
      <c r="B1730" s="9" t="s">
        <v>10143</v>
      </c>
      <c r="C1730" s="9" t="s">
        <v>10144</v>
      </c>
      <c r="D1730" s="9">
        <v>1728</v>
      </c>
      <c r="E1730" s="9" t="s">
        <v>10145</v>
      </c>
      <c r="F1730" s="9" t="s">
        <v>318</v>
      </c>
      <c r="G1730" s="9" t="s">
        <v>10146</v>
      </c>
      <c r="H1730" s="9" t="s">
        <v>327</v>
      </c>
      <c r="I1730" s="9"/>
      <c r="J1730" s="9" t="s">
        <v>10147</v>
      </c>
      <c r="K1730" s="9" t="s">
        <v>10148</v>
      </c>
      <c r="L1730" s="9" t="s">
        <v>10148</v>
      </c>
    </row>
    <row r="1731" spans="1:12" x14ac:dyDescent="0.35">
      <c r="A1731" s="9" t="s">
        <v>10149</v>
      </c>
      <c r="B1731" s="9" t="s">
        <v>10150</v>
      </c>
      <c r="C1731" s="9" t="s">
        <v>10151</v>
      </c>
      <c r="D1731" s="9">
        <v>1729</v>
      </c>
      <c r="E1731" s="9" t="s">
        <v>10152</v>
      </c>
      <c r="F1731" s="9" t="s">
        <v>365</v>
      </c>
      <c r="G1731" s="9" t="s">
        <v>10153</v>
      </c>
      <c r="H1731" s="9" t="s">
        <v>327</v>
      </c>
      <c r="I1731" s="9"/>
      <c r="J1731" s="9" t="s">
        <v>10154</v>
      </c>
      <c r="K1731" s="9" t="s">
        <v>10155</v>
      </c>
      <c r="L1731" s="9" t="s">
        <v>10155</v>
      </c>
    </row>
    <row r="1732" spans="1:12" x14ac:dyDescent="0.35">
      <c r="A1732" s="9" t="s">
        <v>10156</v>
      </c>
      <c r="B1732" s="9" t="s">
        <v>10157</v>
      </c>
      <c r="C1732" s="9" t="s">
        <v>10158</v>
      </c>
      <c r="D1732" s="9">
        <v>1730</v>
      </c>
      <c r="E1732" s="9" t="s">
        <v>10159</v>
      </c>
      <c r="F1732" s="9" t="s">
        <v>392</v>
      </c>
      <c r="G1732" s="9" t="s">
        <v>10160</v>
      </c>
      <c r="H1732" s="9" t="s">
        <v>320</v>
      </c>
      <c r="I1732" s="9"/>
      <c r="J1732" s="9"/>
      <c r="K1732" s="9"/>
      <c r="L1732" s="9"/>
    </row>
    <row r="1733" spans="1:12" x14ac:dyDescent="0.35">
      <c r="A1733" s="9" t="s">
        <v>10161</v>
      </c>
      <c r="B1733" s="9" t="s">
        <v>10162</v>
      </c>
      <c r="C1733" s="9" t="s">
        <v>10163</v>
      </c>
      <c r="D1733" s="9">
        <v>1731</v>
      </c>
      <c r="E1733" s="9" t="s">
        <v>10164</v>
      </c>
      <c r="F1733" s="9" t="s">
        <v>412</v>
      </c>
      <c r="G1733" s="9" t="s">
        <v>10165</v>
      </c>
      <c r="H1733" s="9" t="s">
        <v>327</v>
      </c>
      <c r="I1733" s="9"/>
      <c r="J1733" s="9" t="s">
        <v>10166</v>
      </c>
      <c r="K1733" s="9" t="s">
        <v>10167</v>
      </c>
      <c r="L1733" s="9" t="s">
        <v>10167</v>
      </c>
    </row>
    <row r="1734" spans="1:12" x14ac:dyDescent="0.35">
      <c r="A1734" s="9" t="s">
        <v>10168</v>
      </c>
      <c r="B1734" s="9" t="s">
        <v>10169</v>
      </c>
      <c r="C1734" s="9" t="s">
        <v>10170</v>
      </c>
      <c r="D1734" s="9">
        <v>1732</v>
      </c>
      <c r="E1734" s="9" t="s">
        <v>10171</v>
      </c>
      <c r="F1734" s="9" t="s">
        <v>412</v>
      </c>
      <c r="G1734" s="9" t="s">
        <v>10172</v>
      </c>
      <c r="H1734" s="9" t="s">
        <v>320</v>
      </c>
      <c r="I1734" s="9"/>
      <c r="J1734" s="9"/>
      <c r="K1734" s="9"/>
      <c r="L1734" s="9"/>
    </row>
    <row r="1735" spans="1:12" x14ac:dyDescent="0.35">
      <c r="A1735" s="9" t="s">
        <v>10173</v>
      </c>
      <c r="B1735" s="9" t="s">
        <v>10174</v>
      </c>
      <c r="C1735" s="9" t="s">
        <v>10175</v>
      </c>
      <c r="D1735" s="9">
        <v>1733</v>
      </c>
      <c r="E1735" s="9" t="s">
        <v>10176</v>
      </c>
      <c r="F1735" s="9" t="s">
        <v>412</v>
      </c>
      <c r="G1735" s="9" t="s">
        <v>10177</v>
      </c>
      <c r="H1735" s="9" t="s">
        <v>320</v>
      </c>
      <c r="I1735" s="9"/>
      <c r="J1735" s="9"/>
      <c r="K1735" s="9"/>
      <c r="L1735" s="9"/>
    </row>
    <row r="1736" spans="1:12" x14ac:dyDescent="0.35">
      <c r="A1736" s="9" t="s">
        <v>10178</v>
      </c>
      <c r="B1736" s="9" t="s">
        <v>10179</v>
      </c>
      <c r="C1736" s="9" t="s">
        <v>10180</v>
      </c>
      <c r="D1736" s="9">
        <v>1734</v>
      </c>
      <c r="E1736" s="9" t="s">
        <v>10181</v>
      </c>
      <c r="F1736" s="9" t="s">
        <v>392</v>
      </c>
      <c r="G1736" s="9"/>
      <c r="H1736" s="9"/>
      <c r="I1736" s="9"/>
      <c r="J1736" s="9"/>
      <c r="K1736" s="9"/>
      <c r="L1736" s="9"/>
    </row>
    <row r="1737" spans="1:12" x14ac:dyDescent="0.35">
      <c r="A1737" s="9" t="s">
        <v>10182</v>
      </c>
      <c r="B1737" s="9" t="s">
        <v>10183</v>
      </c>
      <c r="C1737" s="9" t="s">
        <v>10184</v>
      </c>
      <c r="D1737" s="9">
        <v>1735</v>
      </c>
      <c r="E1737" s="9" t="s">
        <v>10185</v>
      </c>
      <c r="F1737" s="9" t="s">
        <v>318</v>
      </c>
      <c r="G1737" s="9" t="s">
        <v>10186</v>
      </c>
      <c r="H1737" s="9" t="s">
        <v>327</v>
      </c>
      <c r="I1737" s="9"/>
      <c r="J1737" s="9" t="s">
        <v>10187</v>
      </c>
      <c r="K1737" s="9" t="s">
        <v>10188</v>
      </c>
      <c r="L1737" s="9" t="s">
        <v>10188</v>
      </c>
    </row>
    <row r="1738" spans="1:12" x14ac:dyDescent="0.35">
      <c r="A1738" s="9" t="s">
        <v>10189</v>
      </c>
      <c r="B1738" s="9" t="s">
        <v>10190</v>
      </c>
      <c r="C1738" s="9" t="s">
        <v>10191</v>
      </c>
      <c r="D1738" s="9">
        <v>1736</v>
      </c>
      <c r="E1738" s="9" t="s">
        <v>10192</v>
      </c>
      <c r="F1738" s="9" t="s">
        <v>392</v>
      </c>
      <c r="G1738" s="9" t="s">
        <v>10193</v>
      </c>
      <c r="H1738" s="9" t="s">
        <v>320</v>
      </c>
      <c r="I1738" s="9"/>
      <c r="J1738" s="9"/>
      <c r="K1738" s="9" t="s">
        <v>10194</v>
      </c>
      <c r="L1738" s="9" t="s">
        <v>10194</v>
      </c>
    </row>
    <row r="1739" spans="1:12" x14ac:dyDescent="0.35">
      <c r="A1739" s="9" t="s">
        <v>10195</v>
      </c>
      <c r="B1739" s="9" t="s">
        <v>10196</v>
      </c>
      <c r="C1739" s="9" t="s">
        <v>10197</v>
      </c>
      <c r="D1739" s="9">
        <v>1737</v>
      </c>
      <c r="E1739" s="9" t="s">
        <v>10198</v>
      </c>
      <c r="F1739" s="9" t="s">
        <v>318</v>
      </c>
      <c r="G1739" s="9" t="s">
        <v>10199</v>
      </c>
      <c r="H1739" s="9" t="s">
        <v>320</v>
      </c>
      <c r="I1739" s="9"/>
      <c r="J1739" s="9"/>
      <c r="K1739" s="9"/>
      <c r="L1739" s="9"/>
    </row>
    <row r="1740" spans="1:12" x14ac:dyDescent="0.35">
      <c r="A1740" s="9" t="s">
        <v>10200</v>
      </c>
      <c r="B1740" s="9" t="s">
        <v>10201</v>
      </c>
      <c r="C1740" s="9" t="s">
        <v>10202</v>
      </c>
      <c r="D1740" s="9">
        <v>1738</v>
      </c>
      <c r="E1740" s="9" t="s">
        <v>10203</v>
      </c>
      <c r="F1740" s="9" t="s">
        <v>412</v>
      </c>
      <c r="G1740" s="9" t="s">
        <v>10204</v>
      </c>
      <c r="H1740" s="9" t="s">
        <v>320</v>
      </c>
      <c r="I1740" s="9"/>
      <c r="J1740" s="9"/>
      <c r="K1740" s="9"/>
      <c r="L1740" s="9"/>
    </row>
    <row r="1741" spans="1:12" x14ac:dyDescent="0.35">
      <c r="A1741" s="9" t="s">
        <v>10205</v>
      </c>
      <c r="B1741" s="9" t="s">
        <v>10206</v>
      </c>
      <c r="C1741" s="9" t="s">
        <v>10207</v>
      </c>
      <c r="D1741" s="9">
        <v>1739</v>
      </c>
      <c r="E1741" s="9" t="s">
        <v>10208</v>
      </c>
      <c r="F1741" s="9" t="s">
        <v>392</v>
      </c>
      <c r="G1741" s="9" t="s">
        <v>10209</v>
      </c>
      <c r="H1741" s="9" t="s">
        <v>327</v>
      </c>
      <c r="I1741" s="9"/>
      <c r="J1741" s="9" t="s">
        <v>10210</v>
      </c>
      <c r="K1741" s="9" t="s">
        <v>10211</v>
      </c>
      <c r="L1741" s="9" t="s">
        <v>10211</v>
      </c>
    </row>
    <row r="1742" spans="1:12" x14ac:dyDescent="0.35">
      <c r="A1742" s="9" t="s">
        <v>10212</v>
      </c>
      <c r="B1742" s="9" t="s">
        <v>10213</v>
      </c>
      <c r="C1742" s="9" t="s">
        <v>10214</v>
      </c>
      <c r="D1742" s="9">
        <v>1740</v>
      </c>
      <c r="E1742" s="9" t="s">
        <v>10215</v>
      </c>
      <c r="F1742" s="9" t="s">
        <v>865</v>
      </c>
      <c r="G1742" s="9" t="s">
        <v>10216</v>
      </c>
      <c r="H1742" s="9" t="s">
        <v>320</v>
      </c>
      <c r="I1742" s="9"/>
      <c r="J1742" s="9"/>
      <c r="K1742" s="9"/>
      <c r="L1742" s="9"/>
    </row>
    <row r="1743" spans="1:12" x14ac:dyDescent="0.35">
      <c r="A1743" s="9" t="s">
        <v>10217</v>
      </c>
      <c r="B1743" s="9" t="s">
        <v>10218</v>
      </c>
      <c r="C1743" s="9" t="s">
        <v>10219</v>
      </c>
      <c r="D1743" s="9">
        <v>1741</v>
      </c>
      <c r="E1743" s="9" t="s">
        <v>10220</v>
      </c>
      <c r="F1743" s="9" t="s">
        <v>392</v>
      </c>
      <c r="G1743" s="9" t="s">
        <v>10221</v>
      </c>
      <c r="H1743" s="9" t="s">
        <v>327</v>
      </c>
      <c r="I1743" s="9"/>
      <c r="J1743" s="9" t="s">
        <v>10222</v>
      </c>
      <c r="K1743" s="9" t="s">
        <v>10223</v>
      </c>
      <c r="L1743" s="9" t="s">
        <v>10223</v>
      </c>
    </row>
    <row r="1744" spans="1:12" x14ac:dyDescent="0.35">
      <c r="A1744" s="9" t="s">
        <v>10224</v>
      </c>
      <c r="B1744" s="9" t="s">
        <v>10225</v>
      </c>
      <c r="C1744" s="9" t="s">
        <v>10226</v>
      </c>
      <c r="D1744" s="9">
        <v>1742</v>
      </c>
      <c r="E1744" s="9" t="s">
        <v>10227</v>
      </c>
      <c r="F1744" s="9" t="s">
        <v>392</v>
      </c>
      <c r="G1744" s="9" t="s">
        <v>10228</v>
      </c>
      <c r="H1744" s="9" t="s">
        <v>320</v>
      </c>
      <c r="I1744" s="9"/>
      <c r="J1744" s="9"/>
      <c r="K1744" s="9"/>
      <c r="L1744" s="9"/>
    </row>
    <row r="1745" spans="1:12" x14ac:dyDescent="0.35">
      <c r="A1745" s="9" t="s">
        <v>10229</v>
      </c>
      <c r="B1745" s="9" t="s">
        <v>10230</v>
      </c>
      <c r="C1745" s="9" t="s">
        <v>10231</v>
      </c>
      <c r="D1745" s="9">
        <v>1743</v>
      </c>
      <c r="E1745" s="9" t="s">
        <v>10232</v>
      </c>
      <c r="F1745" s="9" t="s">
        <v>365</v>
      </c>
      <c r="G1745" s="9" t="s">
        <v>10233</v>
      </c>
      <c r="H1745" s="9" t="s">
        <v>327</v>
      </c>
      <c r="I1745" s="9"/>
      <c r="J1745" s="9" t="s">
        <v>10234</v>
      </c>
      <c r="K1745" s="9" t="s">
        <v>10235</v>
      </c>
      <c r="L1745" s="9" t="s">
        <v>10235</v>
      </c>
    </row>
    <row r="1746" spans="1:12" x14ac:dyDescent="0.35">
      <c r="A1746" s="9" t="s">
        <v>10236</v>
      </c>
      <c r="B1746" s="9" t="s">
        <v>10237</v>
      </c>
      <c r="C1746" s="9" t="s">
        <v>10238</v>
      </c>
      <c r="D1746" s="9">
        <v>1744</v>
      </c>
      <c r="E1746" s="9" t="s">
        <v>10239</v>
      </c>
      <c r="F1746" s="9" t="s">
        <v>318</v>
      </c>
      <c r="G1746" s="9" t="s">
        <v>10240</v>
      </c>
      <c r="H1746" s="9" t="s">
        <v>320</v>
      </c>
      <c r="I1746" s="9"/>
      <c r="J1746" s="9"/>
      <c r="K1746" s="9" t="s">
        <v>10241</v>
      </c>
      <c r="L1746" s="9" t="s">
        <v>10241</v>
      </c>
    </row>
    <row r="1747" spans="1:12" x14ac:dyDescent="0.35">
      <c r="A1747" s="9" t="s">
        <v>10242</v>
      </c>
      <c r="B1747" s="9" t="s">
        <v>10243</v>
      </c>
      <c r="C1747" s="9" t="s">
        <v>10244</v>
      </c>
      <c r="D1747" s="9">
        <v>1745</v>
      </c>
      <c r="E1747" s="9" t="s">
        <v>10245</v>
      </c>
      <c r="F1747" s="9" t="s">
        <v>318</v>
      </c>
      <c r="G1747" s="9" t="s">
        <v>10246</v>
      </c>
      <c r="H1747" s="9" t="s">
        <v>320</v>
      </c>
      <c r="I1747" s="9"/>
      <c r="J1747" s="9"/>
      <c r="K1747" s="9" t="s">
        <v>350</v>
      </c>
      <c r="L1747" s="9" t="s">
        <v>350</v>
      </c>
    </row>
    <row r="1748" spans="1:12" x14ac:dyDescent="0.35">
      <c r="A1748" s="9" t="s">
        <v>10247</v>
      </c>
      <c r="B1748" s="9" t="s">
        <v>10248</v>
      </c>
      <c r="C1748" s="9" t="s">
        <v>10249</v>
      </c>
      <c r="D1748" s="9">
        <v>1746</v>
      </c>
      <c r="E1748" s="9" t="s">
        <v>10250</v>
      </c>
      <c r="F1748" s="9" t="s">
        <v>318</v>
      </c>
      <c r="G1748" s="9" t="s">
        <v>10251</v>
      </c>
      <c r="H1748" s="9" t="s">
        <v>327</v>
      </c>
      <c r="I1748" s="9"/>
      <c r="J1748" s="9" t="s">
        <v>10252</v>
      </c>
      <c r="K1748" s="9" t="s">
        <v>10253</v>
      </c>
      <c r="L1748" s="9" t="s">
        <v>10253</v>
      </c>
    </row>
    <row r="1749" spans="1:12" x14ac:dyDescent="0.35">
      <c r="A1749" s="9" t="s">
        <v>10254</v>
      </c>
      <c r="B1749" s="9" t="s">
        <v>10255</v>
      </c>
      <c r="C1749" s="9" t="s">
        <v>10256</v>
      </c>
      <c r="D1749" s="9">
        <v>1747</v>
      </c>
      <c r="E1749" s="9" t="s">
        <v>10257</v>
      </c>
      <c r="F1749" s="9" t="s">
        <v>318</v>
      </c>
      <c r="G1749" s="9" t="s">
        <v>10258</v>
      </c>
      <c r="H1749" s="9" t="s">
        <v>327</v>
      </c>
      <c r="I1749" s="9"/>
      <c r="J1749" s="9"/>
      <c r="K1749" s="9" t="s">
        <v>350</v>
      </c>
      <c r="L1749" s="9" t="s">
        <v>350</v>
      </c>
    </row>
    <row r="1750" spans="1:12" x14ac:dyDescent="0.35">
      <c r="A1750" s="9" t="s">
        <v>10259</v>
      </c>
      <c r="B1750" s="9" t="s">
        <v>10260</v>
      </c>
      <c r="C1750" s="9" t="s">
        <v>10261</v>
      </c>
      <c r="D1750" s="9">
        <v>1748</v>
      </c>
      <c r="E1750" s="9" t="s">
        <v>10262</v>
      </c>
      <c r="F1750" s="9" t="s">
        <v>412</v>
      </c>
      <c r="G1750" s="9" t="s">
        <v>10263</v>
      </c>
      <c r="H1750" s="9" t="s">
        <v>320</v>
      </c>
      <c r="I1750" s="9"/>
      <c r="J1750" s="9"/>
      <c r="K1750" s="9"/>
      <c r="L1750" s="9"/>
    </row>
    <row r="1751" spans="1:12" x14ac:dyDescent="0.35">
      <c r="A1751" s="9" t="s">
        <v>10264</v>
      </c>
      <c r="B1751" s="9" t="s">
        <v>10265</v>
      </c>
      <c r="C1751" s="9" t="s">
        <v>10266</v>
      </c>
      <c r="D1751" s="9">
        <v>1749</v>
      </c>
      <c r="E1751" s="9" t="s">
        <v>10267</v>
      </c>
      <c r="F1751" s="9" t="s">
        <v>865</v>
      </c>
      <c r="G1751" s="9" t="s">
        <v>10268</v>
      </c>
      <c r="H1751" s="9" t="s">
        <v>320</v>
      </c>
      <c r="I1751" s="9"/>
      <c r="J1751" s="9"/>
      <c r="K1751" s="9"/>
      <c r="L1751" s="9"/>
    </row>
    <row r="1752" spans="1:12" x14ac:dyDescent="0.35">
      <c r="A1752" s="9" t="s">
        <v>10269</v>
      </c>
      <c r="B1752" s="9" t="s">
        <v>10270</v>
      </c>
      <c r="C1752" s="9" t="s">
        <v>10271</v>
      </c>
      <c r="D1752" s="9">
        <v>1750</v>
      </c>
      <c r="E1752" s="9" t="s">
        <v>10272</v>
      </c>
      <c r="F1752" s="9" t="s">
        <v>1412</v>
      </c>
      <c r="G1752" s="9" t="s">
        <v>10273</v>
      </c>
      <c r="H1752" s="9" t="s">
        <v>320</v>
      </c>
      <c r="I1752" s="9"/>
      <c r="J1752" s="9" t="s">
        <v>10274</v>
      </c>
      <c r="K1752" s="9" t="s">
        <v>350</v>
      </c>
      <c r="L1752" s="9"/>
    </row>
    <row r="1753" spans="1:12" x14ac:dyDescent="0.35">
      <c r="A1753" s="9" t="s">
        <v>10275</v>
      </c>
      <c r="B1753" s="9" t="s">
        <v>10276</v>
      </c>
      <c r="C1753" s="9" t="s">
        <v>10277</v>
      </c>
      <c r="D1753" s="9">
        <v>1751</v>
      </c>
      <c r="E1753" s="9" t="s">
        <v>10278</v>
      </c>
      <c r="F1753" s="9" t="s">
        <v>392</v>
      </c>
      <c r="G1753" s="9" t="s">
        <v>10279</v>
      </c>
      <c r="H1753" s="9" t="s">
        <v>327</v>
      </c>
      <c r="I1753" s="9"/>
      <c r="J1753" s="9" t="s">
        <v>10280</v>
      </c>
      <c r="K1753" s="9" t="s">
        <v>10281</v>
      </c>
      <c r="L1753" s="9" t="s">
        <v>10281</v>
      </c>
    </row>
    <row r="1754" spans="1:12" x14ac:dyDescent="0.35">
      <c r="A1754" s="9" t="s">
        <v>10282</v>
      </c>
      <c r="B1754" s="9" t="s">
        <v>10283</v>
      </c>
      <c r="C1754" s="9" t="s">
        <v>10284</v>
      </c>
      <c r="D1754" s="9">
        <v>1752</v>
      </c>
      <c r="E1754" s="9" t="s">
        <v>10285</v>
      </c>
      <c r="F1754" s="9" t="s">
        <v>392</v>
      </c>
      <c r="G1754" s="9" t="s">
        <v>10286</v>
      </c>
      <c r="H1754" s="9" t="s">
        <v>327</v>
      </c>
      <c r="I1754" s="9"/>
      <c r="J1754" s="9"/>
      <c r="K1754" s="9"/>
      <c r="L1754" s="9"/>
    </row>
    <row r="1755" spans="1:12" x14ac:dyDescent="0.35">
      <c r="A1755" s="9" t="s">
        <v>10287</v>
      </c>
      <c r="B1755" s="9" t="s">
        <v>10288</v>
      </c>
      <c r="C1755" s="9" t="s">
        <v>10289</v>
      </c>
      <c r="D1755" s="9">
        <v>1753</v>
      </c>
      <c r="E1755" s="9" t="s">
        <v>10290</v>
      </c>
      <c r="F1755" s="9" t="s">
        <v>318</v>
      </c>
      <c r="G1755" s="9" t="s">
        <v>10291</v>
      </c>
      <c r="H1755" s="9" t="s">
        <v>327</v>
      </c>
      <c r="I1755" s="9"/>
      <c r="J1755" s="9"/>
      <c r="K1755" s="9"/>
      <c r="L1755" s="9"/>
    </row>
    <row r="1756" spans="1:12" x14ac:dyDescent="0.35">
      <c r="A1756" s="9" t="s">
        <v>10292</v>
      </c>
      <c r="B1756" s="9" t="s">
        <v>10293</v>
      </c>
      <c r="C1756" s="9" t="s">
        <v>10294</v>
      </c>
      <c r="D1756" s="9">
        <v>1754</v>
      </c>
      <c r="E1756" s="9" t="s">
        <v>10295</v>
      </c>
      <c r="F1756" s="9" t="s">
        <v>318</v>
      </c>
      <c r="G1756" s="9" t="s">
        <v>10296</v>
      </c>
      <c r="H1756" s="9" t="s">
        <v>320</v>
      </c>
      <c r="I1756" s="9"/>
      <c r="J1756" s="9"/>
      <c r="K1756" s="9" t="s">
        <v>10297</v>
      </c>
      <c r="L1756" s="9" t="s">
        <v>10297</v>
      </c>
    </row>
    <row r="1757" spans="1:12" x14ac:dyDescent="0.35">
      <c r="A1757" s="9" t="s">
        <v>10298</v>
      </c>
      <c r="B1757" s="9" t="s">
        <v>10299</v>
      </c>
      <c r="C1757" s="9" t="s">
        <v>10300</v>
      </c>
      <c r="D1757" s="9">
        <v>1755</v>
      </c>
      <c r="E1757" s="9" t="s">
        <v>10301</v>
      </c>
      <c r="F1757" s="9" t="s">
        <v>318</v>
      </c>
      <c r="G1757" s="9" t="s">
        <v>10302</v>
      </c>
      <c r="H1757" s="9" t="s">
        <v>320</v>
      </c>
      <c r="I1757" s="9"/>
      <c r="J1757" s="9"/>
      <c r="K1757" s="9" t="s">
        <v>10303</v>
      </c>
      <c r="L1757" s="9" t="s">
        <v>10304</v>
      </c>
    </row>
    <row r="1758" spans="1:12" x14ac:dyDescent="0.35">
      <c r="A1758" s="9" t="s">
        <v>10305</v>
      </c>
      <c r="B1758" s="9" t="s">
        <v>10306</v>
      </c>
      <c r="C1758" s="9" t="s">
        <v>10307</v>
      </c>
      <c r="D1758" s="9">
        <v>1756</v>
      </c>
      <c r="E1758" s="9" t="s">
        <v>10308</v>
      </c>
      <c r="F1758" s="9" t="s">
        <v>392</v>
      </c>
      <c r="G1758" s="9" t="s">
        <v>10309</v>
      </c>
      <c r="H1758" s="9" t="s">
        <v>327</v>
      </c>
      <c r="I1758" s="9"/>
      <c r="J1758" s="9"/>
      <c r="K1758" s="9" t="s">
        <v>10310</v>
      </c>
      <c r="L1758" s="9" t="s">
        <v>10310</v>
      </c>
    </row>
    <row r="1759" spans="1:12" x14ac:dyDescent="0.35">
      <c r="A1759" s="9" t="s">
        <v>10311</v>
      </c>
      <c r="B1759" s="9" t="s">
        <v>10312</v>
      </c>
      <c r="C1759" s="9" t="s">
        <v>10313</v>
      </c>
      <c r="D1759" s="9">
        <v>1757</v>
      </c>
      <c r="E1759" s="9" t="s">
        <v>10314</v>
      </c>
      <c r="F1759" s="9" t="s">
        <v>865</v>
      </c>
      <c r="G1759" s="9" t="s">
        <v>10315</v>
      </c>
      <c r="H1759" s="9" t="s">
        <v>320</v>
      </c>
      <c r="I1759" s="9"/>
      <c r="J1759" s="9"/>
      <c r="K1759" s="9"/>
      <c r="L1759" s="9"/>
    </row>
    <row r="1760" spans="1:12" x14ac:dyDescent="0.35">
      <c r="A1760" s="9" t="s">
        <v>10316</v>
      </c>
      <c r="B1760" s="9" t="s">
        <v>10317</v>
      </c>
      <c r="C1760" s="9" t="s">
        <v>10318</v>
      </c>
      <c r="D1760" s="9">
        <v>1758</v>
      </c>
      <c r="E1760" s="9" t="s">
        <v>10319</v>
      </c>
      <c r="F1760" s="9" t="s">
        <v>412</v>
      </c>
      <c r="G1760" s="9"/>
      <c r="H1760" s="9"/>
      <c r="I1760" s="9"/>
      <c r="J1760" s="9"/>
      <c r="K1760" s="9"/>
      <c r="L1760" s="9"/>
    </row>
    <row r="1761" spans="1:12" x14ac:dyDescent="0.35">
      <c r="A1761" s="9" t="s">
        <v>10320</v>
      </c>
      <c r="B1761" s="9" t="s">
        <v>10321</v>
      </c>
      <c r="C1761" s="9" t="s">
        <v>10322</v>
      </c>
      <c r="D1761" s="9">
        <v>1759</v>
      </c>
      <c r="E1761" s="9" t="s">
        <v>10323</v>
      </c>
      <c r="F1761" s="9" t="s">
        <v>392</v>
      </c>
      <c r="G1761" s="9" t="s">
        <v>10324</v>
      </c>
      <c r="H1761" s="9" t="s">
        <v>320</v>
      </c>
      <c r="I1761" s="9"/>
      <c r="J1761" s="9"/>
      <c r="K1761" s="9" t="s">
        <v>10325</v>
      </c>
      <c r="L1761" s="9" t="s">
        <v>10325</v>
      </c>
    </row>
    <row r="1762" spans="1:12" x14ac:dyDescent="0.35">
      <c r="A1762" s="9" t="s">
        <v>10326</v>
      </c>
      <c r="B1762" s="9" t="s">
        <v>10327</v>
      </c>
      <c r="C1762" s="9" t="s">
        <v>10328</v>
      </c>
      <c r="D1762" s="9">
        <v>1760</v>
      </c>
      <c r="E1762" s="9" t="s">
        <v>10329</v>
      </c>
      <c r="F1762" s="9" t="s">
        <v>365</v>
      </c>
      <c r="G1762" s="9" t="s">
        <v>10330</v>
      </c>
      <c r="H1762" s="9" t="s">
        <v>327</v>
      </c>
      <c r="I1762" s="9"/>
      <c r="J1762" s="9"/>
      <c r="K1762" s="9"/>
      <c r="L1762" s="9"/>
    </row>
    <row r="1763" spans="1:12" x14ac:dyDescent="0.35">
      <c r="A1763" s="9" t="s">
        <v>10331</v>
      </c>
      <c r="B1763" s="9" t="s">
        <v>10332</v>
      </c>
      <c r="C1763" s="9" t="s">
        <v>10333</v>
      </c>
      <c r="D1763" s="9">
        <v>1761</v>
      </c>
      <c r="E1763" s="9" t="s">
        <v>10334</v>
      </c>
      <c r="F1763" s="9" t="s">
        <v>318</v>
      </c>
      <c r="G1763" s="9" t="s">
        <v>10335</v>
      </c>
      <c r="H1763" s="9" t="s">
        <v>320</v>
      </c>
      <c r="I1763" s="9"/>
      <c r="J1763" s="9"/>
      <c r="K1763" s="9" t="s">
        <v>10336</v>
      </c>
      <c r="L1763" s="9" t="s">
        <v>350</v>
      </c>
    </row>
    <row r="1764" spans="1:12" x14ac:dyDescent="0.35">
      <c r="A1764" s="9" t="s">
        <v>10337</v>
      </c>
      <c r="B1764" s="9" t="s">
        <v>10338</v>
      </c>
      <c r="C1764" s="9" t="s">
        <v>10339</v>
      </c>
      <c r="D1764" s="9">
        <v>1762</v>
      </c>
      <c r="E1764" s="9" t="s">
        <v>10340</v>
      </c>
      <c r="F1764" s="9" t="s">
        <v>318</v>
      </c>
      <c r="G1764" s="9" t="s">
        <v>10341</v>
      </c>
      <c r="H1764" s="9" t="s">
        <v>320</v>
      </c>
      <c r="I1764" s="9"/>
      <c r="J1764" s="9"/>
      <c r="K1764" s="9" t="s">
        <v>10342</v>
      </c>
      <c r="L1764" s="9" t="s">
        <v>10342</v>
      </c>
    </row>
    <row r="1765" spans="1:12" x14ac:dyDescent="0.35">
      <c r="A1765" s="9" t="s">
        <v>10343</v>
      </c>
      <c r="B1765" s="9" t="s">
        <v>10344</v>
      </c>
      <c r="C1765" s="9" t="s">
        <v>10345</v>
      </c>
      <c r="D1765" s="9">
        <v>1763</v>
      </c>
      <c r="E1765" s="9" t="s">
        <v>10346</v>
      </c>
      <c r="F1765" s="9" t="s">
        <v>318</v>
      </c>
      <c r="G1765" s="9" t="s">
        <v>10347</v>
      </c>
      <c r="H1765" s="9" t="s">
        <v>327</v>
      </c>
      <c r="I1765" s="9"/>
      <c r="J1765" s="9" t="s">
        <v>10348</v>
      </c>
      <c r="K1765" s="9" t="s">
        <v>10349</v>
      </c>
      <c r="L1765" s="9" t="s">
        <v>10349</v>
      </c>
    </row>
    <row r="1766" spans="1:12" x14ac:dyDescent="0.35">
      <c r="A1766" s="9" t="s">
        <v>10350</v>
      </c>
      <c r="B1766" s="9" t="s">
        <v>10351</v>
      </c>
      <c r="C1766" s="9" t="s">
        <v>10352</v>
      </c>
      <c r="D1766" s="9">
        <v>1764</v>
      </c>
      <c r="E1766" s="9" t="s">
        <v>10353</v>
      </c>
      <c r="F1766" s="9" t="s">
        <v>412</v>
      </c>
      <c r="G1766" s="9"/>
      <c r="H1766" s="9"/>
      <c r="I1766" s="9"/>
      <c r="J1766" s="9"/>
      <c r="K1766" s="9"/>
      <c r="L1766" s="9"/>
    </row>
    <row r="1767" spans="1:12" x14ac:dyDescent="0.35">
      <c r="A1767" s="9" t="s">
        <v>10354</v>
      </c>
      <c r="B1767" s="9" t="s">
        <v>10355</v>
      </c>
      <c r="C1767" s="9" t="s">
        <v>10356</v>
      </c>
      <c r="D1767" s="9">
        <v>1765</v>
      </c>
      <c r="E1767" s="9" t="s">
        <v>10357</v>
      </c>
      <c r="F1767" s="9" t="s">
        <v>318</v>
      </c>
      <c r="G1767" s="9" t="s">
        <v>10358</v>
      </c>
      <c r="H1767" s="9" t="s">
        <v>320</v>
      </c>
      <c r="I1767" s="9"/>
      <c r="J1767" s="9"/>
      <c r="K1767" s="9" t="s">
        <v>10359</v>
      </c>
      <c r="L1767" s="9" t="s">
        <v>10359</v>
      </c>
    </row>
    <row r="1768" spans="1:12" x14ac:dyDescent="0.35">
      <c r="A1768" s="9" t="s">
        <v>10360</v>
      </c>
      <c r="B1768" s="9" t="s">
        <v>10361</v>
      </c>
      <c r="C1768" s="9" t="s">
        <v>10362</v>
      </c>
      <c r="D1768" s="9">
        <v>1766</v>
      </c>
      <c r="E1768" s="9" t="s">
        <v>10363</v>
      </c>
      <c r="F1768" s="9" t="s">
        <v>392</v>
      </c>
      <c r="G1768" s="9"/>
      <c r="H1768" s="9"/>
      <c r="I1768" s="9"/>
      <c r="J1768" s="9"/>
      <c r="K1768" s="9"/>
      <c r="L1768" s="9"/>
    </row>
    <row r="1769" spans="1:12" x14ac:dyDescent="0.35">
      <c r="A1769" s="9" t="s">
        <v>10364</v>
      </c>
      <c r="B1769" s="9" t="s">
        <v>10365</v>
      </c>
      <c r="C1769" s="9" t="s">
        <v>10366</v>
      </c>
      <c r="D1769" s="9">
        <v>1767</v>
      </c>
      <c r="E1769" s="9" t="s">
        <v>10367</v>
      </c>
      <c r="F1769" s="9" t="s">
        <v>412</v>
      </c>
      <c r="G1769" s="9" t="s">
        <v>10368</v>
      </c>
      <c r="H1769" s="9" t="s">
        <v>320</v>
      </c>
      <c r="I1769" s="9"/>
      <c r="J1769" s="9"/>
      <c r="K1769" s="9"/>
      <c r="L1769" s="9"/>
    </row>
    <row r="1770" spans="1:12" x14ac:dyDescent="0.35">
      <c r="A1770" s="9" t="s">
        <v>10369</v>
      </c>
      <c r="B1770" s="9" t="s">
        <v>10370</v>
      </c>
      <c r="C1770" s="9" t="s">
        <v>10371</v>
      </c>
      <c r="D1770" s="9">
        <v>1768</v>
      </c>
      <c r="E1770" s="9" t="s">
        <v>10372</v>
      </c>
      <c r="F1770" s="9" t="s">
        <v>392</v>
      </c>
      <c r="G1770" s="9" t="s">
        <v>10373</v>
      </c>
      <c r="H1770" s="9" t="s">
        <v>320</v>
      </c>
      <c r="I1770" s="9"/>
      <c r="J1770" s="9"/>
      <c r="K1770" s="9"/>
      <c r="L1770" s="9"/>
    </row>
    <row r="1771" spans="1:12" x14ac:dyDescent="0.35">
      <c r="A1771" s="9" t="s">
        <v>10374</v>
      </c>
      <c r="B1771" s="9" t="s">
        <v>10375</v>
      </c>
      <c r="C1771" s="9" t="s">
        <v>10376</v>
      </c>
      <c r="D1771" s="9">
        <v>1769</v>
      </c>
      <c r="E1771" s="9" t="s">
        <v>10377</v>
      </c>
      <c r="F1771" s="9" t="s">
        <v>392</v>
      </c>
      <c r="G1771" s="9" t="s">
        <v>10378</v>
      </c>
      <c r="H1771" s="9" t="s">
        <v>320</v>
      </c>
      <c r="I1771" s="9"/>
      <c r="J1771" s="9"/>
      <c r="K1771" s="9" t="s">
        <v>10379</v>
      </c>
      <c r="L1771" s="9" t="s">
        <v>10379</v>
      </c>
    </row>
    <row r="1772" spans="1:12" x14ac:dyDescent="0.35">
      <c r="A1772" s="9" t="s">
        <v>10380</v>
      </c>
      <c r="B1772" s="9" t="s">
        <v>10381</v>
      </c>
      <c r="C1772" s="9" t="s">
        <v>10382</v>
      </c>
      <c r="D1772" s="9">
        <v>1770</v>
      </c>
      <c r="E1772" s="9" t="s">
        <v>10383</v>
      </c>
      <c r="F1772" s="9" t="s">
        <v>318</v>
      </c>
      <c r="G1772" s="9" t="s">
        <v>10384</v>
      </c>
      <c r="H1772" s="9" t="s">
        <v>327</v>
      </c>
      <c r="I1772" s="9"/>
      <c r="J1772" s="9" t="s">
        <v>10385</v>
      </c>
      <c r="K1772" s="9" t="s">
        <v>10386</v>
      </c>
      <c r="L1772" s="9" t="s">
        <v>10386</v>
      </c>
    </row>
    <row r="1773" spans="1:12" x14ac:dyDescent="0.35">
      <c r="A1773" s="9" t="s">
        <v>10387</v>
      </c>
      <c r="B1773" s="9" t="s">
        <v>10388</v>
      </c>
      <c r="C1773" s="9" t="s">
        <v>10389</v>
      </c>
      <c r="D1773" s="9">
        <v>1771</v>
      </c>
      <c r="E1773" s="9" t="s">
        <v>10390</v>
      </c>
      <c r="F1773" s="9" t="s">
        <v>318</v>
      </c>
      <c r="G1773" s="9" t="s">
        <v>10391</v>
      </c>
      <c r="H1773" s="9" t="s">
        <v>327</v>
      </c>
      <c r="I1773" s="9"/>
      <c r="J1773" s="9" t="s">
        <v>10392</v>
      </c>
      <c r="K1773" s="9" t="s">
        <v>10393</v>
      </c>
      <c r="L1773" s="9" t="s">
        <v>10393</v>
      </c>
    </row>
    <row r="1774" spans="1:12" x14ac:dyDescent="0.35">
      <c r="A1774" s="9" t="s">
        <v>10394</v>
      </c>
      <c r="B1774" s="9" t="s">
        <v>10395</v>
      </c>
      <c r="C1774" s="9" t="s">
        <v>10396</v>
      </c>
      <c r="D1774" s="9">
        <v>1772</v>
      </c>
      <c r="E1774" s="9" t="s">
        <v>10397</v>
      </c>
      <c r="F1774" s="9" t="s">
        <v>365</v>
      </c>
      <c r="G1774" s="9" t="s">
        <v>10398</v>
      </c>
      <c r="H1774" s="9" t="s">
        <v>327</v>
      </c>
      <c r="I1774" s="9"/>
      <c r="J1774" s="9" t="s">
        <v>10399</v>
      </c>
      <c r="K1774" s="9" t="s">
        <v>10400</v>
      </c>
      <c r="L1774" s="9" t="s">
        <v>10400</v>
      </c>
    </row>
    <row r="1775" spans="1:12" x14ac:dyDescent="0.35">
      <c r="A1775" s="9" t="s">
        <v>10401</v>
      </c>
      <c r="B1775" s="9" t="s">
        <v>10402</v>
      </c>
      <c r="C1775" s="9" t="s">
        <v>10403</v>
      </c>
      <c r="D1775" s="9">
        <v>1773</v>
      </c>
      <c r="E1775" s="9" t="s">
        <v>10404</v>
      </c>
      <c r="F1775" s="9" t="s">
        <v>318</v>
      </c>
      <c r="G1775" s="9" t="s">
        <v>10405</v>
      </c>
      <c r="H1775" s="9" t="s">
        <v>320</v>
      </c>
      <c r="I1775" s="9"/>
      <c r="J1775" s="9"/>
      <c r="K1775" s="9" t="s">
        <v>10406</v>
      </c>
      <c r="L1775" s="9" t="s">
        <v>10406</v>
      </c>
    </row>
    <row r="1776" spans="1:12" x14ac:dyDescent="0.35">
      <c r="A1776" s="9" t="s">
        <v>10407</v>
      </c>
      <c r="B1776" s="9" t="s">
        <v>10408</v>
      </c>
      <c r="C1776" s="9" t="s">
        <v>10409</v>
      </c>
      <c r="D1776" s="9">
        <v>1774</v>
      </c>
      <c r="E1776" s="9" t="s">
        <v>10410</v>
      </c>
      <c r="F1776" s="9" t="s">
        <v>318</v>
      </c>
      <c r="G1776" s="9" t="s">
        <v>10411</v>
      </c>
      <c r="H1776" s="9" t="s">
        <v>327</v>
      </c>
      <c r="I1776" s="9"/>
      <c r="J1776" s="9" t="s">
        <v>10412</v>
      </c>
      <c r="K1776" s="9" t="s">
        <v>10413</v>
      </c>
      <c r="L1776" s="9"/>
    </row>
    <row r="1777" spans="1:12" x14ac:dyDescent="0.35">
      <c r="A1777" s="9" t="s">
        <v>10414</v>
      </c>
      <c r="B1777" s="9" t="s">
        <v>10415</v>
      </c>
      <c r="C1777" s="9" t="s">
        <v>10416</v>
      </c>
      <c r="D1777" s="9">
        <v>1775</v>
      </c>
      <c r="E1777" s="9" t="s">
        <v>10417</v>
      </c>
      <c r="F1777" s="9" t="s">
        <v>318</v>
      </c>
      <c r="G1777" s="9" t="s">
        <v>10418</v>
      </c>
      <c r="H1777" s="9" t="s">
        <v>327</v>
      </c>
      <c r="I1777" s="9"/>
      <c r="J1777" s="9" t="s">
        <v>10419</v>
      </c>
      <c r="K1777" s="9" t="s">
        <v>10420</v>
      </c>
      <c r="L1777" s="9" t="s">
        <v>10420</v>
      </c>
    </row>
    <row r="1778" spans="1:12" x14ac:dyDescent="0.35">
      <c r="A1778" s="9" t="s">
        <v>10421</v>
      </c>
      <c r="B1778" s="9" t="s">
        <v>10422</v>
      </c>
      <c r="C1778" s="9" t="s">
        <v>10423</v>
      </c>
      <c r="D1778" s="9">
        <v>1776</v>
      </c>
      <c r="E1778" s="9" t="s">
        <v>10424</v>
      </c>
      <c r="F1778" s="9" t="s">
        <v>865</v>
      </c>
      <c r="G1778" s="9" t="s">
        <v>10425</v>
      </c>
      <c r="H1778" s="9" t="s">
        <v>320</v>
      </c>
      <c r="I1778" s="9"/>
      <c r="J1778" s="9"/>
      <c r="K1778" s="9" t="s">
        <v>10426</v>
      </c>
      <c r="L1778" s="9" t="s">
        <v>10426</v>
      </c>
    </row>
    <row r="1779" spans="1:12" x14ac:dyDescent="0.35">
      <c r="A1779" s="9" t="s">
        <v>10427</v>
      </c>
      <c r="B1779" s="9" t="s">
        <v>10428</v>
      </c>
      <c r="C1779" s="9" t="s">
        <v>10429</v>
      </c>
      <c r="D1779" s="9">
        <v>1777</v>
      </c>
      <c r="E1779" s="9" t="s">
        <v>10430</v>
      </c>
      <c r="F1779" s="9" t="s">
        <v>318</v>
      </c>
      <c r="G1779" s="9" t="s">
        <v>10431</v>
      </c>
      <c r="H1779" s="9" t="s">
        <v>320</v>
      </c>
      <c r="I1779" s="9"/>
      <c r="J1779" s="9"/>
      <c r="K1779" s="9" t="s">
        <v>350</v>
      </c>
      <c r="L1779" s="9" t="s">
        <v>350</v>
      </c>
    </row>
    <row r="1780" spans="1:12" x14ac:dyDescent="0.35">
      <c r="A1780" s="9" t="s">
        <v>10432</v>
      </c>
      <c r="B1780" s="9" t="s">
        <v>10433</v>
      </c>
      <c r="C1780" s="9" t="s">
        <v>10434</v>
      </c>
      <c r="D1780" s="9">
        <v>1778</v>
      </c>
      <c r="E1780" s="9" t="s">
        <v>10435</v>
      </c>
      <c r="F1780" s="9" t="s">
        <v>412</v>
      </c>
      <c r="G1780" s="9"/>
      <c r="H1780" s="9"/>
      <c r="I1780" s="9"/>
      <c r="J1780" s="9"/>
      <c r="K1780" s="9"/>
      <c r="L1780" s="9"/>
    </row>
    <row r="1781" spans="1:12" x14ac:dyDescent="0.35">
      <c r="A1781" s="9" t="s">
        <v>10436</v>
      </c>
      <c r="B1781" s="9" t="s">
        <v>10437</v>
      </c>
      <c r="C1781" s="9" t="s">
        <v>10438</v>
      </c>
      <c r="D1781" s="9">
        <v>1779</v>
      </c>
      <c r="E1781" s="9" t="s">
        <v>10439</v>
      </c>
      <c r="F1781" s="9" t="s">
        <v>498</v>
      </c>
      <c r="G1781" s="9" t="s">
        <v>10440</v>
      </c>
      <c r="H1781" s="9" t="s">
        <v>320</v>
      </c>
      <c r="I1781" s="9"/>
      <c r="J1781" s="9"/>
      <c r="K1781" s="9" t="s">
        <v>10441</v>
      </c>
      <c r="L1781" s="9"/>
    </row>
    <row r="1782" spans="1:12" x14ac:dyDescent="0.35">
      <c r="A1782" s="9" t="s">
        <v>10442</v>
      </c>
      <c r="B1782" s="9" t="s">
        <v>10443</v>
      </c>
      <c r="C1782" s="9" t="s">
        <v>10444</v>
      </c>
      <c r="D1782" s="9">
        <v>1780</v>
      </c>
      <c r="E1782" s="9" t="s">
        <v>10445</v>
      </c>
      <c r="F1782" s="9" t="s">
        <v>392</v>
      </c>
      <c r="G1782" s="9" t="s">
        <v>10446</v>
      </c>
      <c r="H1782" s="9" t="s">
        <v>320</v>
      </c>
      <c r="I1782" s="9"/>
      <c r="J1782" s="9"/>
      <c r="K1782" s="9"/>
      <c r="L1782" s="9"/>
    </row>
    <row r="1783" spans="1:12" x14ac:dyDescent="0.35">
      <c r="A1783" s="9" t="s">
        <v>10447</v>
      </c>
      <c r="B1783" s="9" t="s">
        <v>10448</v>
      </c>
      <c r="C1783" s="9" t="s">
        <v>10449</v>
      </c>
      <c r="D1783" s="9">
        <v>1781</v>
      </c>
      <c r="E1783" s="9" t="s">
        <v>10450</v>
      </c>
      <c r="F1783" s="9" t="s">
        <v>318</v>
      </c>
      <c r="G1783" s="9" t="s">
        <v>10451</v>
      </c>
      <c r="H1783" s="9" t="s">
        <v>327</v>
      </c>
      <c r="I1783" s="9"/>
      <c r="J1783" s="9" t="s">
        <v>10452</v>
      </c>
      <c r="K1783" s="9" t="s">
        <v>350</v>
      </c>
      <c r="L1783" s="9" t="s">
        <v>350</v>
      </c>
    </row>
    <row r="1784" spans="1:12" x14ac:dyDescent="0.35">
      <c r="A1784" s="9" t="s">
        <v>10453</v>
      </c>
      <c r="B1784" s="9" t="s">
        <v>10454</v>
      </c>
      <c r="C1784" s="9" t="s">
        <v>10455</v>
      </c>
      <c r="D1784" s="9">
        <v>1782</v>
      </c>
      <c r="E1784" s="9" t="s">
        <v>10456</v>
      </c>
      <c r="F1784" s="9" t="s">
        <v>318</v>
      </c>
      <c r="G1784" s="9" t="s">
        <v>10457</v>
      </c>
      <c r="H1784" s="9" t="s">
        <v>327</v>
      </c>
      <c r="I1784" s="9"/>
      <c r="J1784" s="9" t="s">
        <v>10458</v>
      </c>
      <c r="K1784" s="9" t="s">
        <v>10459</v>
      </c>
      <c r="L1784" s="9" t="s">
        <v>10459</v>
      </c>
    </row>
    <row r="1785" spans="1:12" x14ac:dyDescent="0.35">
      <c r="A1785" s="9" t="s">
        <v>10460</v>
      </c>
      <c r="B1785" s="9" t="s">
        <v>10461</v>
      </c>
      <c r="C1785" s="9" t="s">
        <v>10462</v>
      </c>
      <c r="D1785" s="9">
        <v>1783</v>
      </c>
      <c r="E1785" s="9" t="s">
        <v>10463</v>
      </c>
      <c r="F1785" s="9" t="s">
        <v>318</v>
      </c>
      <c r="G1785" s="9" t="s">
        <v>10464</v>
      </c>
      <c r="H1785" s="9" t="s">
        <v>320</v>
      </c>
      <c r="I1785" s="9"/>
      <c r="J1785" s="9"/>
      <c r="K1785" s="9"/>
      <c r="L1785" s="9"/>
    </row>
    <row r="1786" spans="1:12" x14ac:dyDescent="0.35">
      <c r="A1786" s="9" t="s">
        <v>10465</v>
      </c>
      <c r="B1786" s="9" t="s">
        <v>10466</v>
      </c>
      <c r="C1786" s="9" t="s">
        <v>10467</v>
      </c>
      <c r="D1786" s="9">
        <v>1784</v>
      </c>
      <c r="E1786" s="9" t="s">
        <v>10468</v>
      </c>
      <c r="F1786" s="9" t="s">
        <v>318</v>
      </c>
      <c r="G1786" s="9" t="s">
        <v>10469</v>
      </c>
      <c r="H1786" s="9" t="s">
        <v>327</v>
      </c>
      <c r="I1786" s="9"/>
      <c r="J1786" s="9" t="s">
        <v>10470</v>
      </c>
      <c r="K1786" s="9" t="s">
        <v>10471</v>
      </c>
      <c r="L1786" s="9" t="s">
        <v>10471</v>
      </c>
    </row>
    <row r="1787" spans="1:12" x14ac:dyDescent="0.35">
      <c r="A1787" s="9" t="s">
        <v>10472</v>
      </c>
      <c r="B1787" s="9" t="s">
        <v>10473</v>
      </c>
      <c r="C1787" s="9" t="s">
        <v>10474</v>
      </c>
      <c r="D1787" s="9">
        <v>1785</v>
      </c>
      <c r="E1787" s="9" t="s">
        <v>10475</v>
      </c>
      <c r="F1787" s="9" t="s">
        <v>318</v>
      </c>
      <c r="G1787" s="9" t="s">
        <v>10476</v>
      </c>
      <c r="H1787" s="9" t="s">
        <v>327</v>
      </c>
      <c r="I1787" s="9"/>
      <c r="J1787" s="9" t="s">
        <v>10477</v>
      </c>
      <c r="K1787" s="9" t="s">
        <v>10478</v>
      </c>
      <c r="L1787" s="9" t="s">
        <v>10478</v>
      </c>
    </row>
    <row r="1788" spans="1:12" x14ac:dyDescent="0.35">
      <c r="A1788" s="9" t="s">
        <v>10479</v>
      </c>
      <c r="B1788" s="9" t="s">
        <v>10480</v>
      </c>
      <c r="C1788" s="9" t="s">
        <v>10481</v>
      </c>
      <c r="D1788" s="9">
        <v>1786</v>
      </c>
      <c r="E1788" s="9" t="s">
        <v>10482</v>
      </c>
      <c r="F1788" s="9" t="s">
        <v>392</v>
      </c>
      <c r="G1788" s="9"/>
      <c r="H1788" s="9"/>
      <c r="I1788" s="9"/>
      <c r="J1788" s="9"/>
      <c r="K1788" s="9"/>
      <c r="L1788" s="9"/>
    </row>
    <row r="1789" spans="1:12" x14ac:dyDescent="0.35">
      <c r="A1789" s="9" t="s">
        <v>10483</v>
      </c>
      <c r="B1789" s="9" t="s">
        <v>10484</v>
      </c>
      <c r="C1789" s="9" t="s">
        <v>10485</v>
      </c>
      <c r="D1789" s="9">
        <v>1787</v>
      </c>
      <c r="E1789" s="9" t="s">
        <v>10486</v>
      </c>
      <c r="F1789" s="9" t="s">
        <v>318</v>
      </c>
      <c r="G1789" s="9" t="s">
        <v>10487</v>
      </c>
      <c r="H1789" s="9" t="s">
        <v>327</v>
      </c>
      <c r="I1789" s="9"/>
      <c r="J1789" s="9" t="s">
        <v>10488</v>
      </c>
      <c r="K1789" s="9" t="s">
        <v>10489</v>
      </c>
      <c r="L1789" s="9" t="s">
        <v>10489</v>
      </c>
    </row>
    <row r="1790" spans="1:12" x14ac:dyDescent="0.35">
      <c r="A1790" s="9" t="s">
        <v>10490</v>
      </c>
      <c r="B1790" s="9" t="s">
        <v>10491</v>
      </c>
      <c r="C1790" s="9" t="s">
        <v>10492</v>
      </c>
      <c r="D1790" s="9">
        <v>1788</v>
      </c>
      <c r="E1790" s="9" t="s">
        <v>10493</v>
      </c>
      <c r="F1790" s="9" t="s">
        <v>318</v>
      </c>
      <c r="G1790" s="9" t="s">
        <v>10494</v>
      </c>
      <c r="H1790" s="9" t="s">
        <v>320</v>
      </c>
      <c r="I1790" s="9"/>
      <c r="J1790" s="9"/>
      <c r="K1790" s="9" t="s">
        <v>10495</v>
      </c>
      <c r="L1790" s="9" t="s">
        <v>10495</v>
      </c>
    </row>
    <row r="1791" spans="1:12" x14ac:dyDescent="0.35">
      <c r="A1791" s="9" t="s">
        <v>10496</v>
      </c>
      <c r="B1791" s="9" t="s">
        <v>10497</v>
      </c>
      <c r="C1791" s="9" t="s">
        <v>10498</v>
      </c>
      <c r="D1791" s="9">
        <v>1789</v>
      </c>
      <c r="E1791" s="9" t="s">
        <v>10499</v>
      </c>
      <c r="F1791" s="9" t="s">
        <v>412</v>
      </c>
      <c r="G1791" s="9"/>
      <c r="H1791" s="9"/>
      <c r="I1791" s="9"/>
      <c r="J1791" s="9" t="s">
        <v>10500</v>
      </c>
      <c r="K1791" s="9" t="s">
        <v>10501</v>
      </c>
      <c r="L1791" s="9" t="s">
        <v>10501</v>
      </c>
    </row>
    <row r="1792" spans="1:12" x14ac:dyDescent="0.35">
      <c r="A1792" s="9" t="s">
        <v>10502</v>
      </c>
      <c r="B1792" s="9" t="s">
        <v>10503</v>
      </c>
      <c r="C1792" s="9" t="s">
        <v>10504</v>
      </c>
      <c r="D1792" s="9">
        <v>1790</v>
      </c>
      <c r="E1792" s="9" t="s">
        <v>10505</v>
      </c>
      <c r="F1792" s="9" t="s">
        <v>1412</v>
      </c>
      <c r="G1792" s="9"/>
      <c r="H1792" s="9"/>
      <c r="I1792" s="9"/>
      <c r="J1792" s="9"/>
      <c r="K1792" s="9" t="s">
        <v>350</v>
      </c>
      <c r="L1792" s="9" t="s">
        <v>350</v>
      </c>
    </row>
    <row r="1793" spans="1:12" x14ac:dyDescent="0.35">
      <c r="A1793" s="9" t="s">
        <v>10506</v>
      </c>
      <c r="B1793" s="9" t="s">
        <v>10507</v>
      </c>
      <c r="C1793" s="9" t="s">
        <v>10508</v>
      </c>
      <c r="D1793" s="9">
        <v>1791</v>
      </c>
      <c r="E1793" s="9" t="s">
        <v>10509</v>
      </c>
      <c r="F1793" s="9" t="s">
        <v>318</v>
      </c>
      <c r="G1793" s="9" t="s">
        <v>10510</v>
      </c>
      <c r="H1793" s="9" t="s">
        <v>320</v>
      </c>
      <c r="I1793" s="9"/>
      <c r="J1793" s="9"/>
      <c r="K1793" s="9"/>
      <c r="L1793" s="9"/>
    </row>
    <row r="1794" spans="1:12" x14ac:dyDescent="0.35">
      <c r="A1794" s="9" t="s">
        <v>10511</v>
      </c>
      <c r="B1794" s="9" t="s">
        <v>10512</v>
      </c>
      <c r="C1794" s="9" t="s">
        <v>10513</v>
      </c>
      <c r="D1794" s="9">
        <v>1792</v>
      </c>
      <c r="E1794" s="9" t="s">
        <v>10514</v>
      </c>
      <c r="F1794" s="9" t="s">
        <v>318</v>
      </c>
      <c r="G1794" s="9"/>
      <c r="H1794" s="9"/>
      <c r="I1794" s="9"/>
      <c r="J1794" s="9" t="s">
        <v>10515</v>
      </c>
      <c r="K1794" s="9" t="s">
        <v>10516</v>
      </c>
      <c r="L1794" s="9" t="s">
        <v>10516</v>
      </c>
    </row>
    <row r="1795" spans="1:12" x14ac:dyDescent="0.35">
      <c r="A1795" s="9" t="s">
        <v>10517</v>
      </c>
      <c r="B1795" s="9" t="s">
        <v>10518</v>
      </c>
      <c r="C1795" s="9" t="s">
        <v>10519</v>
      </c>
      <c r="D1795" s="9">
        <v>1793</v>
      </c>
      <c r="E1795" s="9" t="s">
        <v>10520</v>
      </c>
      <c r="F1795" s="9" t="s">
        <v>318</v>
      </c>
      <c r="G1795" s="9" t="s">
        <v>662</v>
      </c>
      <c r="H1795" s="9" t="s">
        <v>327</v>
      </c>
      <c r="I1795" s="9"/>
      <c r="J1795" s="9" t="s">
        <v>10521</v>
      </c>
      <c r="K1795" s="9" t="s">
        <v>664</v>
      </c>
      <c r="L1795" s="9" t="s">
        <v>664</v>
      </c>
    </row>
    <row r="1796" spans="1:12" x14ac:dyDescent="0.35">
      <c r="A1796" s="9" t="s">
        <v>10522</v>
      </c>
      <c r="B1796" s="9" t="s">
        <v>10523</v>
      </c>
      <c r="C1796" s="9" t="s">
        <v>10524</v>
      </c>
      <c r="D1796" s="9">
        <v>1794</v>
      </c>
      <c r="E1796" s="9" t="s">
        <v>10525</v>
      </c>
      <c r="F1796" s="9" t="s">
        <v>318</v>
      </c>
      <c r="G1796" s="9"/>
      <c r="H1796" s="9"/>
      <c r="I1796" s="9"/>
      <c r="J1796" s="9"/>
      <c r="K1796" s="9"/>
      <c r="L1796" s="9"/>
    </row>
    <row r="1797" spans="1:12" x14ac:dyDescent="0.35">
      <c r="A1797" s="9" t="s">
        <v>10526</v>
      </c>
      <c r="B1797" s="9" t="s">
        <v>10527</v>
      </c>
      <c r="C1797" s="9" t="s">
        <v>10528</v>
      </c>
      <c r="D1797" s="9">
        <v>1795</v>
      </c>
      <c r="E1797" s="9" t="s">
        <v>10529</v>
      </c>
      <c r="F1797" s="9" t="s">
        <v>412</v>
      </c>
      <c r="G1797" s="9" t="s">
        <v>10530</v>
      </c>
      <c r="H1797" s="9" t="s">
        <v>320</v>
      </c>
      <c r="I1797" s="9"/>
      <c r="J1797" s="9"/>
      <c r="K1797" s="9" t="s">
        <v>10531</v>
      </c>
      <c r="L1797" s="9" t="s">
        <v>10532</v>
      </c>
    </row>
    <row r="1798" spans="1:12" x14ac:dyDescent="0.35">
      <c r="A1798" s="9" t="s">
        <v>10533</v>
      </c>
      <c r="B1798" s="9" t="s">
        <v>10534</v>
      </c>
      <c r="C1798" s="9" t="s">
        <v>10535</v>
      </c>
      <c r="D1798" s="9">
        <v>1796</v>
      </c>
      <c r="E1798" s="9" t="s">
        <v>10536</v>
      </c>
      <c r="F1798" s="9" t="s">
        <v>318</v>
      </c>
      <c r="G1798" s="9" t="s">
        <v>10537</v>
      </c>
      <c r="H1798" s="9" t="s">
        <v>327</v>
      </c>
      <c r="I1798" s="9"/>
      <c r="J1798" s="9" t="s">
        <v>10538</v>
      </c>
      <c r="K1798" s="9" t="s">
        <v>10539</v>
      </c>
      <c r="L1798" s="9" t="s">
        <v>10539</v>
      </c>
    </row>
    <row r="1799" spans="1:12" x14ac:dyDescent="0.35">
      <c r="A1799" s="9" t="s">
        <v>10540</v>
      </c>
      <c r="B1799" s="9" t="s">
        <v>10541</v>
      </c>
      <c r="C1799" s="9" t="s">
        <v>10542</v>
      </c>
      <c r="D1799" s="9">
        <v>1797</v>
      </c>
      <c r="E1799" s="9" t="s">
        <v>10543</v>
      </c>
      <c r="F1799" s="9" t="s">
        <v>318</v>
      </c>
      <c r="G1799" s="9"/>
      <c r="H1799" s="9"/>
      <c r="I1799" s="9"/>
      <c r="J1799" s="9"/>
      <c r="K1799" s="9"/>
      <c r="L1799" s="9"/>
    </row>
    <row r="1800" spans="1:12" x14ac:dyDescent="0.35">
      <c r="A1800" s="9" t="s">
        <v>10544</v>
      </c>
      <c r="B1800" s="9" t="s">
        <v>10545</v>
      </c>
      <c r="C1800" s="9" t="s">
        <v>10546</v>
      </c>
      <c r="D1800" s="9">
        <v>1798</v>
      </c>
      <c r="E1800" s="9" t="s">
        <v>10547</v>
      </c>
      <c r="F1800" s="9" t="s">
        <v>318</v>
      </c>
      <c r="G1800" s="9" t="s">
        <v>10548</v>
      </c>
      <c r="H1800" s="9" t="s">
        <v>327</v>
      </c>
      <c r="I1800" s="9"/>
      <c r="J1800" s="9" t="s">
        <v>10549</v>
      </c>
      <c r="K1800" s="9" t="s">
        <v>10550</v>
      </c>
      <c r="L1800" s="9" t="s">
        <v>10550</v>
      </c>
    </row>
    <row r="1801" spans="1:12" x14ac:dyDescent="0.35">
      <c r="A1801" s="9" t="s">
        <v>10551</v>
      </c>
      <c r="B1801" s="9" t="s">
        <v>10552</v>
      </c>
      <c r="C1801" s="9" t="s">
        <v>10553</v>
      </c>
      <c r="D1801" s="9">
        <v>1799</v>
      </c>
      <c r="E1801" s="9" t="s">
        <v>10554</v>
      </c>
      <c r="F1801" s="9" t="s">
        <v>412</v>
      </c>
      <c r="G1801" s="9" t="s">
        <v>10555</v>
      </c>
      <c r="H1801" s="9" t="s">
        <v>327</v>
      </c>
      <c r="I1801" s="9"/>
      <c r="J1801" s="9"/>
      <c r="K1801" s="9"/>
      <c r="L1801" s="9"/>
    </row>
    <row r="1802" spans="1:12" x14ac:dyDescent="0.35">
      <c r="A1802" s="9" t="s">
        <v>10556</v>
      </c>
      <c r="B1802" s="9" t="s">
        <v>10557</v>
      </c>
      <c r="C1802" s="9" t="s">
        <v>10558</v>
      </c>
      <c r="D1802" s="9">
        <v>1800</v>
      </c>
      <c r="E1802" s="9" t="s">
        <v>10559</v>
      </c>
      <c r="F1802" s="9" t="s">
        <v>1412</v>
      </c>
      <c r="G1802" s="9" t="s">
        <v>10560</v>
      </c>
      <c r="H1802" s="9" t="s">
        <v>320</v>
      </c>
      <c r="I1802" s="9"/>
      <c r="J1802" s="9"/>
      <c r="K1802" s="9" t="s">
        <v>10561</v>
      </c>
      <c r="L1802" s="9" t="s">
        <v>350</v>
      </c>
    </row>
    <row r="1803" spans="1:12" x14ac:dyDescent="0.35">
      <c r="A1803" s="9" t="s">
        <v>10562</v>
      </c>
      <c r="B1803" s="9" t="s">
        <v>10563</v>
      </c>
      <c r="C1803" s="9" t="s">
        <v>10564</v>
      </c>
      <c r="D1803" s="9">
        <v>1801</v>
      </c>
      <c r="E1803" s="9" t="s">
        <v>10565</v>
      </c>
      <c r="F1803" s="9" t="s">
        <v>412</v>
      </c>
      <c r="G1803" s="9" t="s">
        <v>10566</v>
      </c>
      <c r="H1803" s="9" t="s">
        <v>320</v>
      </c>
      <c r="I1803" s="9"/>
      <c r="J1803" s="9"/>
      <c r="K1803" s="9" t="s">
        <v>350</v>
      </c>
      <c r="L1803" s="9" t="s">
        <v>350</v>
      </c>
    </row>
    <row r="1804" spans="1:12" x14ac:dyDescent="0.35">
      <c r="A1804" s="9" t="s">
        <v>10567</v>
      </c>
      <c r="B1804" s="9" t="s">
        <v>10568</v>
      </c>
      <c r="C1804" s="9" t="s">
        <v>10569</v>
      </c>
      <c r="D1804" s="9">
        <v>1802</v>
      </c>
      <c r="E1804" s="9" t="s">
        <v>10570</v>
      </c>
      <c r="F1804" s="9" t="s">
        <v>318</v>
      </c>
      <c r="G1804" s="9" t="s">
        <v>10571</v>
      </c>
      <c r="H1804" s="9" t="s">
        <v>327</v>
      </c>
      <c r="I1804" s="9"/>
      <c r="J1804" s="9"/>
      <c r="K1804" s="9" t="s">
        <v>10572</v>
      </c>
      <c r="L1804" s="9"/>
    </row>
    <row r="1805" spans="1:12" x14ac:dyDescent="0.35">
      <c r="A1805" s="9" t="s">
        <v>10573</v>
      </c>
      <c r="B1805" s="9" t="s">
        <v>10574</v>
      </c>
      <c r="C1805" s="9" t="s">
        <v>10575</v>
      </c>
      <c r="D1805" s="9">
        <v>1803</v>
      </c>
      <c r="E1805" s="9" t="s">
        <v>10576</v>
      </c>
      <c r="F1805" s="9" t="s">
        <v>318</v>
      </c>
      <c r="G1805" s="9"/>
      <c r="H1805" s="9"/>
      <c r="I1805" s="9"/>
      <c r="J1805" s="9"/>
      <c r="K1805" s="9"/>
      <c r="L1805" s="9"/>
    </row>
    <row r="1806" spans="1:12" x14ac:dyDescent="0.35">
      <c r="A1806" s="9" t="s">
        <v>10577</v>
      </c>
      <c r="B1806" s="9" t="s">
        <v>10578</v>
      </c>
      <c r="C1806" s="9" t="s">
        <v>10579</v>
      </c>
      <c r="D1806" s="9">
        <v>1804</v>
      </c>
      <c r="E1806" s="9" t="s">
        <v>10580</v>
      </c>
      <c r="F1806" s="9" t="s">
        <v>318</v>
      </c>
      <c r="G1806" s="9" t="s">
        <v>10581</v>
      </c>
      <c r="H1806" s="9" t="s">
        <v>320</v>
      </c>
      <c r="I1806" s="9"/>
      <c r="J1806" s="9" t="s">
        <v>10582</v>
      </c>
      <c r="K1806" s="9"/>
      <c r="L1806" s="9"/>
    </row>
    <row r="1807" spans="1:12" x14ac:dyDescent="0.35">
      <c r="A1807" s="9" t="s">
        <v>10583</v>
      </c>
      <c r="B1807" s="9" t="s">
        <v>10584</v>
      </c>
      <c r="C1807" s="9" t="s">
        <v>10585</v>
      </c>
      <c r="D1807" s="9">
        <v>1805</v>
      </c>
      <c r="E1807" s="9" t="s">
        <v>10586</v>
      </c>
      <c r="F1807" s="9" t="s">
        <v>318</v>
      </c>
      <c r="G1807" s="9" t="s">
        <v>10587</v>
      </c>
      <c r="H1807" s="9" t="s">
        <v>320</v>
      </c>
      <c r="I1807" s="9"/>
      <c r="J1807" s="9"/>
      <c r="K1807" s="9"/>
      <c r="L1807" s="9"/>
    </row>
    <row r="1808" spans="1:12" x14ac:dyDescent="0.35">
      <c r="A1808" s="9" t="s">
        <v>10588</v>
      </c>
      <c r="B1808" s="9" t="s">
        <v>10589</v>
      </c>
      <c r="C1808" s="9" t="s">
        <v>10590</v>
      </c>
      <c r="D1808" s="9">
        <v>1806</v>
      </c>
      <c r="E1808" s="9" t="s">
        <v>10591</v>
      </c>
      <c r="F1808" s="9" t="s">
        <v>318</v>
      </c>
      <c r="G1808" s="9" t="s">
        <v>10592</v>
      </c>
      <c r="H1808" s="9" t="s">
        <v>320</v>
      </c>
      <c r="I1808" s="9"/>
      <c r="J1808" s="9"/>
      <c r="K1808" s="9"/>
      <c r="L1808" s="9"/>
    </row>
    <row r="1809" spans="1:12" x14ac:dyDescent="0.35">
      <c r="A1809" s="9" t="s">
        <v>10593</v>
      </c>
      <c r="B1809" s="9" t="s">
        <v>10594</v>
      </c>
      <c r="C1809" s="9" t="s">
        <v>10595</v>
      </c>
      <c r="D1809" s="9">
        <v>1807</v>
      </c>
      <c r="E1809" s="9" t="s">
        <v>10596</v>
      </c>
      <c r="F1809" s="9" t="s">
        <v>318</v>
      </c>
      <c r="G1809" s="9" t="s">
        <v>10597</v>
      </c>
      <c r="H1809" s="9" t="s">
        <v>320</v>
      </c>
      <c r="I1809" s="9"/>
      <c r="J1809" s="9"/>
      <c r="K1809" s="9" t="s">
        <v>10598</v>
      </c>
      <c r="L1809" s="9" t="s">
        <v>10598</v>
      </c>
    </row>
    <row r="1810" spans="1:12" x14ac:dyDescent="0.35">
      <c r="A1810" s="9" t="s">
        <v>10599</v>
      </c>
      <c r="B1810" s="9" t="s">
        <v>10600</v>
      </c>
      <c r="C1810" s="9" t="s">
        <v>10601</v>
      </c>
      <c r="D1810" s="9">
        <v>1808</v>
      </c>
      <c r="E1810" s="9" t="s">
        <v>10602</v>
      </c>
      <c r="F1810" s="9" t="s">
        <v>318</v>
      </c>
      <c r="G1810" s="9" t="s">
        <v>10603</v>
      </c>
      <c r="H1810" s="9" t="s">
        <v>320</v>
      </c>
      <c r="I1810" s="9"/>
      <c r="J1810" s="9"/>
      <c r="K1810" s="9"/>
      <c r="L1810" s="9"/>
    </row>
    <row r="1811" spans="1:12" x14ac:dyDescent="0.35">
      <c r="A1811" s="9" t="s">
        <v>10604</v>
      </c>
      <c r="B1811" s="9" t="s">
        <v>10605</v>
      </c>
      <c r="C1811" s="9" t="s">
        <v>10606</v>
      </c>
      <c r="D1811" s="9">
        <v>1809</v>
      </c>
      <c r="E1811" s="9" t="s">
        <v>10607</v>
      </c>
      <c r="F1811" s="9" t="s">
        <v>318</v>
      </c>
      <c r="G1811" s="9" t="s">
        <v>10608</v>
      </c>
      <c r="H1811" s="9" t="s">
        <v>320</v>
      </c>
      <c r="I1811" s="9"/>
      <c r="J1811" s="9"/>
      <c r="K1811" s="9" t="s">
        <v>10609</v>
      </c>
      <c r="L1811" s="9" t="s">
        <v>10610</v>
      </c>
    </row>
    <row r="1812" spans="1:12" x14ac:dyDescent="0.35">
      <c r="A1812" s="9" t="s">
        <v>10611</v>
      </c>
      <c r="B1812" s="9" t="s">
        <v>10612</v>
      </c>
      <c r="C1812" s="9" t="s">
        <v>10613</v>
      </c>
      <c r="D1812" s="9">
        <v>1810</v>
      </c>
      <c r="E1812" s="9" t="s">
        <v>10614</v>
      </c>
      <c r="F1812" s="9" t="s">
        <v>318</v>
      </c>
      <c r="G1812" s="9" t="s">
        <v>10615</v>
      </c>
      <c r="H1812" s="9" t="s">
        <v>320</v>
      </c>
      <c r="I1812" s="9"/>
      <c r="J1812" s="9"/>
      <c r="K1812" s="9"/>
      <c r="L1812" s="9"/>
    </row>
    <row r="1813" spans="1:12" x14ac:dyDescent="0.35">
      <c r="A1813" s="9" t="s">
        <v>10616</v>
      </c>
      <c r="B1813" s="9" t="s">
        <v>10617</v>
      </c>
      <c r="C1813" s="9" t="s">
        <v>10618</v>
      </c>
      <c r="D1813" s="9">
        <v>1811</v>
      </c>
      <c r="E1813" s="9" t="s">
        <v>10619</v>
      </c>
      <c r="F1813" s="9" t="s">
        <v>318</v>
      </c>
      <c r="G1813" s="9" t="s">
        <v>10620</v>
      </c>
      <c r="H1813" s="9" t="s">
        <v>320</v>
      </c>
      <c r="I1813" s="9"/>
      <c r="J1813" s="9"/>
      <c r="K1813" s="9" t="s">
        <v>10621</v>
      </c>
      <c r="L1813" s="9" t="s">
        <v>10621</v>
      </c>
    </row>
    <row r="1814" spans="1:12" x14ac:dyDescent="0.35">
      <c r="A1814" s="9" t="s">
        <v>10622</v>
      </c>
      <c r="B1814" s="9" t="s">
        <v>10623</v>
      </c>
      <c r="C1814" s="9" t="s">
        <v>10624</v>
      </c>
      <c r="D1814" s="9">
        <v>1812</v>
      </c>
      <c r="E1814" s="9" t="s">
        <v>10625</v>
      </c>
      <c r="F1814" s="9" t="s">
        <v>318</v>
      </c>
      <c r="G1814" s="9"/>
      <c r="H1814" s="9"/>
      <c r="I1814" s="9"/>
      <c r="J1814" s="9"/>
      <c r="K1814" s="9"/>
      <c r="L1814" s="9"/>
    </row>
    <row r="1815" spans="1:12" x14ac:dyDescent="0.35">
      <c r="A1815" s="9" t="s">
        <v>10626</v>
      </c>
      <c r="B1815" s="9" t="s">
        <v>10627</v>
      </c>
      <c r="C1815" s="9" t="s">
        <v>10628</v>
      </c>
      <c r="D1815" s="9">
        <v>1813</v>
      </c>
      <c r="E1815" s="9" t="s">
        <v>10629</v>
      </c>
      <c r="F1815" s="9" t="s">
        <v>318</v>
      </c>
      <c r="G1815" s="9" t="s">
        <v>10630</v>
      </c>
      <c r="H1815" s="9" t="s">
        <v>320</v>
      </c>
      <c r="I1815" s="9"/>
      <c r="J1815" s="9"/>
      <c r="K1815" s="9" t="s">
        <v>10631</v>
      </c>
      <c r="L1815" s="9" t="s">
        <v>10631</v>
      </c>
    </row>
    <row r="1816" spans="1:12" x14ac:dyDescent="0.35">
      <c r="A1816" s="9" t="s">
        <v>10632</v>
      </c>
      <c r="B1816" s="9" t="s">
        <v>10633</v>
      </c>
      <c r="C1816" s="9" t="s">
        <v>10634</v>
      </c>
      <c r="D1816" s="9">
        <v>1814</v>
      </c>
      <c r="E1816" s="9" t="s">
        <v>10635</v>
      </c>
      <c r="F1816" s="9" t="s">
        <v>318</v>
      </c>
      <c r="G1816" s="9" t="s">
        <v>10636</v>
      </c>
      <c r="H1816" s="9" t="s">
        <v>320</v>
      </c>
      <c r="I1816" s="9"/>
      <c r="J1816" s="9"/>
      <c r="K1816" s="9"/>
      <c r="L1816" s="9"/>
    </row>
    <row r="1817" spans="1:12" x14ac:dyDescent="0.35">
      <c r="A1817" s="9" t="s">
        <v>10637</v>
      </c>
      <c r="B1817" s="9" t="s">
        <v>10638</v>
      </c>
      <c r="C1817" s="9" t="s">
        <v>10639</v>
      </c>
      <c r="D1817" s="9">
        <v>1815</v>
      </c>
      <c r="E1817" s="9" t="s">
        <v>10640</v>
      </c>
      <c r="F1817" s="9" t="s">
        <v>318</v>
      </c>
      <c r="G1817" s="9" t="s">
        <v>10641</v>
      </c>
      <c r="H1817" s="9" t="s">
        <v>327</v>
      </c>
      <c r="I1817" s="9"/>
      <c r="J1817" s="9"/>
      <c r="K1817" s="9" t="s">
        <v>350</v>
      </c>
      <c r="L1817" s="9" t="s">
        <v>350</v>
      </c>
    </row>
    <row r="1818" spans="1:12" x14ac:dyDescent="0.35">
      <c r="A1818" s="9" t="s">
        <v>10642</v>
      </c>
      <c r="B1818" s="9" t="s">
        <v>10643</v>
      </c>
      <c r="C1818" s="9" t="s">
        <v>10644</v>
      </c>
      <c r="D1818" s="9">
        <v>1816</v>
      </c>
      <c r="E1818" s="9" t="s">
        <v>10645</v>
      </c>
      <c r="F1818" s="9" t="s">
        <v>318</v>
      </c>
      <c r="G1818" s="9" t="s">
        <v>10646</v>
      </c>
      <c r="H1818" s="9" t="s">
        <v>320</v>
      </c>
      <c r="I1818" s="9"/>
      <c r="J1818" s="9"/>
      <c r="K1818" s="9" t="s">
        <v>10621</v>
      </c>
      <c r="L1818" s="9" t="s">
        <v>10647</v>
      </c>
    </row>
    <row r="1819" spans="1:12" x14ac:dyDescent="0.35">
      <c r="A1819" s="9" t="s">
        <v>10648</v>
      </c>
      <c r="B1819" s="9" t="s">
        <v>10649</v>
      </c>
      <c r="C1819" s="9" t="s">
        <v>10650</v>
      </c>
      <c r="D1819" s="9">
        <v>1817</v>
      </c>
      <c r="E1819" s="9" t="s">
        <v>10651</v>
      </c>
      <c r="F1819" s="9" t="s">
        <v>365</v>
      </c>
      <c r="G1819" s="9" t="s">
        <v>10652</v>
      </c>
      <c r="H1819" s="9" t="s">
        <v>327</v>
      </c>
      <c r="I1819" s="9"/>
      <c r="J1819" s="9"/>
      <c r="K1819" s="9" t="s">
        <v>10653</v>
      </c>
      <c r="L1819" s="9" t="s">
        <v>10653</v>
      </c>
    </row>
    <row r="1820" spans="1:12" x14ac:dyDescent="0.35">
      <c r="A1820" s="9" t="s">
        <v>10654</v>
      </c>
      <c r="B1820" s="9" t="s">
        <v>10655</v>
      </c>
      <c r="C1820" s="9" t="s">
        <v>10656</v>
      </c>
      <c r="D1820" s="9">
        <v>1818</v>
      </c>
      <c r="E1820" s="9" t="s">
        <v>10657</v>
      </c>
      <c r="F1820" s="9" t="s">
        <v>865</v>
      </c>
      <c r="G1820" s="9" t="s">
        <v>10658</v>
      </c>
      <c r="H1820" s="9" t="s">
        <v>327</v>
      </c>
      <c r="I1820" s="9"/>
      <c r="J1820" s="9"/>
      <c r="K1820" s="9"/>
      <c r="L1820" s="9"/>
    </row>
    <row r="1821" spans="1:12" x14ac:dyDescent="0.35">
      <c r="A1821" s="9" t="s">
        <v>10659</v>
      </c>
      <c r="B1821" s="9" t="s">
        <v>10660</v>
      </c>
      <c r="C1821" s="9" t="s">
        <v>10661</v>
      </c>
      <c r="D1821" s="9">
        <v>1819</v>
      </c>
      <c r="E1821" s="9" t="s">
        <v>10662</v>
      </c>
      <c r="F1821" s="9" t="s">
        <v>318</v>
      </c>
      <c r="G1821" s="9" t="s">
        <v>10663</v>
      </c>
      <c r="H1821" s="9" t="s">
        <v>327</v>
      </c>
      <c r="I1821" s="9"/>
      <c r="J1821" s="9" t="s">
        <v>10664</v>
      </c>
      <c r="K1821" s="9" t="s">
        <v>350</v>
      </c>
      <c r="L1821" s="9" t="s">
        <v>350</v>
      </c>
    </row>
    <row r="1822" spans="1:12" x14ac:dyDescent="0.35">
      <c r="A1822" s="9" t="s">
        <v>10665</v>
      </c>
      <c r="B1822" s="9" t="s">
        <v>10666</v>
      </c>
      <c r="C1822" s="9" t="s">
        <v>10667</v>
      </c>
      <c r="D1822" s="9">
        <v>1820</v>
      </c>
      <c r="E1822" s="9" t="s">
        <v>10668</v>
      </c>
      <c r="F1822" s="9" t="s">
        <v>365</v>
      </c>
      <c r="G1822" s="9"/>
      <c r="H1822" s="9"/>
      <c r="I1822" s="9"/>
      <c r="J1822" s="9"/>
      <c r="K1822" s="9"/>
      <c r="L1822" s="9"/>
    </row>
    <row r="1823" spans="1:12" x14ac:dyDescent="0.35">
      <c r="A1823" s="9" t="s">
        <v>10669</v>
      </c>
      <c r="B1823" s="9" t="s">
        <v>10670</v>
      </c>
      <c r="C1823" s="9" t="s">
        <v>10671</v>
      </c>
      <c r="D1823" s="9">
        <v>1821</v>
      </c>
      <c r="E1823" s="9" t="s">
        <v>10672</v>
      </c>
      <c r="F1823" s="9" t="s">
        <v>1412</v>
      </c>
      <c r="G1823" s="9" t="s">
        <v>10673</v>
      </c>
      <c r="H1823" s="9" t="s">
        <v>320</v>
      </c>
      <c r="I1823" s="9"/>
      <c r="J1823" s="9"/>
      <c r="K1823" s="9" t="s">
        <v>10674</v>
      </c>
      <c r="L1823" s="9" t="s">
        <v>10674</v>
      </c>
    </row>
    <row r="1824" spans="1:12" x14ac:dyDescent="0.35">
      <c r="A1824" s="9" t="s">
        <v>10675</v>
      </c>
      <c r="B1824" s="9" t="s">
        <v>10676</v>
      </c>
      <c r="C1824" s="9" t="s">
        <v>10677</v>
      </c>
      <c r="D1824" s="9">
        <v>1822</v>
      </c>
      <c r="E1824" s="9" t="s">
        <v>10678</v>
      </c>
      <c r="F1824" s="9" t="s">
        <v>318</v>
      </c>
      <c r="G1824" s="9" t="s">
        <v>10679</v>
      </c>
      <c r="H1824" s="9" t="s">
        <v>327</v>
      </c>
      <c r="I1824" s="9"/>
      <c r="J1824" s="9"/>
      <c r="K1824" s="9" t="s">
        <v>10680</v>
      </c>
      <c r="L1824" s="9" t="s">
        <v>10680</v>
      </c>
    </row>
    <row r="1825" spans="1:12" x14ac:dyDescent="0.35">
      <c r="A1825" s="9" t="s">
        <v>10681</v>
      </c>
      <c r="B1825" s="9" t="s">
        <v>10682</v>
      </c>
      <c r="C1825" s="9" t="s">
        <v>10683</v>
      </c>
      <c r="D1825" s="9">
        <v>1823</v>
      </c>
      <c r="E1825" s="9" t="s">
        <v>10684</v>
      </c>
      <c r="F1825" s="9" t="s">
        <v>865</v>
      </c>
      <c r="G1825" s="9" t="s">
        <v>10685</v>
      </c>
      <c r="H1825" s="9" t="s">
        <v>320</v>
      </c>
      <c r="I1825" s="9"/>
      <c r="J1825" s="9"/>
      <c r="K1825" s="9"/>
      <c r="L1825" s="9"/>
    </row>
    <row r="1826" spans="1:12" x14ac:dyDescent="0.35">
      <c r="A1826" s="9" t="s">
        <v>10686</v>
      </c>
      <c r="B1826" s="9" t="s">
        <v>10687</v>
      </c>
      <c r="C1826" s="9" t="s">
        <v>10688</v>
      </c>
      <c r="D1826" s="9">
        <v>1824</v>
      </c>
      <c r="E1826" s="9" t="s">
        <v>10689</v>
      </c>
      <c r="F1826" s="9" t="s">
        <v>392</v>
      </c>
      <c r="G1826" s="9" t="s">
        <v>10690</v>
      </c>
      <c r="H1826" s="9" t="s">
        <v>327</v>
      </c>
      <c r="I1826" s="9"/>
      <c r="J1826" s="9" t="s">
        <v>10691</v>
      </c>
      <c r="K1826" s="9" t="s">
        <v>10692</v>
      </c>
      <c r="L1826" s="9" t="s">
        <v>10692</v>
      </c>
    </row>
    <row r="1827" spans="1:12" x14ac:dyDescent="0.35">
      <c r="A1827" s="9" t="s">
        <v>10693</v>
      </c>
      <c r="B1827" s="9" t="s">
        <v>10694</v>
      </c>
      <c r="C1827" s="9" t="s">
        <v>10695</v>
      </c>
      <c r="D1827" s="9">
        <v>1825</v>
      </c>
      <c r="E1827" s="9" t="s">
        <v>10696</v>
      </c>
      <c r="F1827" s="9" t="s">
        <v>392</v>
      </c>
      <c r="G1827" s="9" t="s">
        <v>10697</v>
      </c>
      <c r="H1827" s="9" t="s">
        <v>320</v>
      </c>
      <c r="I1827" s="9"/>
      <c r="J1827" s="9"/>
      <c r="K1827" s="9"/>
      <c r="L1827" s="9"/>
    </row>
    <row r="1828" spans="1:12" x14ac:dyDescent="0.35">
      <c r="A1828" s="9" t="s">
        <v>10698</v>
      </c>
      <c r="B1828" s="9" t="s">
        <v>10699</v>
      </c>
      <c r="C1828" s="9" t="s">
        <v>10700</v>
      </c>
      <c r="D1828" s="9">
        <v>1826</v>
      </c>
      <c r="E1828" s="9" t="s">
        <v>10701</v>
      </c>
      <c r="F1828" s="9" t="s">
        <v>865</v>
      </c>
      <c r="G1828" s="9" t="s">
        <v>10702</v>
      </c>
      <c r="H1828" s="9" t="s">
        <v>320</v>
      </c>
      <c r="I1828" s="9"/>
      <c r="J1828" s="9"/>
      <c r="K1828" s="9"/>
      <c r="L1828" s="9"/>
    </row>
    <row r="1829" spans="1:12" x14ac:dyDescent="0.35">
      <c r="A1829" s="9" t="s">
        <v>10703</v>
      </c>
      <c r="B1829" s="9" t="s">
        <v>10704</v>
      </c>
      <c r="C1829" s="9" t="s">
        <v>10705</v>
      </c>
      <c r="D1829" s="9">
        <v>1827</v>
      </c>
      <c r="E1829" s="9" t="s">
        <v>10706</v>
      </c>
      <c r="F1829" s="9" t="s">
        <v>392</v>
      </c>
      <c r="G1829" s="9" t="s">
        <v>10707</v>
      </c>
      <c r="H1829" s="9" t="s">
        <v>320</v>
      </c>
      <c r="I1829" s="9"/>
      <c r="J1829" s="9"/>
      <c r="K1829" s="9" t="s">
        <v>10708</v>
      </c>
      <c r="L1829" s="9" t="s">
        <v>10708</v>
      </c>
    </row>
    <row r="1830" spans="1:12" x14ac:dyDescent="0.35">
      <c r="A1830" s="9" t="s">
        <v>10709</v>
      </c>
      <c r="B1830" s="9" t="s">
        <v>10710</v>
      </c>
      <c r="C1830" s="9" t="s">
        <v>10711</v>
      </c>
      <c r="D1830" s="9">
        <v>1828</v>
      </c>
      <c r="E1830" s="9" t="s">
        <v>10712</v>
      </c>
      <c r="F1830" s="9" t="s">
        <v>392</v>
      </c>
      <c r="G1830" s="9" t="s">
        <v>10713</v>
      </c>
      <c r="H1830" s="9" t="s">
        <v>320</v>
      </c>
      <c r="I1830" s="9"/>
      <c r="J1830" s="9"/>
      <c r="K1830" s="9"/>
      <c r="L1830" s="9"/>
    </row>
    <row r="1831" spans="1:12" x14ac:dyDescent="0.35">
      <c r="A1831" s="9" t="s">
        <v>10714</v>
      </c>
      <c r="B1831" s="9" t="s">
        <v>10715</v>
      </c>
      <c r="C1831" s="9" t="s">
        <v>10716</v>
      </c>
      <c r="D1831" s="9">
        <v>1829</v>
      </c>
      <c r="E1831" s="9" t="s">
        <v>10717</v>
      </c>
      <c r="F1831" s="9" t="s">
        <v>318</v>
      </c>
      <c r="G1831" s="9"/>
      <c r="H1831" s="9"/>
      <c r="I1831" s="9"/>
      <c r="J1831" s="9"/>
      <c r="K1831" s="9"/>
      <c r="L1831" s="9"/>
    </row>
    <row r="1832" spans="1:12" x14ac:dyDescent="0.35">
      <c r="A1832" s="9" t="s">
        <v>10718</v>
      </c>
      <c r="B1832" s="9" t="s">
        <v>10719</v>
      </c>
      <c r="C1832" s="9" t="s">
        <v>10720</v>
      </c>
      <c r="D1832" s="9">
        <v>1830</v>
      </c>
      <c r="E1832" s="9" t="s">
        <v>10721</v>
      </c>
      <c r="F1832" s="9" t="s">
        <v>392</v>
      </c>
      <c r="G1832" s="9" t="s">
        <v>10722</v>
      </c>
      <c r="H1832" s="9" t="s">
        <v>320</v>
      </c>
      <c r="I1832" s="9"/>
      <c r="J1832" s="9"/>
      <c r="K1832" s="9"/>
      <c r="L1832" s="9"/>
    </row>
    <row r="1833" spans="1:12" x14ac:dyDescent="0.35">
      <c r="A1833" s="9" t="s">
        <v>10723</v>
      </c>
      <c r="B1833" s="9" t="s">
        <v>10724</v>
      </c>
      <c r="C1833" s="9" t="s">
        <v>10725</v>
      </c>
      <c r="D1833" s="9">
        <v>1831</v>
      </c>
      <c r="E1833" s="9" t="s">
        <v>10726</v>
      </c>
      <c r="F1833" s="9" t="s">
        <v>392</v>
      </c>
      <c r="G1833" s="9" t="s">
        <v>10727</v>
      </c>
      <c r="H1833" s="9" t="s">
        <v>320</v>
      </c>
      <c r="I1833" s="9"/>
      <c r="J1833" s="9"/>
      <c r="K1833" s="9" t="s">
        <v>10728</v>
      </c>
      <c r="L1833" s="9" t="s">
        <v>10729</v>
      </c>
    </row>
    <row r="1834" spans="1:12" x14ac:dyDescent="0.35">
      <c r="A1834" s="9" t="s">
        <v>10730</v>
      </c>
      <c r="B1834" s="9" t="s">
        <v>10731</v>
      </c>
      <c r="C1834" s="9" t="s">
        <v>10732</v>
      </c>
      <c r="D1834" s="9">
        <v>1832</v>
      </c>
      <c r="E1834" s="9" t="s">
        <v>10733</v>
      </c>
      <c r="F1834" s="9" t="s">
        <v>318</v>
      </c>
      <c r="G1834" s="9" t="s">
        <v>10734</v>
      </c>
      <c r="H1834" s="9" t="s">
        <v>327</v>
      </c>
      <c r="I1834" s="9"/>
      <c r="J1834" s="9"/>
      <c r="K1834" s="9" t="s">
        <v>10735</v>
      </c>
      <c r="L1834" s="9" t="s">
        <v>10736</v>
      </c>
    </row>
    <row r="1835" spans="1:12" x14ac:dyDescent="0.35">
      <c r="A1835" s="9" t="s">
        <v>10737</v>
      </c>
      <c r="B1835" s="9" t="s">
        <v>10738</v>
      </c>
      <c r="C1835" s="9" t="s">
        <v>10739</v>
      </c>
      <c r="D1835" s="9">
        <v>1833</v>
      </c>
      <c r="E1835" s="9" t="s">
        <v>10740</v>
      </c>
      <c r="F1835" s="9" t="s">
        <v>318</v>
      </c>
      <c r="G1835" s="9" t="s">
        <v>10741</v>
      </c>
      <c r="H1835" s="9" t="s">
        <v>327</v>
      </c>
      <c r="I1835" s="9"/>
      <c r="J1835" s="9" t="s">
        <v>10742</v>
      </c>
      <c r="K1835" s="9" t="s">
        <v>10743</v>
      </c>
      <c r="L1835" s="9" t="s">
        <v>10743</v>
      </c>
    </row>
    <row r="1836" spans="1:12" x14ac:dyDescent="0.35">
      <c r="A1836" s="9" t="s">
        <v>10744</v>
      </c>
      <c r="B1836" s="9" t="s">
        <v>10745</v>
      </c>
      <c r="C1836" s="9" t="s">
        <v>10746</v>
      </c>
      <c r="D1836" s="9">
        <v>1834</v>
      </c>
      <c r="E1836" s="9" t="s">
        <v>10747</v>
      </c>
      <c r="F1836" s="9" t="s">
        <v>365</v>
      </c>
      <c r="G1836" s="9" t="s">
        <v>10748</v>
      </c>
      <c r="H1836" s="9" t="s">
        <v>327</v>
      </c>
      <c r="I1836" s="9"/>
      <c r="J1836" s="9"/>
      <c r="K1836" s="9"/>
      <c r="L1836" s="9"/>
    </row>
    <row r="1837" spans="1:12" x14ac:dyDescent="0.35">
      <c r="A1837" s="9" t="s">
        <v>10749</v>
      </c>
      <c r="B1837" s="9" t="s">
        <v>10750</v>
      </c>
      <c r="C1837" s="9" t="s">
        <v>10751</v>
      </c>
      <c r="D1837" s="9">
        <v>1835</v>
      </c>
      <c r="E1837" s="9" t="s">
        <v>10752</v>
      </c>
      <c r="F1837" s="9" t="s">
        <v>865</v>
      </c>
      <c r="G1837" s="9" t="s">
        <v>10753</v>
      </c>
      <c r="H1837" s="9" t="s">
        <v>320</v>
      </c>
      <c r="I1837" s="9"/>
      <c r="J1837" s="9"/>
      <c r="K1837" s="9"/>
      <c r="L1837" s="9"/>
    </row>
    <row r="1838" spans="1:12" x14ac:dyDescent="0.35">
      <c r="A1838" s="9" t="s">
        <v>10754</v>
      </c>
      <c r="B1838" s="9" t="s">
        <v>10755</v>
      </c>
      <c r="C1838" s="9" t="s">
        <v>10756</v>
      </c>
      <c r="D1838" s="9">
        <v>1836</v>
      </c>
      <c r="E1838" s="9" t="s">
        <v>10757</v>
      </c>
      <c r="F1838" s="9" t="s">
        <v>318</v>
      </c>
      <c r="G1838" s="9" t="s">
        <v>10758</v>
      </c>
      <c r="H1838" s="9" t="s">
        <v>320</v>
      </c>
      <c r="I1838" s="9"/>
      <c r="J1838" s="9"/>
      <c r="K1838" s="9" t="s">
        <v>10759</v>
      </c>
      <c r="L1838" s="9" t="s">
        <v>10760</v>
      </c>
    </row>
    <row r="1839" spans="1:12" x14ac:dyDescent="0.35">
      <c r="A1839" s="9" t="s">
        <v>10761</v>
      </c>
      <c r="B1839" s="9" t="s">
        <v>10762</v>
      </c>
      <c r="C1839" s="9" t="s">
        <v>10763</v>
      </c>
      <c r="D1839" s="9">
        <v>1837</v>
      </c>
      <c r="E1839" s="9" t="s">
        <v>10764</v>
      </c>
      <c r="F1839" s="9" t="s">
        <v>318</v>
      </c>
      <c r="G1839" s="9" t="s">
        <v>10765</v>
      </c>
      <c r="H1839" s="9" t="s">
        <v>327</v>
      </c>
      <c r="I1839" s="9"/>
      <c r="J1839" s="9" t="s">
        <v>10766</v>
      </c>
      <c r="K1839" s="9" t="s">
        <v>10767</v>
      </c>
      <c r="L1839" s="9" t="s">
        <v>10767</v>
      </c>
    </row>
    <row r="1840" spans="1:12" x14ac:dyDescent="0.35">
      <c r="A1840" s="9" t="s">
        <v>10768</v>
      </c>
      <c r="B1840" s="9" t="s">
        <v>10769</v>
      </c>
      <c r="C1840" s="9" t="s">
        <v>10770</v>
      </c>
      <c r="D1840" s="9">
        <v>1838</v>
      </c>
      <c r="E1840" s="9" t="s">
        <v>10771</v>
      </c>
      <c r="F1840" s="9" t="s">
        <v>365</v>
      </c>
      <c r="G1840" s="9" t="s">
        <v>10772</v>
      </c>
      <c r="H1840" s="9" t="s">
        <v>327</v>
      </c>
      <c r="I1840" s="9"/>
      <c r="J1840" s="9" t="s">
        <v>10773</v>
      </c>
      <c r="K1840" s="9" t="s">
        <v>10774</v>
      </c>
      <c r="L1840" s="9" t="s">
        <v>10774</v>
      </c>
    </row>
    <row r="1841" spans="1:12" x14ac:dyDescent="0.35">
      <c r="A1841" s="9" t="s">
        <v>10775</v>
      </c>
      <c r="B1841" s="9" t="s">
        <v>10776</v>
      </c>
      <c r="C1841" s="9" t="s">
        <v>10777</v>
      </c>
      <c r="D1841" s="9">
        <v>1839</v>
      </c>
      <c r="E1841" s="9" t="s">
        <v>10778</v>
      </c>
      <c r="F1841" s="9" t="s">
        <v>318</v>
      </c>
      <c r="G1841" s="9" t="s">
        <v>10779</v>
      </c>
      <c r="H1841" s="9" t="s">
        <v>327</v>
      </c>
      <c r="I1841" s="9"/>
      <c r="J1841" s="9" t="s">
        <v>10780</v>
      </c>
      <c r="K1841" s="9" t="s">
        <v>10781</v>
      </c>
      <c r="L1841" s="9" t="s">
        <v>10781</v>
      </c>
    </row>
    <row r="1842" spans="1:12" x14ac:dyDescent="0.35">
      <c r="A1842" s="9" t="s">
        <v>10782</v>
      </c>
      <c r="B1842" s="9" t="s">
        <v>10783</v>
      </c>
      <c r="C1842" s="9" t="s">
        <v>10784</v>
      </c>
      <c r="D1842" s="9">
        <v>1840</v>
      </c>
      <c r="E1842" s="9" t="s">
        <v>10785</v>
      </c>
      <c r="F1842" s="9" t="s">
        <v>318</v>
      </c>
      <c r="G1842" s="9" t="s">
        <v>10786</v>
      </c>
      <c r="H1842" s="9" t="s">
        <v>327</v>
      </c>
      <c r="I1842" s="9"/>
      <c r="J1842" s="9" t="s">
        <v>10787</v>
      </c>
      <c r="K1842" s="9" t="s">
        <v>10788</v>
      </c>
      <c r="L1842" s="9" t="s">
        <v>10788</v>
      </c>
    </row>
    <row r="1843" spans="1:12" x14ac:dyDescent="0.35">
      <c r="A1843" s="9" t="s">
        <v>10789</v>
      </c>
      <c r="B1843" s="9" t="s">
        <v>10790</v>
      </c>
      <c r="C1843" s="9" t="s">
        <v>10791</v>
      </c>
      <c r="D1843" s="9">
        <v>1841</v>
      </c>
      <c r="E1843" s="9" t="s">
        <v>10792</v>
      </c>
      <c r="F1843" s="9" t="s">
        <v>318</v>
      </c>
      <c r="G1843" s="9"/>
      <c r="H1843" s="9"/>
      <c r="I1843" s="9"/>
      <c r="J1843" s="9"/>
      <c r="K1843" s="9"/>
      <c r="L1843" s="9"/>
    </row>
    <row r="1844" spans="1:12" x14ac:dyDescent="0.35">
      <c r="A1844" s="9" t="s">
        <v>10793</v>
      </c>
      <c r="B1844" s="9" t="s">
        <v>10794</v>
      </c>
      <c r="C1844" s="9" t="s">
        <v>10795</v>
      </c>
      <c r="D1844" s="9">
        <v>1842</v>
      </c>
      <c r="E1844" s="9" t="s">
        <v>10796</v>
      </c>
      <c r="F1844" s="9" t="s">
        <v>318</v>
      </c>
      <c r="G1844" s="9" t="s">
        <v>10797</v>
      </c>
      <c r="H1844" s="9" t="s">
        <v>327</v>
      </c>
      <c r="I1844" s="9"/>
      <c r="J1844" s="9"/>
      <c r="K1844" s="9" t="s">
        <v>350</v>
      </c>
      <c r="L1844" s="9" t="s">
        <v>350</v>
      </c>
    </row>
    <row r="1845" spans="1:12" x14ac:dyDescent="0.35">
      <c r="A1845" s="9" t="s">
        <v>10798</v>
      </c>
      <c r="B1845" s="9" t="s">
        <v>10799</v>
      </c>
      <c r="C1845" s="9" t="s">
        <v>10800</v>
      </c>
      <c r="D1845" s="9">
        <v>1843</v>
      </c>
      <c r="E1845" s="9" t="s">
        <v>10801</v>
      </c>
      <c r="F1845" s="9" t="s">
        <v>392</v>
      </c>
      <c r="G1845" s="9" t="s">
        <v>10802</v>
      </c>
      <c r="H1845" s="9" t="s">
        <v>327</v>
      </c>
      <c r="I1845" s="9"/>
      <c r="J1845" s="9" t="s">
        <v>10803</v>
      </c>
      <c r="K1845" s="9" t="s">
        <v>10804</v>
      </c>
      <c r="L1845" s="9" t="s">
        <v>10804</v>
      </c>
    </row>
    <row r="1846" spans="1:12" x14ac:dyDescent="0.35">
      <c r="A1846" s="9" t="s">
        <v>10805</v>
      </c>
      <c r="B1846" s="9" t="s">
        <v>10806</v>
      </c>
      <c r="C1846" s="9" t="s">
        <v>10807</v>
      </c>
      <c r="D1846" s="9">
        <v>1844</v>
      </c>
      <c r="E1846" s="9" t="s">
        <v>10808</v>
      </c>
      <c r="F1846" s="9" t="s">
        <v>318</v>
      </c>
      <c r="G1846" s="9" t="s">
        <v>10809</v>
      </c>
      <c r="H1846" s="9" t="s">
        <v>327</v>
      </c>
      <c r="I1846" s="9"/>
      <c r="J1846" s="9" t="s">
        <v>10810</v>
      </c>
      <c r="K1846" s="9" t="s">
        <v>10811</v>
      </c>
      <c r="L1846" s="9" t="s">
        <v>3522</v>
      </c>
    </row>
    <row r="1847" spans="1:12" x14ac:dyDescent="0.35">
      <c r="A1847" s="9" t="s">
        <v>10812</v>
      </c>
      <c r="B1847" s="9" t="s">
        <v>10813</v>
      </c>
      <c r="C1847" s="9" t="s">
        <v>10814</v>
      </c>
      <c r="D1847" s="9">
        <v>1845</v>
      </c>
      <c r="E1847" s="9" t="s">
        <v>10815</v>
      </c>
      <c r="F1847" s="9" t="s">
        <v>318</v>
      </c>
      <c r="G1847" s="9" t="s">
        <v>10816</v>
      </c>
      <c r="H1847" s="9" t="s">
        <v>327</v>
      </c>
      <c r="I1847" s="9"/>
      <c r="J1847" s="9"/>
      <c r="K1847" s="9" t="s">
        <v>10817</v>
      </c>
      <c r="L1847" s="9" t="s">
        <v>10817</v>
      </c>
    </row>
    <row r="1848" spans="1:12" x14ac:dyDescent="0.35">
      <c r="A1848" s="9" t="s">
        <v>10818</v>
      </c>
      <c r="B1848" s="9" t="s">
        <v>10819</v>
      </c>
      <c r="C1848" s="9" t="s">
        <v>10820</v>
      </c>
      <c r="D1848" s="9">
        <v>1846</v>
      </c>
      <c r="E1848" s="9" t="s">
        <v>10821</v>
      </c>
      <c r="F1848" s="9" t="s">
        <v>412</v>
      </c>
      <c r="G1848" s="9" t="s">
        <v>10822</v>
      </c>
      <c r="H1848" s="9" t="s">
        <v>320</v>
      </c>
      <c r="I1848" s="9"/>
      <c r="J1848" s="9"/>
      <c r="K1848" s="9" t="s">
        <v>350</v>
      </c>
      <c r="L1848" s="9"/>
    </row>
    <row r="1849" spans="1:12" x14ac:dyDescent="0.35">
      <c r="A1849" s="9" t="s">
        <v>10823</v>
      </c>
      <c r="B1849" s="9" t="s">
        <v>10824</v>
      </c>
      <c r="C1849" s="9" t="s">
        <v>10825</v>
      </c>
      <c r="D1849" s="9">
        <v>1847</v>
      </c>
      <c r="E1849" s="9" t="s">
        <v>10826</v>
      </c>
      <c r="F1849" s="9" t="s">
        <v>318</v>
      </c>
      <c r="G1849" s="9" t="s">
        <v>10827</v>
      </c>
      <c r="H1849" s="9" t="s">
        <v>320</v>
      </c>
      <c r="I1849" s="9"/>
      <c r="J1849" s="9"/>
      <c r="K1849" s="9"/>
      <c r="L1849" s="9"/>
    </row>
    <row r="1850" spans="1:12" x14ac:dyDescent="0.35">
      <c r="A1850" s="9" t="s">
        <v>10828</v>
      </c>
      <c r="B1850" s="9" t="s">
        <v>10829</v>
      </c>
      <c r="C1850" s="9" t="s">
        <v>10830</v>
      </c>
      <c r="D1850" s="9">
        <v>1848</v>
      </c>
      <c r="E1850" s="9" t="s">
        <v>10831</v>
      </c>
      <c r="F1850" s="9" t="s">
        <v>412</v>
      </c>
      <c r="G1850" s="9" t="s">
        <v>10832</v>
      </c>
      <c r="H1850" s="9" t="s">
        <v>320</v>
      </c>
      <c r="I1850" s="9"/>
      <c r="J1850" s="9"/>
      <c r="K1850" s="9"/>
      <c r="L1850" s="9"/>
    </row>
    <row r="1851" spans="1:12" x14ac:dyDescent="0.35">
      <c r="A1851" s="9" t="s">
        <v>10833</v>
      </c>
      <c r="B1851" s="9" t="s">
        <v>10834</v>
      </c>
      <c r="C1851" s="9" t="s">
        <v>10835</v>
      </c>
      <c r="D1851" s="9">
        <v>1849</v>
      </c>
      <c r="E1851" s="9" t="s">
        <v>10836</v>
      </c>
      <c r="F1851" s="9" t="s">
        <v>318</v>
      </c>
      <c r="G1851" s="9" t="s">
        <v>10837</v>
      </c>
      <c r="H1851" s="9" t="s">
        <v>320</v>
      </c>
      <c r="I1851" s="9"/>
      <c r="J1851" s="9"/>
      <c r="K1851" s="9" t="s">
        <v>10838</v>
      </c>
      <c r="L1851" s="9" t="s">
        <v>10838</v>
      </c>
    </row>
    <row r="1852" spans="1:12" x14ac:dyDescent="0.35">
      <c r="A1852" s="9" t="s">
        <v>10839</v>
      </c>
      <c r="B1852" s="9" t="s">
        <v>10840</v>
      </c>
      <c r="C1852" s="9" t="s">
        <v>10841</v>
      </c>
      <c r="D1852" s="9">
        <v>1850</v>
      </c>
      <c r="E1852" s="9" t="s">
        <v>10842</v>
      </c>
      <c r="F1852" s="9" t="s">
        <v>318</v>
      </c>
      <c r="G1852" s="9" t="s">
        <v>10843</v>
      </c>
      <c r="H1852" s="9" t="s">
        <v>320</v>
      </c>
      <c r="I1852" s="9"/>
      <c r="J1852" s="9"/>
      <c r="K1852" s="9" t="s">
        <v>10844</v>
      </c>
      <c r="L1852" s="9" t="s">
        <v>10844</v>
      </c>
    </row>
    <row r="1853" spans="1:12" x14ac:dyDescent="0.35">
      <c r="A1853" s="9" t="s">
        <v>10845</v>
      </c>
      <c r="B1853" s="9" t="s">
        <v>10846</v>
      </c>
      <c r="C1853" s="9" t="s">
        <v>10847</v>
      </c>
      <c r="D1853" s="9">
        <v>1851</v>
      </c>
      <c r="E1853" s="9" t="s">
        <v>10848</v>
      </c>
      <c r="F1853" s="9" t="s">
        <v>318</v>
      </c>
      <c r="G1853" s="9" t="s">
        <v>10849</v>
      </c>
      <c r="H1853" s="9" t="s">
        <v>320</v>
      </c>
      <c r="I1853" s="9"/>
      <c r="J1853" s="9"/>
      <c r="K1853" s="9" t="s">
        <v>350</v>
      </c>
      <c r="L1853" s="9" t="s">
        <v>350</v>
      </c>
    </row>
    <row r="1854" spans="1:12" x14ac:dyDescent="0.35">
      <c r="A1854" s="9" t="s">
        <v>10850</v>
      </c>
      <c r="B1854" s="9" t="s">
        <v>10851</v>
      </c>
      <c r="C1854" s="9" t="s">
        <v>10852</v>
      </c>
      <c r="D1854" s="9">
        <v>1852</v>
      </c>
      <c r="E1854" s="9" t="s">
        <v>10853</v>
      </c>
      <c r="F1854" s="9" t="s">
        <v>318</v>
      </c>
      <c r="G1854" s="9" t="s">
        <v>10854</v>
      </c>
      <c r="H1854" s="9" t="s">
        <v>327</v>
      </c>
      <c r="I1854" s="9"/>
      <c r="J1854" s="9"/>
      <c r="K1854" s="9" t="s">
        <v>350</v>
      </c>
      <c r="L1854" s="9" t="s">
        <v>350</v>
      </c>
    </row>
    <row r="1855" spans="1:12" x14ac:dyDescent="0.35">
      <c r="A1855" s="9" t="s">
        <v>10855</v>
      </c>
      <c r="B1855" s="9" t="s">
        <v>10856</v>
      </c>
      <c r="C1855" s="9" t="s">
        <v>10857</v>
      </c>
      <c r="D1855" s="9">
        <v>1853</v>
      </c>
      <c r="E1855" s="9" t="s">
        <v>10858</v>
      </c>
      <c r="F1855" s="9" t="s">
        <v>318</v>
      </c>
      <c r="G1855" s="9" t="s">
        <v>10859</v>
      </c>
      <c r="H1855" s="9" t="s">
        <v>320</v>
      </c>
      <c r="I1855" s="9"/>
      <c r="J1855" s="9"/>
      <c r="K1855" s="9" t="s">
        <v>531</v>
      </c>
      <c r="L1855" s="9" t="s">
        <v>531</v>
      </c>
    </row>
    <row r="1856" spans="1:12" x14ac:dyDescent="0.35">
      <c r="A1856" s="9" t="s">
        <v>10860</v>
      </c>
      <c r="B1856" s="9" t="s">
        <v>10861</v>
      </c>
      <c r="C1856" s="9" t="s">
        <v>10862</v>
      </c>
      <c r="D1856" s="9">
        <v>1854</v>
      </c>
      <c r="E1856" s="9" t="s">
        <v>10863</v>
      </c>
      <c r="F1856" s="9" t="s">
        <v>365</v>
      </c>
      <c r="G1856" s="9" t="s">
        <v>10864</v>
      </c>
      <c r="H1856" s="9" t="s">
        <v>327</v>
      </c>
      <c r="I1856" s="9"/>
      <c r="J1856" s="9"/>
      <c r="K1856" s="9"/>
      <c r="L1856" s="9"/>
    </row>
    <row r="1857" spans="1:12" x14ac:dyDescent="0.35">
      <c r="A1857" s="9" t="s">
        <v>10865</v>
      </c>
      <c r="B1857" s="9" t="s">
        <v>10866</v>
      </c>
      <c r="C1857" s="9" t="s">
        <v>10867</v>
      </c>
      <c r="D1857" s="9">
        <v>1855</v>
      </c>
      <c r="E1857" s="9" t="s">
        <v>10868</v>
      </c>
      <c r="F1857" s="9" t="s">
        <v>318</v>
      </c>
      <c r="G1857" s="9" t="s">
        <v>10869</v>
      </c>
      <c r="H1857" s="9" t="s">
        <v>327</v>
      </c>
      <c r="I1857" s="9"/>
      <c r="J1857" s="9"/>
      <c r="K1857" s="9" t="s">
        <v>10870</v>
      </c>
      <c r="L1857" s="9" t="s">
        <v>10870</v>
      </c>
    </row>
    <row r="1858" spans="1:12" x14ac:dyDescent="0.35">
      <c r="A1858" s="9" t="s">
        <v>10871</v>
      </c>
      <c r="B1858" s="9" t="s">
        <v>10872</v>
      </c>
      <c r="C1858" s="9" t="s">
        <v>10873</v>
      </c>
      <c r="D1858" s="9">
        <v>1856</v>
      </c>
      <c r="E1858" s="9" t="s">
        <v>10874</v>
      </c>
      <c r="F1858" s="9" t="s">
        <v>318</v>
      </c>
      <c r="G1858" s="9" t="s">
        <v>10875</v>
      </c>
      <c r="H1858" s="9" t="s">
        <v>327</v>
      </c>
      <c r="I1858" s="9"/>
      <c r="J1858" s="9" t="s">
        <v>10876</v>
      </c>
      <c r="K1858" s="9" t="s">
        <v>10877</v>
      </c>
      <c r="L1858" s="9" t="s">
        <v>10878</v>
      </c>
    </row>
    <row r="1859" spans="1:12" x14ac:dyDescent="0.35">
      <c r="A1859" s="9" t="s">
        <v>10879</v>
      </c>
      <c r="B1859" s="9" t="s">
        <v>10880</v>
      </c>
      <c r="C1859" s="9" t="s">
        <v>10881</v>
      </c>
      <c r="D1859" s="9">
        <v>1857</v>
      </c>
      <c r="E1859" s="9" t="s">
        <v>10882</v>
      </c>
      <c r="F1859" s="9" t="s">
        <v>365</v>
      </c>
      <c r="G1859" s="9" t="s">
        <v>10883</v>
      </c>
      <c r="H1859" s="9" t="s">
        <v>327</v>
      </c>
      <c r="I1859" s="9"/>
      <c r="J1859" s="9"/>
      <c r="K1859" s="9" t="s">
        <v>10884</v>
      </c>
      <c r="L1859" s="9" t="s">
        <v>10885</v>
      </c>
    </row>
    <row r="1860" spans="1:12" x14ac:dyDescent="0.35">
      <c r="A1860" s="9" t="s">
        <v>10886</v>
      </c>
      <c r="B1860" s="9" t="s">
        <v>10887</v>
      </c>
      <c r="C1860" s="9" t="s">
        <v>10888</v>
      </c>
      <c r="D1860" s="9">
        <v>1858</v>
      </c>
      <c r="E1860" s="9" t="s">
        <v>10889</v>
      </c>
      <c r="F1860" s="9" t="s">
        <v>318</v>
      </c>
      <c r="G1860" s="9" t="s">
        <v>10890</v>
      </c>
      <c r="H1860" s="9" t="s">
        <v>327</v>
      </c>
      <c r="I1860" s="9"/>
      <c r="J1860" s="9" t="s">
        <v>10891</v>
      </c>
      <c r="K1860" s="9" t="s">
        <v>10892</v>
      </c>
      <c r="L1860" s="9" t="s">
        <v>10893</v>
      </c>
    </row>
    <row r="1861" spans="1:12" x14ac:dyDescent="0.35">
      <c r="A1861" s="9" t="s">
        <v>10894</v>
      </c>
      <c r="B1861" s="9" t="s">
        <v>10895</v>
      </c>
      <c r="C1861" s="9" t="s">
        <v>10896</v>
      </c>
      <c r="D1861" s="9">
        <v>1859</v>
      </c>
      <c r="E1861" s="9" t="s">
        <v>10897</v>
      </c>
      <c r="F1861" s="9" t="s">
        <v>412</v>
      </c>
      <c r="G1861" s="9"/>
      <c r="H1861" s="9"/>
      <c r="I1861" s="9"/>
      <c r="J1861" s="9"/>
      <c r="K1861" s="9"/>
      <c r="L1861" s="9"/>
    </row>
    <row r="1862" spans="1:12" x14ac:dyDescent="0.35">
      <c r="A1862" s="9" t="s">
        <v>10898</v>
      </c>
      <c r="B1862" s="9" t="s">
        <v>10899</v>
      </c>
      <c r="C1862" s="9" t="s">
        <v>10900</v>
      </c>
      <c r="D1862" s="9">
        <v>1860</v>
      </c>
      <c r="E1862" s="9" t="s">
        <v>10901</v>
      </c>
      <c r="F1862" s="9" t="s">
        <v>318</v>
      </c>
      <c r="G1862" s="9" t="s">
        <v>10902</v>
      </c>
      <c r="H1862" s="9" t="s">
        <v>320</v>
      </c>
      <c r="I1862" s="9"/>
      <c r="J1862" s="9"/>
      <c r="K1862" s="9" t="s">
        <v>350</v>
      </c>
      <c r="L1862" s="9" t="s">
        <v>350</v>
      </c>
    </row>
    <row r="1863" spans="1:12" x14ac:dyDescent="0.35">
      <c r="A1863" s="9" t="s">
        <v>10903</v>
      </c>
      <c r="B1863" s="9" t="s">
        <v>10904</v>
      </c>
      <c r="C1863" s="9" t="s">
        <v>10905</v>
      </c>
      <c r="D1863" s="9">
        <v>1861</v>
      </c>
      <c r="E1863" s="9" t="s">
        <v>10906</v>
      </c>
      <c r="F1863" s="9" t="s">
        <v>318</v>
      </c>
      <c r="G1863" s="9" t="s">
        <v>10907</v>
      </c>
      <c r="H1863" s="9" t="s">
        <v>320</v>
      </c>
      <c r="I1863" s="9"/>
      <c r="J1863" s="9"/>
      <c r="K1863" s="9"/>
      <c r="L1863" s="9"/>
    </row>
    <row r="1864" spans="1:12" x14ac:dyDescent="0.35">
      <c r="A1864" s="9" t="s">
        <v>10908</v>
      </c>
      <c r="B1864" s="9" t="s">
        <v>10909</v>
      </c>
      <c r="C1864" s="9" t="s">
        <v>10910</v>
      </c>
      <c r="D1864" s="9">
        <v>1862</v>
      </c>
      <c r="E1864" s="9" t="s">
        <v>10911</v>
      </c>
      <c r="F1864" s="9" t="s">
        <v>318</v>
      </c>
      <c r="G1864" s="9" t="s">
        <v>10912</v>
      </c>
      <c r="H1864" s="9" t="s">
        <v>320</v>
      </c>
      <c r="I1864" s="9"/>
      <c r="J1864" s="9"/>
      <c r="K1864" s="9"/>
      <c r="L1864" s="9"/>
    </row>
    <row r="1865" spans="1:12" x14ac:dyDescent="0.35">
      <c r="A1865" s="9" t="s">
        <v>10913</v>
      </c>
      <c r="B1865" s="9" t="s">
        <v>10914</v>
      </c>
      <c r="C1865" s="9" t="s">
        <v>10915</v>
      </c>
      <c r="D1865" s="9">
        <v>1863</v>
      </c>
      <c r="E1865" s="9" t="s">
        <v>10916</v>
      </c>
      <c r="F1865" s="9" t="s">
        <v>318</v>
      </c>
      <c r="G1865" s="9"/>
      <c r="H1865" s="9"/>
      <c r="I1865" s="9"/>
      <c r="J1865" s="9" t="s">
        <v>10917</v>
      </c>
      <c r="K1865" s="9" t="s">
        <v>10918</v>
      </c>
      <c r="L1865" s="9" t="s">
        <v>10918</v>
      </c>
    </row>
    <row r="1866" spans="1:12" x14ac:dyDescent="0.35">
      <c r="A1866" s="9" t="s">
        <v>10919</v>
      </c>
      <c r="B1866" s="9" t="s">
        <v>10920</v>
      </c>
      <c r="C1866" s="9" t="s">
        <v>10921</v>
      </c>
      <c r="D1866" s="9">
        <v>1864</v>
      </c>
      <c r="E1866" s="9" t="s">
        <v>10922</v>
      </c>
      <c r="F1866" s="9" t="s">
        <v>412</v>
      </c>
      <c r="G1866" s="9" t="s">
        <v>10923</v>
      </c>
      <c r="H1866" s="9" t="s">
        <v>327</v>
      </c>
      <c r="I1866" s="9"/>
      <c r="J1866" s="9" t="s">
        <v>10924</v>
      </c>
      <c r="K1866" s="9" t="s">
        <v>10925</v>
      </c>
      <c r="L1866" s="9" t="s">
        <v>10925</v>
      </c>
    </row>
    <row r="1867" spans="1:12" x14ac:dyDescent="0.35">
      <c r="A1867" s="9" t="s">
        <v>10926</v>
      </c>
      <c r="B1867" s="9" t="s">
        <v>10927</v>
      </c>
      <c r="C1867" s="9" t="s">
        <v>10928</v>
      </c>
      <c r="D1867" s="9">
        <v>1865</v>
      </c>
      <c r="E1867" s="9" t="s">
        <v>10929</v>
      </c>
      <c r="F1867" s="9" t="s">
        <v>318</v>
      </c>
      <c r="G1867" s="9" t="s">
        <v>10930</v>
      </c>
      <c r="H1867" s="9" t="s">
        <v>327</v>
      </c>
      <c r="I1867" s="9"/>
      <c r="J1867" s="9" t="s">
        <v>10931</v>
      </c>
      <c r="K1867" s="9" t="s">
        <v>10932</v>
      </c>
      <c r="L1867" s="9" t="s">
        <v>10932</v>
      </c>
    </row>
    <row r="1868" spans="1:12" x14ac:dyDescent="0.35">
      <c r="A1868" s="9" t="s">
        <v>10933</v>
      </c>
      <c r="B1868" s="9" t="s">
        <v>10934</v>
      </c>
      <c r="C1868" s="9" t="s">
        <v>10935</v>
      </c>
      <c r="D1868" s="9">
        <v>1866</v>
      </c>
      <c r="E1868" s="9" t="s">
        <v>10936</v>
      </c>
      <c r="F1868" s="9" t="s">
        <v>412</v>
      </c>
      <c r="G1868" s="9" t="s">
        <v>10937</v>
      </c>
      <c r="H1868" s="9" t="s">
        <v>320</v>
      </c>
      <c r="I1868" s="9"/>
      <c r="J1868" s="9"/>
      <c r="K1868" s="9"/>
      <c r="L1868" s="9"/>
    </row>
    <row r="1869" spans="1:12" x14ac:dyDescent="0.35">
      <c r="A1869" s="9" t="s">
        <v>10938</v>
      </c>
      <c r="B1869" s="9" t="s">
        <v>10939</v>
      </c>
      <c r="C1869" s="9" t="s">
        <v>10940</v>
      </c>
      <c r="D1869" s="9">
        <v>1867</v>
      </c>
      <c r="E1869" s="9" t="s">
        <v>10941</v>
      </c>
      <c r="F1869" s="9" t="s">
        <v>392</v>
      </c>
      <c r="G1869" s="9" t="s">
        <v>10942</v>
      </c>
      <c r="H1869" s="9" t="s">
        <v>327</v>
      </c>
      <c r="I1869" s="9"/>
      <c r="J1869" s="9" t="s">
        <v>10943</v>
      </c>
      <c r="K1869" s="9" t="s">
        <v>10944</v>
      </c>
      <c r="L1869" s="9" t="s">
        <v>10944</v>
      </c>
    </row>
    <row r="1870" spans="1:12" x14ac:dyDescent="0.35">
      <c r="A1870" s="9" t="s">
        <v>10945</v>
      </c>
      <c r="B1870" s="9" t="s">
        <v>10946</v>
      </c>
      <c r="C1870" s="9" t="s">
        <v>10947</v>
      </c>
      <c r="D1870" s="9">
        <v>1868</v>
      </c>
      <c r="E1870" s="9" t="s">
        <v>10948</v>
      </c>
      <c r="F1870" s="9" t="s">
        <v>392</v>
      </c>
      <c r="G1870" s="9" t="s">
        <v>10949</v>
      </c>
      <c r="H1870" s="9" t="s">
        <v>327</v>
      </c>
      <c r="I1870" s="9"/>
      <c r="J1870" s="9" t="s">
        <v>10950</v>
      </c>
      <c r="K1870" s="9" t="s">
        <v>10951</v>
      </c>
      <c r="L1870" s="9" t="s">
        <v>10951</v>
      </c>
    </row>
    <row r="1871" spans="1:12" x14ac:dyDescent="0.35">
      <c r="A1871" s="9" t="s">
        <v>10952</v>
      </c>
      <c r="B1871" s="9" t="s">
        <v>10953</v>
      </c>
      <c r="C1871" s="9" t="s">
        <v>10954</v>
      </c>
      <c r="D1871" s="9">
        <v>1869</v>
      </c>
      <c r="E1871" s="9" t="s">
        <v>10955</v>
      </c>
      <c r="F1871" s="9" t="s">
        <v>365</v>
      </c>
      <c r="G1871" s="9" t="s">
        <v>10956</v>
      </c>
      <c r="H1871" s="9" t="s">
        <v>327</v>
      </c>
      <c r="I1871" s="9"/>
      <c r="J1871" s="9"/>
      <c r="K1871" s="9"/>
      <c r="L1871" s="9"/>
    </row>
    <row r="1872" spans="1:12" x14ac:dyDescent="0.35">
      <c r="A1872" s="9" t="s">
        <v>10957</v>
      </c>
      <c r="B1872" s="9" t="s">
        <v>10958</v>
      </c>
      <c r="C1872" s="9" t="s">
        <v>10959</v>
      </c>
      <c r="D1872" s="9">
        <v>1870</v>
      </c>
      <c r="E1872" s="9" t="s">
        <v>10960</v>
      </c>
      <c r="F1872" s="9" t="s">
        <v>412</v>
      </c>
      <c r="G1872" s="9" t="s">
        <v>10961</v>
      </c>
      <c r="H1872" s="9" t="s">
        <v>320</v>
      </c>
      <c r="I1872" s="9"/>
      <c r="J1872" s="9"/>
      <c r="K1872" s="9"/>
      <c r="L1872" s="9"/>
    </row>
    <row r="1873" spans="1:12" x14ac:dyDescent="0.35">
      <c r="A1873" s="9" t="s">
        <v>10962</v>
      </c>
      <c r="B1873" s="9" t="s">
        <v>10963</v>
      </c>
      <c r="C1873" s="9" t="s">
        <v>10964</v>
      </c>
      <c r="D1873" s="9">
        <v>1871</v>
      </c>
      <c r="E1873" s="9" t="s">
        <v>10965</v>
      </c>
      <c r="F1873" s="9" t="s">
        <v>318</v>
      </c>
      <c r="G1873" s="9" t="s">
        <v>9879</v>
      </c>
      <c r="H1873" s="9" t="s">
        <v>327</v>
      </c>
      <c r="I1873" s="9"/>
      <c r="J1873" s="9"/>
      <c r="K1873" s="9" t="s">
        <v>10966</v>
      </c>
      <c r="L1873" s="9" t="s">
        <v>10966</v>
      </c>
    </row>
    <row r="1874" spans="1:12" x14ac:dyDescent="0.35">
      <c r="A1874" s="9" t="s">
        <v>10967</v>
      </c>
      <c r="B1874" s="9" t="s">
        <v>10968</v>
      </c>
      <c r="C1874" s="9" t="s">
        <v>10969</v>
      </c>
      <c r="D1874" s="9">
        <v>1872</v>
      </c>
      <c r="E1874" s="9" t="s">
        <v>10970</v>
      </c>
      <c r="F1874" s="9" t="s">
        <v>392</v>
      </c>
      <c r="G1874" s="9" t="s">
        <v>10971</v>
      </c>
      <c r="H1874" s="9" t="s">
        <v>320</v>
      </c>
      <c r="I1874" s="9"/>
      <c r="J1874" s="9"/>
      <c r="K1874" s="9"/>
      <c r="L1874" s="9"/>
    </row>
    <row r="1875" spans="1:12" x14ac:dyDescent="0.35">
      <c r="A1875" s="9" t="s">
        <v>10972</v>
      </c>
      <c r="B1875" s="9" t="s">
        <v>10973</v>
      </c>
      <c r="C1875" s="9" t="s">
        <v>10974</v>
      </c>
      <c r="D1875" s="9">
        <v>1873</v>
      </c>
      <c r="E1875" s="9" t="s">
        <v>10975</v>
      </c>
      <c r="F1875" s="9" t="s">
        <v>318</v>
      </c>
      <c r="G1875" s="9" t="s">
        <v>10976</v>
      </c>
      <c r="H1875" s="9" t="s">
        <v>327</v>
      </c>
      <c r="I1875" s="9"/>
      <c r="J1875" s="9" t="s">
        <v>10977</v>
      </c>
      <c r="K1875" s="9" t="s">
        <v>350</v>
      </c>
      <c r="L1875" s="9" t="s">
        <v>350</v>
      </c>
    </row>
    <row r="1876" spans="1:12" x14ac:dyDescent="0.35">
      <c r="A1876" s="9" t="s">
        <v>10978</v>
      </c>
      <c r="B1876" s="9" t="s">
        <v>10979</v>
      </c>
      <c r="C1876" s="9" t="s">
        <v>10980</v>
      </c>
      <c r="D1876" s="9">
        <v>1874</v>
      </c>
      <c r="E1876" s="9" t="s">
        <v>10981</v>
      </c>
      <c r="F1876" s="9" t="s">
        <v>865</v>
      </c>
      <c r="G1876" s="9" t="s">
        <v>10982</v>
      </c>
      <c r="H1876" s="9" t="s">
        <v>320</v>
      </c>
      <c r="I1876" s="9"/>
      <c r="J1876" s="9"/>
      <c r="K1876" s="9" t="s">
        <v>10983</v>
      </c>
      <c r="L1876" s="9" t="s">
        <v>10983</v>
      </c>
    </row>
    <row r="1877" spans="1:12" x14ac:dyDescent="0.35">
      <c r="A1877" s="9" t="s">
        <v>10984</v>
      </c>
      <c r="B1877" s="9" t="s">
        <v>10985</v>
      </c>
      <c r="C1877" s="9" t="s">
        <v>10986</v>
      </c>
      <c r="D1877" s="9">
        <v>1875</v>
      </c>
      <c r="E1877" s="9" t="s">
        <v>10987</v>
      </c>
      <c r="F1877" s="9" t="s">
        <v>865</v>
      </c>
      <c r="G1877" s="9" t="s">
        <v>10988</v>
      </c>
      <c r="H1877" s="9" t="s">
        <v>320</v>
      </c>
      <c r="I1877" s="9"/>
      <c r="J1877" s="9"/>
      <c r="K1877" s="9" t="s">
        <v>8125</v>
      </c>
      <c r="L1877" s="9" t="s">
        <v>8125</v>
      </c>
    </row>
    <row r="1878" spans="1:12" x14ac:dyDescent="0.35">
      <c r="A1878" s="9" t="s">
        <v>10989</v>
      </c>
      <c r="B1878" s="9" t="s">
        <v>10990</v>
      </c>
      <c r="C1878" s="9" t="s">
        <v>10991</v>
      </c>
      <c r="D1878" s="9">
        <v>1876</v>
      </c>
      <c r="E1878" s="9" t="s">
        <v>10992</v>
      </c>
      <c r="F1878" s="9" t="s">
        <v>865</v>
      </c>
      <c r="G1878" s="9" t="s">
        <v>10993</v>
      </c>
      <c r="H1878" s="9" t="s">
        <v>320</v>
      </c>
      <c r="I1878" s="9"/>
      <c r="J1878" s="9"/>
      <c r="K1878" s="9"/>
      <c r="L1878" s="9"/>
    </row>
    <row r="1879" spans="1:12" x14ac:dyDescent="0.35">
      <c r="A1879" s="9" t="s">
        <v>10994</v>
      </c>
      <c r="B1879" s="9" t="s">
        <v>10995</v>
      </c>
      <c r="C1879" s="9" t="s">
        <v>10996</v>
      </c>
      <c r="D1879" s="9">
        <v>1877</v>
      </c>
      <c r="E1879" s="9" t="s">
        <v>10997</v>
      </c>
      <c r="F1879" s="9" t="s">
        <v>392</v>
      </c>
      <c r="G1879" s="9" t="s">
        <v>10998</v>
      </c>
      <c r="H1879" s="9" t="s">
        <v>320</v>
      </c>
      <c r="I1879" s="9"/>
      <c r="J1879" s="9"/>
      <c r="K1879" s="9"/>
      <c r="L1879" s="9"/>
    </row>
    <row r="1880" spans="1:12" x14ac:dyDescent="0.35">
      <c r="A1880" s="9" t="s">
        <v>10999</v>
      </c>
      <c r="B1880" s="9" t="s">
        <v>11000</v>
      </c>
      <c r="C1880" s="9" t="s">
        <v>11001</v>
      </c>
      <c r="D1880" s="9">
        <v>1878</v>
      </c>
      <c r="E1880" s="9" t="s">
        <v>11002</v>
      </c>
      <c r="F1880" s="9" t="s">
        <v>412</v>
      </c>
      <c r="G1880" s="9" t="s">
        <v>11003</v>
      </c>
      <c r="H1880" s="9" t="s">
        <v>320</v>
      </c>
      <c r="I1880" s="9"/>
      <c r="J1880" s="9"/>
      <c r="K1880" s="9"/>
      <c r="L1880" s="9"/>
    </row>
    <row r="1881" spans="1:12" x14ac:dyDescent="0.35">
      <c r="A1881" s="9" t="s">
        <v>11004</v>
      </c>
      <c r="B1881" s="9" t="s">
        <v>11005</v>
      </c>
      <c r="C1881" s="9" t="s">
        <v>11006</v>
      </c>
      <c r="D1881" s="9">
        <v>1879</v>
      </c>
      <c r="E1881" s="9" t="s">
        <v>11007</v>
      </c>
      <c r="F1881" s="9" t="s">
        <v>392</v>
      </c>
      <c r="G1881" s="9" t="s">
        <v>11008</v>
      </c>
      <c r="H1881" s="9" t="s">
        <v>320</v>
      </c>
      <c r="I1881" s="9"/>
      <c r="J1881" s="9" t="s">
        <v>11009</v>
      </c>
      <c r="K1881" s="9" t="s">
        <v>11010</v>
      </c>
      <c r="L1881" s="9" t="s">
        <v>11010</v>
      </c>
    </row>
    <row r="1882" spans="1:12" x14ac:dyDescent="0.35">
      <c r="A1882" s="9" t="s">
        <v>11011</v>
      </c>
      <c r="B1882" s="9" t="s">
        <v>11012</v>
      </c>
      <c r="C1882" s="9" t="s">
        <v>11013</v>
      </c>
      <c r="D1882" s="9">
        <v>1880</v>
      </c>
      <c r="E1882" s="9" t="s">
        <v>11014</v>
      </c>
      <c r="F1882" s="9" t="s">
        <v>318</v>
      </c>
      <c r="G1882" s="9" t="s">
        <v>11015</v>
      </c>
      <c r="H1882" s="9" t="s">
        <v>320</v>
      </c>
      <c r="I1882" s="9"/>
      <c r="J1882" s="9"/>
      <c r="K1882" s="9" t="s">
        <v>11016</v>
      </c>
      <c r="L1882" s="9" t="s">
        <v>11016</v>
      </c>
    </row>
    <row r="1883" spans="1:12" x14ac:dyDescent="0.35">
      <c r="A1883" s="9" t="s">
        <v>11017</v>
      </c>
      <c r="B1883" s="9" t="s">
        <v>11018</v>
      </c>
      <c r="C1883" s="9" t="s">
        <v>11019</v>
      </c>
      <c r="D1883" s="9">
        <v>1881</v>
      </c>
      <c r="E1883" s="9" t="s">
        <v>11020</v>
      </c>
      <c r="F1883" s="9" t="s">
        <v>318</v>
      </c>
      <c r="G1883" s="9" t="s">
        <v>11021</v>
      </c>
      <c r="H1883" s="9" t="s">
        <v>320</v>
      </c>
      <c r="I1883" s="9"/>
      <c r="J1883" s="9"/>
      <c r="K1883" s="9" t="s">
        <v>11022</v>
      </c>
      <c r="L1883" s="9" t="s">
        <v>11022</v>
      </c>
    </row>
    <row r="1884" spans="1:12" x14ac:dyDescent="0.35">
      <c r="A1884" s="9" t="s">
        <v>11023</v>
      </c>
      <c r="B1884" s="9" t="s">
        <v>11024</v>
      </c>
      <c r="C1884" s="9" t="s">
        <v>11025</v>
      </c>
      <c r="D1884" s="9">
        <v>1882</v>
      </c>
      <c r="E1884" s="9" t="s">
        <v>11026</v>
      </c>
      <c r="F1884" s="9" t="s">
        <v>318</v>
      </c>
      <c r="G1884" s="9"/>
      <c r="H1884" s="9"/>
      <c r="I1884" s="9"/>
      <c r="J1884" s="9"/>
      <c r="K1884" s="9"/>
      <c r="L1884" s="9"/>
    </row>
    <row r="1885" spans="1:12" x14ac:dyDescent="0.35">
      <c r="A1885" s="9" t="s">
        <v>11027</v>
      </c>
      <c r="B1885" s="9" t="s">
        <v>11028</v>
      </c>
      <c r="C1885" s="9" t="s">
        <v>11029</v>
      </c>
      <c r="D1885" s="9">
        <v>1883</v>
      </c>
      <c r="E1885" s="9" t="s">
        <v>11030</v>
      </c>
      <c r="F1885" s="9" t="s">
        <v>318</v>
      </c>
      <c r="G1885" s="9" t="s">
        <v>11031</v>
      </c>
      <c r="H1885" s="9" t="s">
        <v>320</v>
      </c>
      <c r="I1885" s="9"/>
      <c r="J1885" s="9"/>
      <c r="K1885" s="9"/>
      <c r="L1885" s="9"/>
    </row>
    <row r="1886" spans="1:12" x14ac:dyDescent="0.35">
      <c r="A1886" s="9" t="s">
        <v>11032</v>
      </c>
      <c r="B1886" s="9" t="s">
        <v>11033</v>
      </c>
      <c r="C1886" s="9" t="s">
        <v>11034</v>
      </c>
      <c r="D1886" s="9">
        <v>1884</v>
      </c>
      <c r="E1886" s="9" t="s">
        <v>11035</v>
      </c>
      <c r="F1886" s="9" t="s">
        <v>412</v>
      </c>
      <c r="G1886" s="9" t="s">
        <v>11036</v>
      </c>
      <c r="H1886" s="9" t="s">
        <v>320</v>
      </c>
      <c r="I1886" s="9"/>
      <c r="J1886" s="9"/>
      <c r="K1886" s="9" t="s">
        <v>11037</v>
      </c>
      <c r="L1886" s="9" t="s">
        <v>11037</v>
      </c>
    </row>
    <row r="1887" spans="1:12" x14ac:dyDescent="0.35">
      <c r="A1887" s="9" t="s">
        <v>11038</v>
      </c>
      <c r="B1887" s="9" t="s">
        <v>11039</v>
      </c>
      <c r="C1887" s="9" t="s">
        <v>11040</v>
      </c>
      <c r="D1887" s="9">
        <v>1885</v>
      </c>
      <c r="E1887" s="9" t="s">
        <v>11041</v>
      </c>
      <c r="F1887" s="9" t="s">
        <v>318</v>
      </c>
      <c r="G1887" s="9" t="s">
        <v>11042</v>
      </c>
      <c r="H1887" s="9" t="s">
        <v>320</v>
      </c>
      <c r="I1887" s="9"/>
      <c r="J1887" s="9"/>
      <c r="K1887" s="9"/>
      <c r="L1887" s="9"/>
    </row>
    <row r="1888" spans="1:12" x14ac:dyDescent="0.35">
      <c r="A1888" s="9" t="s">
        <v>11043</v>
      </c>
      <c r="B1888" s="9" t="s">
        <v>11044</v>
      </c>
      <c r="C1888" s="9" t="s">
        <v>11045</v>
      </c>
      <c r="D1888" s="9">
        <v>1886</v>
      </c>
      <c r="E1888" s="9" t="s">
        <v>11046</v>
      </c>
      <c r="F1888" s="9" t="s">
        <v>318</v>
      </c>
      <c r="G1888" s="9" t="s">
        <v>11047</v>
      </c>
      <c r="H1888" s="9" t="s">
        <v>320</v>
      </c>
      <c r="I1888" s="9"/>
      <c r="J1888" s="9"/>
      <c r="K1888" s="9"/>
      <c r="L1888" s="9"/>
    </row>
    <row r="1889" spans="1:12" x14ac:dyDescent="0.35">
      <c r="A1889" s="9" t="s">
        <v>11048</v>
      </c>
      <c r="B1889" s="9" t="s">
        <v>11049</v>
      </c>
      <c r="C1889" s="9" t="s">
        <v>11050</v>
      </c>
      <c r="D1889" s="9">
        <v>1887</v>
      </c>
      <c r="E1889" s="9" t="s">
        <v>11051</v>
      </c>
      <c r="F1889" s="9" t="s">
        <v>318</v>
      </c>
      <c r="G1889" s="9" t="s">
        <v>11052</v>
      </c>
      <c r="H1889" s="9" t="s">
        <v>327</v>
      </c>
      <c r="I1889" s="9"/>
      <c r="J1889" s="9" t="s">
        <v>11053</v>
      </c>
      <c r="K1889" s="9" t="s">
        <v>350</v>
      </c>
      <c r="L1889" s="9" t="s">
        <v>350</v>
      </c>
    </row>
    <row r="1890" spans="1:12" x14ac:dyDescent="0.35">
      <c r="A1890" s="9" t="s">
        <v>11054</v>
      </c>
      <c r="B1890" s="9" t="s">
        <v>11055</v>
      </c>
      <c r="C1890" s="9" t="s">
        <v>11056</v>
      </c>
      <c r="D1890" s="9">
        <v>1888</v>
      </c>
      <c r="E1890" s="9" t="s">
        <v>11057</v>
      </c>
      <c r="F1890" s="9" t="s">
        <v>318</v>
      </c>
      <c r="G1890" s="9" t="s">
        <v>11058</v>
      </c>
      <c r="H1890" s="9" t="s">
        <v>327</v>
      </c>
      <c r="I1890" s="9"/>
      <c r="J1890" s="9" t="s">
        <v>11059</v>
      </c>
      <c r="K1890" s="9" t="s">
        <v>11060</v>
      </c>
      <c r="L1890" s="9" t="s">
        <v>11060</v>
      </c>
    </row>
    <row r="1891" spans="1:12" x14ac:dyDescent="0.35">
      <c r="A1891" s="9" t="s">
        <v>11061</v>
      </c>
      <c r="B1891" s="9" t="s">
        <v>11062</v>
      </c>
      <c r="C1891" s="9" t="s">
        <v>11063</v>
      </c>
      <c r="D1891" s="9">
        <v>1889</v>
      </c>
      <c r="E1891" s="9" t="s">
        <v>11064</v>
      </c>
      <c r="F1891" s="9" t="s">
        <v>318</v>
      </c>
      <c r="G1891" s="9" t="s">
        <v>11065</v>
      </c>
      <c r="H1891" s="9" t="s">
        <v>320</v>
      </c>
      <c r="I1891" s="9"/>
      <c r="J1891" s="9"/>
      <c r="K1891" s="9"/>
      <c r="L1891" s="9"/>
    </row>
    <row r="1892" spans="1:12" x14ac:dyDescent="0.35">
      <c r="A1892" s="9" t="s">
        <v>11066</v>
      </c>
      <c r="B1892" s="9" t="s">
        <v>11067</v>
      </c>
      <c r="C1892" s="9" t="s">
        <v>11068</v>
      </c>
      <c r="D1892" s="9">
        <v>1890</v>
      </c>
      <c r="E1892" s="9" t="s">
        <v>11069</v>
      </c>
      <c r="F1892" s="9" t="s">
        <v>412</v>
      </c>
      <c r="G1892" s="9" t="s">
        <v>11070</v>
      </c>
      <c r="H1892" s="9" t="s">
        <v>327</v>
      </c>
      <c r="I1892" s="9"/>
      <c r="J1892" s="9" t="s">
        <v>11071</v>
      </c>
      <c r="K1892" s="9" t="s">
        <v>11072</v>
      </c>
      <c r="L1892" s="9" t="s">
        <v>11072</v>
      </c>
    </row>
    <row r="1893" spans="1:12" x14ac:dyDescent="0.35">
      <c r="A1893" s="9" t="s">
        <v>11073</v>
      </c>
      <c r="B1893" s="9" t="s">
        <v>11074</v>
      </c>
      <c r="C1893" s="9" t="s">
        <v>11075</v>
      </c>
      <c r="D1893" s="9">
        <v>1891</v>
      </c>
      <c r="E1893" s="9" t="s">
        <v>11076</v>
      </c>
      <c r="F1893" s="9" t="s">
        <v>412</v>
      </c>
      <c r="G1893" s="9" t="s">
        <v>11077</v>
      </c>
      <c r="H1893" s="9" t="s">
        <v>320</v>
      </c>
      <c r="I1893" s="9"/>
      <c r="J1893" s="9"/>
      <c r="K1893" s="9" t="s">
        <v>11078</v>
      </c>
      <c r="L1893" s="9" t="s">
        <v>11078</v>
      </c>
    </row>
    <row r="1894" spans="1:12" x14ac:dyDescent="0.35">
      <c r="A1894" s="9" t="s">
        <v>11079</v>
      </c>
      <c r="B1894" s="9" t="s">
        <v>11080</v>
      </c>
      <c r="C1894" s="9" t="s">
        <v>11081</v>
      </c>
      <c r="D1894" s="9">
        <v>1892</v>
      </c>
      <c r="E1894" s="9" t="s">
        <v>11082</v>
      </c>
      <c r="F1894" s="9" t="s">
        <v>318</v>
      </c>
      <c r="G1894" s="9" t="s">
        <v>11083</v>
      </c>
      <c r="H1894" s="9" t="s">
        <v>327</v>
      </c>
      <c r="I1894" s="9"/>
      <c r="J1894" s="9" t="s">
        <v>11084</v>
      </c>
      <c r="K1894" s="9" t="s">
        <v>11085</v>
      </c>
      <c r="L1894" s="9" t="s">
        <v>11085</v>
      </c>
    </row>
    <row r="1895" spans="1:12" x14ac:dyDescent="0.35">
      <c r="A1895" s="9" t="s">
        <v>11086</v>
      </c>
      <c r="B1895" s="9" t="s">
        <v>11087</v>
      </c>
      <c r="C1895" s="9" t="s">
        <v>11088</v>
      </c>
      <c r="D1895" s="9">
        <v>1893</v>
      </c>
      <c r="E1895" s="9" t="s">
        <v>11089</v>
      </c>
      <c r="F1895" s="9" t="s">
        <v>318</v>
      </c>
      <c r="G1895" s="9" t="s">
        <v>11090</v>
      </c>
      <c r="H1895" s="9" t="s">
        <v>320</v>
      </c>
      <c r="I1895" s="9"/>
      <c r="J1895" s="9"/>
      <c r="K1895" s="9"/>
      <c r="L1895" s="9"/>
    </row>
    <row r="1896" spans="1:12" x14ac:dyDescent="0.35">
      <c r="A1896" s="9" t="s">
        <v>11091</v>
      </c>
      <c r="B1896" s="9" t="s">
        <v>11092</v>
      </c>
      <c r="C1896" s="9" t="s">
        <v>11093</v>
      </c>
      <c r="D1896" s="9">
        <v>1894</v>
      </c>
      <c r="E1896" s="9" t="s">
        <v>11094</v>
      </c>
      <c r="F1896" s="9" t="s">
        <v>318</v>
      </c>
      <c r="G1896" s="9" t="s">
        <v>11095</v>
      </c>
      <c r="H1896" s="9" t="s">
        <v>327</v>
      </c>
      <c r="I1896" s="9"/>
      <c r="J1896" s="9" t="s">
        <v>11096</v>
      </c>
      <c r="K1896" s="9" t="s">
        <v>11097</v>
      </c>
      <c r="L1896" s="9" t="s">
        <v>11097</v>
      </c>
    </row>
    <row r="1897" spans="1:12" x14ac:dyDescent="0.35">
      <c r="A1897" s="9" t="s">
        <v>11098</v>
      </c>
      <c r="B1897" s="9" t="s">
        <v>11099</v>
      </c>
      <c r="C1897" s="9" t="s">
        <v>11100</v>
      </c>
      <c r="D1897" s="9">
        <v>1895</v>
      </c>
      <c r="E1897" s="9" t="s">
        <v>11101</v>
      </c>
      <c r="F1897" s="9" t="s">
        <v>318</v>
      </c>
      <c r="G1897" s="9" t="s">
        <v>11102</v>
      </c>
      <c r="H1897" s="9" t="s">
        <v>320</v>
      </c>
      <c r="I1897" s="9"/>
      <c r="J1897" s="9"/>
      <c r="K1897" s="9" t="s">
        <v>11103</v>
      </c>
      <c r="L1897" s="9" t="s">
        <v>11103</v>
      </c>
    </row>
    <row r="1898" spans="1:12" x14ac:dyDescent="0.35">
      <c r="A1898" s="9" t="s">
        <v>11104</v>
      </c>
      <c r="B1898" s="9" t="s">
        <v>11105</v>
      </c>
      <c r="C1898" s="9" t="s">
        <v>11106</v>
      </c>
      <c r="D1898" s="9">
        <v>1896</v>
      </c>
      <c r="E1898" s="9" t="s">
        <v>11107</v>
      </c>
      <c r="F1898" s="9" t="s">
        <v>392</v>
      </c>
      <c r="G1898" s="9" t="s">
        <v>11108</v>
      </c>
      <c r="H1898" s="9" t="s">
        <v>320</v>
      </c>
      <c r="I1898" s="9"/>
      <c r="J1898" s="9"/>
      <c r="K1898" s="9"/>
      <c r="L1898" s="9"/>
    </row>
    <row r="1899" spans="1:12" x14ac:dyDescent="0.35">
      <c r="A1899" s="9" t="s">
        <v>11109</v>
      </c>
      <c r="B1899" s="9" t="s">
        <v>11110</v>
      </c>
      <c r="C1899" s="9" t="s">
        <v>11111</v>
      </c>
      <c r="D1899" s="9">
        <v>1897</v>
      </c>
      <c r="E1899" s="9" t="s">
        <v>11112</v>
      </c>
      <c r="F1899" s="9" t="s">
        <v>318</v>
      </c>
      <c r="G1899" s="9" t="s">
        <v>11113</v>
      </c>
      <c r="H1899" s="9" t="s">
        <v>320</v>
      </c>
      <c r="I1899" s="9"/>
      <c r="J1899" s="9"/>
      <c r="K1899" s="9" t="s">
        <v>11114</v>
      </c>
      <c r="L1899" s="9" t="s">
        <v>11114</v>
      </c>
    </row>
    <row r="1900" spans="1:12" x14ac:dyDescent="0.35">
      <c r="A1900" s="9" t="s">
        <v>11115</v>
      </c>
      <c r="B1900" s="9" t="s">
        <v>11116</v>
      </c>
      <c r="C1900" s="9" t="s">
        <v>11117</v>
      </c>
      <c r="D1900" s="9">
        <v>1898</v>
      </c>
      <c r="E1900" s="9" t="s">
        <v>11118</v>
      </c>
      <c r="F1900" s="9" t="s">
        <v>412</v>
      </c>
      <c r="G1900" s="9"/>
      <c r="H1900" s="9"/>
      <c r="I1900" s="9"/>
      <c r="J1900" s="9"/>
      <c r="K1900" s="9"/>
      <c r="L1900" s="9"/>
    </row>
    <row r="1901" spans="1:12" x14ac:dyDescent="0.35">
      <c r="A1901" s="9" t="s">
        <v>11119</v>
      </c>
      <c r="B1901" s="9" t="s">
        <v>11120</v>
      </c>
      <c r="C1901" s="9" t="s">
        <v>11121</v>
      </c>
      <c r="D1901" s="9">
        <v>1899</v>
      </c>
      <c r="E1901" s="9" t="s">
        <v>11122</v>
      </c>
      <c r="F1901" s="9" t="s">
        <v>318</v>
      </c>
      <c r="G1901" s="9" t="s">
        <v>11123</v>
      </c>
      <c r="H1901" s="9" t="s">
        <v>327</v>
      </c>
      <c r="I1901" s="9"/>
      <c r="J1901" s="9" t="s">
        <v>11124</v>
      </c>
      <c r="K1901" s="9" t="s">
        <v>11125</v>
      </c>
      <c r="L1901" s="9" t="s">
        <v>11125</v>
      </c>
    </row>
    <row r="1902" spans="1:12" x14ac:dyDescent="0.35">
      <c r="A1902" s="9" t="s">
        <v>11126</v>
      </c>
      <c r="B1902" s="9" t="s">
        <v>11127</v>
      </c>
      <c r="C1902" s="9" t="s">
        <v>11128</v>
      </c>
      <c r="D1902" s="9">
        <v>1900</v>
      </c>
      <c r="E1902" s="9" t="s">
        <v>11129</v>
      </c>
      <c r="F1902" s="9" t="s">
        <v>392</v>
      </c>
      <c r="G1902" s="9" t="s">
        <v>11130</v>
      </c>
      <c r="H1902" s="9" t="s">
        <v>320</v>
      </c>
      <c r="I1902" s="9"/>
      <c r="J1902" s="9"/>
      <c r="K1902" s="9"/>
      <c r="L1902" s="9"/>
    </row>
    <row r="1903" spans="1:12" x14ac:dyDescent="0.35">
      <c r="A1903" s="9" t="s">
        <v>11131</v>
      </c>
      <c r="B1903" s="9" t="s">
        <v>11132</v>
      </c>
      <c r="C1903" s="9" t="s">
        <v>11133</v>
      </c>
      <c r="D1903" s="9">
        <v>1901</v>
      </c>
      <c r="E1903" s="9" t="s">
        <v>11134</v>
      </c>
      <c r="F1903" s="9" t="s">
        <v>392</v>
      </c>
      <c r="G1903" s="9" t="s">
        <v>11135</v>
      </c>
      <c r="H1903" s="9" t="s">
        <v>327</v>
      </c>
      <c r="I1903" s="9"/>
      <c r="J1903" s="9" t="s">
        <v>11136</v>
      </c>
      <c r="K1903" s="9" t="s">
        <v>11137</v>
      </c>
      <c r="L1903" s="9" t="s">
        <v>11137</v>
      </c>
    </row>
    <row r="1904" spans="1:12" x14ac:dyDescent="0.35">
      <c r="A1904" s="9" t="s">
        <v>11138</v>
      </c>
      <c r="B1904" s="9" t="s">
        <v>11139</v>
      </c>
      <c r="C1904" s="9" t="s">
        <v>11140</v>
      </c>
      <c r="D1904" s="9">
        <v>1902</v>
      </c>
      <c r="E1904" s="9" t="s">
        <v>11141</v>
      </c>
      <c r="F1904" s="9" t="s">
        <v>318</v>
      </c>
      <c r="G1904" s="9" t="s">
        <v>530</v>
      </c>
      <c r="H1904" s="9" t="s">
        <v>320</v>
      </c>
      <c r="I1904" s="9"/>
      <c r="J1904" s="9"/>
      <c r="K1904" s="9" t="s">
        <v>11142</v>
      </c>
      <c r="L1904" s="9" t="s">
        <v>11142</v>
      </c>
    </row>
    <row r="1905" spans="1:12" x14ac:dyDescent="0.35">
      <c r="A1905" s="9" t="s">
        <v>11143</v>
      </c>
      <c r="B1905" s="9" t="s">
        <v>11144</v>
      </c>
      <c r="C1905" s="9" t="s">
        <v>11145</v>
      </c>
      <c r="D1905" s="9">
        <v>1903</v>
      </c>
      <c r="E1905" s="9" t="s">
        <v>11146</v>
      </c>
      <c r="F1905" s="9" t="s">
        <v>392</v>
      </c>
      <c r="G1905" s="9"/>
      <c r="H1905" s="9"/>
      <c r="I1905" s="9"/>
      <c r="J1905" s="9"/>
      <c r="K1905" s="9" t="s">
        <v>11147</v>
      </c>
      <c r="L1905" s="9"/>
    </row>
    <row r="1906" spans="1:12" x14ac:dyDescent="0.35">
      <c r="A1906" s="9" t="s">
        <v>11148</v>
      </c>
      <c r="B1906" s="9" t="s">
        <v>11149</v>
      </c>
      <c r="C1906" s="9" t="s">
        <v>11150</v>
      </c>
      <c r="D1906" s="9">
        <v>1904</v>
      </c>
      <c r="E1906" s="9" t="s">
        <v>11151</v>
      </c>
      <c r="F1906" s="9" t="s">
        <v>318</v>
      </c>
      <c r="G1906" s="9" t="s">
        <v>11152</v>
      </c>
      <c r="H1906" s="9" t="s">
        <v>320</v>
      </c>
      <c r="I1906" s="9"/>
      <c r="J1906" s="9"/>
      <c r="K1906" s="9" t="s">
        <v>11153</v>
      </c>
      <c r="L1906" s="9" t="s">
        <v>11153</v>
      </c>
    </row>
    <row r="1907" spans="1:12" x14ac:dyDescent="0.35">
      <c r="A1907" s="9" t="s">
        <v>11154</v>
      </c>
      <c r="B1907" s="9" t="s">
        <v>11155</v>
      </c>
      <c r="C1907" s="9" t="s">
        <v>11156</v>
      </c>
      <c r="D1907" s="9">
        <v>1905</v>
      </c>
      <c r="E1907" s="9" t="s">
        <v>11157</v>
      </c>
      <c r="F1907" s="9" t="s">
        <v>318</v>
      </c>
      <c r="G1907" s="9" t="s">
        <v>11158</v>
      </c>
      <c r="H1907" s="9" t="s">
        <v>327</v>
      </c>
      <c r="I1907" s="9"/>
      <c r="J1907" s="9" t="s">
        <v>11159</v>
      </c>
      <c r="K1907" s="9"/>
      <c r="L1907" s="9"/>
    </row>
    <row r="1908" spans="1:12" x14ac:dyDescent="0.35">
      <c r="A1908" s="9" t="s">
        <v>11160</v>
      </c>
      <c r="B1908" s="9" t="s">
        <v>11161</v>
      </c>
      <c r="C1908" s="9" t="s">
        <v>11162</v>
      </c>
      <c r="D1908" s="9">
        <v>1906</v>
      </c>
      <c r="E1908" s="9" t="s">
        <v>11163</v>
      </c>
      <c r="F1908" s="9" t="s">
        <v>365</v>
      </c>
      <c r="G1908" s="9" t="s">
        <v>11164</v>
      </c>
      <c r="H1908" s="9" t="s">
        <v>327</v>
      </c>
      <c r="I1908" s="9"/>
      <c r="J1908" s="9" t="s">
        <v>11165</v>
      </c>
      <c r="K1908" s="9" t="s">
        <v>11166</v>
      </c>
      <c r="L1908" s="9" t="s">
        <v>11166</v>
      </c>
    </row>
    <row r="1909" spans="1:12" x14ac:dyDescent="0.35">
      <c r="A1909" s="9" t="s">
        <v>11167</v>
      </c>
      <c r="B1909" s="9" t="s">
        <v>11168</v>
      </c>
      <c r="C1909" s="9" t="s">
        <v>11169</v>
      </c>
      <c r="D1909" s="9">
        <v>1907</v>
      </c>
      <c r="E1909" s="9" t="s">
        <v>11170</v>
      </c>
      <c r="F1909" s="9" t="s">
        <v>318</v>
      </c>
      <c r="G1909" s="9" t="s">
        <v>11171</v>
      </c>
      <c r="H1909" s="9" t="s">
        <v>320</v>
      </c>
      <c r="I1909" s="9"/>
      <c r="J1909" s="9"/>
      <c r="K1909" s="9" t="s">
        <v>11172</v>
      </c>
      <c r="L1909" s="9" t="s">
        <v>11173</v>
      </c>
    </row>
    <row r="1910" spans="1:12" x14ac:dyDescent="0.35">
      <c r="A1910" s="9" t="s">
        <v>11174</v>
      </c>
      <c r="B1910" s="9" t="s">
        <v>11175</v>
      </c>
      <c r="C1910" s="9" t="s">
        <v>11176</v>
      </c>
      <c r="D1910" s="9">
        <v>1908</v>
      </c>
      <c r="E1910" s="9" t="s">
        <v>11177</v>
      </c>
      <c r="F1910" s="9" t="s">
        <v>318</v>
      </c>
      <c r="G1910" s="9" t="s">
        <v>11178</v>
      </c>
      <c r="H1910" s="9" t="s">
        <v>320</v>
      </c>
      <c r="I1910" s="9"/>
      <c r="J1910" s="9"/>
      <c r="K1910" s="9" t="s">
        <v>11179</v>
      </c>
      <c r="L1910" s="9" t="s">
        <v>11179</v>
      </c>
    </row>
    <row r="1911" spans="1:12" x14ac:dyDescent="0.35">
      <c r="A1911" s="9" t="s">
        <v>11180</v>
      </c>
      <c r="B1911" s="9" t="s">
        <v>11181</v>
      </c>
      <c r="C1911" s="9" t="s">
        <v>11182</v>
      </c>
      <c r="D1911" s="9">
        <v>1909</v>
      </c>
      <c r="E1911" s="9" t="s">
        <v>11183</v>
      </c>
      <c r="F1911" s="9" t="s">
        <v>318</v>
      </c>
      <c r="G1911" s="9"/>
      <c r="H1911" s="9"/>
      <c r="I1911" s="9"/>
      <c r="J1911" s="9" t="s">
        <v>11184</v>
      </c>
      <c r="K1911" s="9" t="s">
        <v>11185</v>
      </c>
      <c r="L1911" s="9" t="s">
        <v>11185</v>
      </c>
    </row>
    <row r="1912" spans="1:12" x14ac:dyDescent="0.35">
      <c r="A1912" s="9" t="s">
        <v>11186</v>
      </c>
      <c r="B1912" s="9" t="s">
        <v>11187</v>
      </c>
      <c r="C1912" s="9" t="s">
        <v>11188</v>
      </c>
      <c r="D1912" s="9">
        <v>1910</v>
      </c>
      <c r="E1912" s="9" t="s">
        <v>11189</v>
      </c>
      <c r="F1912" s="9" t="s">
        <v>365</v>
      </c>
      <c r="G1912" s="9" t="s">
        <v>11190</v>
      </c>
      <c r="H1912" s="9" t="s">
        <v>327</v>
      </c>
      <c r="I1912" s="9"/>
      <c r="J1912" s="9" t="s">
        <v>11191</v>
      </c>
      <c r="K1912" s="9" t="s">
        <v>350</v>
      </c>
      <c r="L1912" s="9" t="s">
        <v>350</v>
      </c>
    </row>
    <row r="1913" spans="1:12" x14ac:dyDescent="0.35">
      <c r="A1913" s="9" t="s">
        <v>11192</v>
      </c>
      <c r="B1913" s="9" t="s">
        <v>11193</v>
      </c>
      <c r="C1913" s="9" t="s">
        <v>11194</v>
      </c>
      <c r="D1913" s="9">
        <v>1911</v>
      </c>
      <c r="E1913" s="9" t="s">
        <v>11195</v>
      </c>
      <c r="F1913" s="9" t="s">
        <v>365</v>
      </c>
      <c r="G1913" s="9" t="s">
        <v>11196</v>
      </c>
      <c r="H1913" s="9" t="s">
        <v>327</v>
      </c>
      <c r="I1913" s="9"/>
      <c r="J1913" s="9" t="s">
        <v>11197</v>
      </c>
      <c r="K1913" s="9" t="s">
        <v>11198</v>
      </c>
      <c r="L1913" s="9" t="s">
        <v>11198</v>
      </c>
    </row>
    <row r="1914" spans="1:12" x14ac:dyDescent="0.35">
      <c r="A1914" s="9" t="s">
        <v>11199</v>
      </c>
      <c r="B1914" s="9" t="s">
        <v>11200</v>
      </c>
      <c r="C1914" s="9" t="s">
        <v>11201</v>
      </c>
      <c r="D1914" s="9">
        <v>1912</v>
      </c>
      <c r="E1914" s="9" t="s">
        <v>11202</v>
      </c>
      <c r="F1914" s="9" t="s">
        <v>318</v>
      </c>
      <c r="G1914" s="9" t="s">
        <v>11203</v>
      </c>
      <c r="H1914" s="9" t="s">
        <v>320</v>
      </c>
      <c r="I1914" s="9"/>
      <c r="J1914" s="9"/>
      <c r="K1914" s="9" t="s">
        <v>10406</v>
      </c>
      <c r="L1914" s="9" t="s">
        <v>10406</v>
      </c>
    </row>
    <row r="1915" spans="1:12" x14ac:dyDescent="0.35">
      <c r="A1915" s="9" t="s">
        <v>11204</v>
      </c>
      <c r="B1915" s="9" t="s">
        <v>11205</v>
      </c>
      <c r="C1915" s="9" t="s">
        <v>11206</v>
      </c>
      <c r="D1915" s="9">
        <v>1913</v>
      </c>
      <c r="E1915" s="9" t="s">
        <v>11207</v>
      </c>
      <c r="F1915" s="9" t="s">
        <v>392</v>
      </c>
      <c r="G1915" s="9" t="s">
        <v>11208</v>
      </c>
      <c r="H1915" s="9" t="s">
        <v>320</v>
      </c>
      <c r="I1915" s="9"/>
      <c r="J1915" s="9"/>
      <c r="K1915" s="9" t="s">
        <v>11209</v>
      </c>
      <c r="L1915" s="9"/>
    </row>
    <row r="1916" spans="1:12" x14ac:dyDescent="0.35">
      <c r="A1916" s="9" t="s">
        <v>11210</v>
      </c>
      <c r="B1916" s="9" t="s">
        <v>11211</v>
      </c>
      <c r="C1916" s="9" t="s">
        <v>11212</v>
      </c>
      <c r="D1916" s="9">
        <v>1914</v>
      </c>
      <c r="E1916" s="9" t="s">
        <v>11213</v>
      </c>
      <c r="F1916" s="9" t="s">
        <v>318</v>
      </c>
      <c r="G1916" s="9" t="s">
        <v>11214</v>
      </c>
      <c r="H1916" s="9" t="s">
        <v>320</v>
      </c>
      <c r="I1916" s="9"/>
      <c r="J1916" s="9"/>
      <c r="K1916" s="9" t="s">
        <v>11215</v>
      </c>
      <c r="L1916" s="9" t="s">
        <v>11215</v>
      </c>
    </row>
    <row r="1917" spans="1:12" x14ac:dyDescent="0.35">
      <c r="A1917" s="9" t="s">
        <v>11216</v>
      </c>
      <c r="B1917" s="9" t="s">
        <v>11217</v>
      </c>
      <c r="C1917" s="9" t="s">
        <v>11218</v>
      </c>
      <c r="D1917" s="9">
        <v>1915</v>
      </c>
      <c r="E1917" s="9" t="s">
        <v>11219</v>
      </c>
      <c r="F1917" s="9" t="s">
        <v>318</v>
      </c>
      <c r="G1917" s="9"/>
      <c r="H1917" s="9"/>
      <c r="I1917" s="9"/>
      <c r="J1917" s="9"/>
      <c r="K1917" s="9" t="s">
        <v>11220</v>
      </c>
      <c r="L1917" s="9" t="s">
        <v>11220</v>
      </c>
    </row>
    <row r="1918" spans="1:12" x14ac:dyDescent="0.35">
      <c r="A1918" s="9" t="s">
        <v>11221</v>
      </c>
      <c r="B1918" s="9" t="s">
        <v>11222</v>
      </c>
      <c r="C1918" s="9" t="s">
        <v>11223</v>
      </c>
      <c r="D1918" s="9">
        <v>1916</v>
      </c>
      <c r="E1918" s="9" t="s">
        <v>11224</v>
      </c>
      <c r="F1918" s="9" t="s">
        <v>318</v>
      </c>
      <c r="G1918" s="9" t="s">
        <v>11225</v>
      </c>
      <c r="H1918" s="9" t="s">
        <v>320</v>
      </c>
      <c r="I1918" s="9"/>
      <c r="J1918" s="9"/>
      <c r="K1918" s="9"/>
      <c r="L1918" s="9"/>
    </row>
    <row r="1919" spans="1:12" x14ac:dyDescent="0.35">
      <c r="A1919" s="9" t="s">
        <v>11226</v>
      </c>
      <c r="B1919" s="9" t="s">
        <v>11227</v>
      </c>
      <c r="C1919" s="9" t="s">
        <v>11228</v>
      </c>
      <c r="D1919" s="9">
        <v>1917</v>
      </c>
      <c r="E1919" s="9" t="s">
        <v>11229</v>
      </c>
      <c r="F1919" s="9" t="s">
        <v>318</v>
      </c>
      <c r="G1919" s="9" t="s">
        <v>11230</v>
      </c>
      <c r="H1919" s="9" t="s">
        <v>320</v>
      </c>
      <c r="I1919" s="9"/>
      <c r="J1919" s="9"/>
      <c r="K1919" s="9"/>
      <c r="L1919" s="9"/>
    </row>
    <row r="1920" spans="1:12" x14ac:dyDescent="0.35">
      <c r="A1920" s="9" t="s">
        <v>11231</v>
      </c>
      <c r="B1920" s="9" t="s">
        <v>11232</v>
      </c>
      <c r="C1920" s="9" t="s">
        <v>11233</v>
      </c>
      <c r="D1920" s="9">
        <v>1918</v>
      </c>
      <c r="E1920" s="9" t="s">
        <v>11234</v>
      </c>
      <c r="F1920" s="9" t="s">
        <v>318</v>
      </c>
      <c r="G1920" s="9" t="s">
        <v>11235</v>
      </c>
      <c r="H1920" s="9" t="s">
        <v>327</v>
      </c>
      <c r="I1920" s="9"/>
      <c r="J1920" s="9"/>
      <c r="K1920" s="9" t="s">
        <v>11236</v>
      </c>
      <c r="L1920" s="9" t="s">
        <v>11236</v>
      </c>
    </row>
    <row r="1921" spans="1:12" x14ac:dyDescent="0.35">
      <c r="A1921" s="9" t="s">
        <v>11237</v>
      </c>
      <c r="B1921" s="9" t="s">
        <v>11238</v>
      </c>
      <c r="C1921" s="9" t="s">
        <v>11239</v>
      </c>
      <c r="D1921" s="9">
        <v>1919</v>
      </c>
      <c r="E1921" s="9" t="s">
        <v>11240</v>
      </c>
      <c r="F1921" s="9" t="s">
        <v>318</v>
      </c>
      <c r="G1921" s="9" t="s">
        <v>11241</v>
      </c>
      <c r="H1921" s="9" t="s">
        <v>327</v>
      </c>
      <c r="I1921" s="9"/>
      <c r="J1921" s="9" t="s">
        <v>11242</v>
      </c>
      <c r="K1921" s="9" t="s">
        <v>11243</v>
      </c>
      <c r="L1921" s="9" t="s">
        <v>11243</v>
      </c>
    </row>
    <row r="1922" spans="1:12" x14ac:dyDescent="0.35">
      <c r="A1922" s="9" t="s">
        <v>11244</v>
      </c>
      <c r="B1922" s="9" t="s">
        <v>11245</v>
      </c>
      <c r="C1922" s="9" t="s">
        <v>11246</v>
      </c>
      <c r="D1922" s="9">
        <v>1920</v>
      </c>
      <c r="E1922" s="9" t="s">
        <v>11247</v>
      </c>
      <c r="F1922" s="9" t="s">
        <v>392</v>
      </c>
      <c r="G1922" s="9"/>
      <c r="H1922" s="9"/>
      <c r="I1922" s="9"/>
      <c r="J1922" s="9"/>
      <c r="K1922" s="9"/>
      <c r="L1922" s="9"/>
    </row>
    <row r="1923" spans="1:12" x14ac:dyDescent="0.35">
      <c r="A1923" s="9" t="s">
        <v>11248</v>
      </c>
      <c r="B1923" s="9" t="s">
        <v>11249</v>
      </c>
      <c r="C1923" s="9" t="s">
        <v>11250</v>
      </c>
      <c r="D1923" s="9">
        <v>1921</v>
      </c>
      <c r="E1923" s="9" t="s">
        <v>11251</v>
      </c>
      <c r="F1923" s="9" t="s">
        <v>318</v>
      </c>
      <c r="G1923" s="9" t="s">
        <v>11252</v>
      </c>
      <c r="H1923" s="9" t="s">
        <v>327</v>
      </c>
      <c r="I1923" s="9"/>
      <c r="J1923" s="9"/>
      <c r="K1923" s="9" t="s">
        <v>350</v>
      </c>
      <c r="L1923" s="9" t="s">
        <v>350</v>
      </c>
    </row>
    <row r="1924" spans="1:12" x14ac:dyDescent="0.35">
      <c r="A1924" s="9" t="s">
        <v>11253</v>
      </c>
      <c r="B1924" s="9" t="s">
        <v>11254</v>
      </c>
      <c r="C1924" s="9" t="s">
        <v>11255</v>
      </c>
      <c r="D1924" s="9">
        <v>1922</v>
      </c>
      <c r="E1924" s="9" t="s">
        <v>11256</v>
      </c>
      <c r="F1924" s="9" t="s">
        <v>318</v>
      </c>
      <c r="G1924" s="9" t="s">
        <v>11257</v>
      </c>
      <c r="H1924" s="9" t="s">
        <v>327</v>
      </c>
      <c r="I1924" s="9"/>
      <c r="J1924" s="9" t="s">
        <v>11258</v>
      </c>
      <c r="K1924" s="9" t="s">
        <v>11259</v>
      </c>
      <c r="L1924" s="9" t="s">
        <v>11259</v>
      </c>
    </row>
    <row r="1925" spans="1:12" x14ac:dyDescent="0.35">
      <c r="A1925" s="9" t="s">
        <v>11260</v>
      </c>
      <c r="B1925" s="9" t="s">
        <v>11261</v>
      </c>
      <c r="C1925" s="9" t="s">
        <v>11262</v>
      </c>
      <c r="D1925" s="9">
        <v>1923</v>
      </c>
      <c r="E1925" s="9" t="s">
        <v>11263</v>
      </c>
      <c r="F1925" s="9" t="s">
        <v>365</v>
      </c>
      <c r="G1925" s="9" t="s">
        <v>11264</v>
      </c>
      <c r="H1925" s="9" t="s">
        <v>327</v>
      </c>
      <c r="I1925" s="9"/>
      <c r="J1925" s="9"/>
      <c r="K1925" s="9" t="s">
        <v>11265</v>
      </c>
      <c r="L1925" s="9" t="s">
        <v>11265</v>
      </c>
    </row>
    <row r="1926" spans="1:12" x14ac:dyDescent="0.35">
      <c r="A1926" s="9" t="s">
        <v>11266</v>
      </c>
      <c r="B1926" s="9" t="s">
        <v>11267</v>
      </c>
      <c r="C1926" s="9" t="s">
        <v>11268</v>
      </c>
      <c r="D1926" s="9">
        <v>1924</v>
      </c>
      <c r="E1926" s="9" t="s">
        <v>11269</v>
      </c>
      <c r="F1926" s="9" t="s">
        <v>318</v>
      </c>
      <c r="G1926" s="9" t="s">
        <v>11270</v>
      </c>
      <c r="H1926" s="9" t="s">
        <v>320</v>
      </c>
      <c r="I1926" s="9"/>
      <c r="J1926" s="9"/>
      <c r="K1926" s="9"/>
      <c r="L1926" s="9"/>
    </row>
    <row r="1927" spans="1:12" x14ac:dyDescent="0.35">
      <c r="A1927" s="9" t="s">
        <v>11271</v>
      </c>
      <c r="B1927" s="9" t="s">
        <v>11272</v>
      </c>
      <c r="C1927" s="9" t="s">
        <v>11273</v>
      </c>
      <c r="D1927" s="9">
        <v>1925</v>
      </c>
      <c r="E1927" s="9" t="s">
        <v>11274</v>
      </c>
      <c r="F1927" s="9" t="s">
        <v>318</v>
      </c>
      <c r="G1927" s="9" t="s">
        <v>11275</v>
      </c>
      <c r="H1927" s="9" t="s">
        <v>320</v>
      </c>
      <c r="I1927" s="9"/>
      <c r="J1927" s="9"/>
      <c r="K1927" s="9"/>
      <c r="L1927" s="9"/>
    </row>
    <row r="1928" spans="1:12" x14ac:dyDescent="0.35">
      <c r="A1928" s="9" t="s">
        <v>11276</v>
      </c>
      <c r="B1928" s="9" t="s">
        <v>11277</v>
      </c>
      <c r="C1928" s="9" t="s">
        <v>11278</v>
      </c>
      <c r="D1928" s="9">
        <v>1926</v>
      </c>
      <c r="E1928" s="9" t="s">
        <v>11279</v>
      </c>
      <c r="F1928" s="9" t="s">
        <v>392</v>
      </c>
      <c r="G1928" s="9" t="s">
        <v>11280</v>
      </c>
      <c r="H1928" s="9" t="s">
        <v>327</v>
      </c>
      <c r="I1928" s="9"/>
      <c r="J1928" s="9" t="s">
        <v>11281</v>
      </c>
      <c r="K1928" s="9" t="s">
        <v>11282</v>
      </c>
      <c r="L1928" s="9" t="s">
        <v>11282</v>
      </c>
    </row>
    <row r="1929" spans="1:12" x14ac:dyDescent="0.35">
      <c r="A1929" s="9" t="s">
        <v>11283</v>
      </c>
      <c r="B1929" s="9" t="s">
        <v>11284</v>
      </c>
      <c r="C1929" s="9" t="s">
        <v>11285</v>
      </c>
      <c r="D1929" s="9">
        <v>1927</v>
      </c>
      <c r="E1929" s="9" t="s">
        <v>11286</v>
      </c>
      <c r="F1929" s="9" t="s">
        <v>392</v>
      </c>
      <c r="G1929" s="9" t="s">
        <v>11287</v>
      </c>
      <c r="H1929" s="9" t="s">
        <v>320</v>
      </c>
      <c r="I1929" s="9"/>
      <c r="J1929" s="9"/>
      <c r="K1929" s="9"/>
      <c r="L1929" s="9"/>
    </row>
    <row r="1930" spans="1:12" x14ac:dyDescent="0.35">
      <c r="A1930" s="9" t="s">
        <v>11288</v>
      </c>
      <c r="B1930" s="9" t="s">
        <v>11289</v>
      </c>
      <c r="C1930" s="9" t="s">
        <v>11290</v>
      </c>
      <c r="D1930" s="9">
        <v>1928</v>
      </c>
      <c r="E1930" s="9" t="s">
        <v>11291</v>
      </c>
      <c r="F1930" s="9" t="s">
        <v>318</v>
      </c>
      <c r="G1930" s="9" t="s">
        <v>11292</v>
      </c>
      <c r="H1930" s="9" t="s">
        <v>320</v>
      </c>
      <c r="I1930" s="9"/>
      <c r="J1930" s="9"/>
      <c r="K1930" s="9"/>
      <c r="L1930" s="9"/>
    </row>
    <row r="1931" spans="1:12" x14ac:dyDescent="0.35">
      <c r="A1931" s="9" t="s">
        <v>11293</v>
      </c>
      <c r="B1931" s="9" t="s">
        <v>11294</v>
      </c>
      <c r="C1931" s="9" t="s">
        <v>11295</v>
      </c>
      <c r="D1931" s="9">
        <v>1929</v>
      </c>
      <c r="E1931" s="9" t="s">
        <v>11296</v>
      </c>
      <c r="F1931" s="9" t="s">
        <v>318</v>
      </c>
      <c r="G1931" s="9" t="s">
        <v>11297</v>
      </c>
      <c r="H1931" s="9" t="s">
        <v>320</v>
      </c>
      <c r="I1931" s="9"/>
      <c r="J1931" s="9" t="s">
        <v>11298</v>
      </c>
      <c r="K1931" s="9"/>
      <c r="L1931" s="9"/>
    </row>
    <row r="1932" spans="1:12" x14ac:dyDescent="0.35">
      <c r="A1932" s="9" t="s">
        <v>11299</v>
      </c>
      <c r="B1932" s="9" t="s">
        <v>11300</v>
      </c>
      <c r="C1932" s="9" t="s">
        <v>11301</v>
      </c>
      <c r="D1932" s="9">
        <v>1930</v>
      </c>
      <c r="E1932" s="9" t="s">
        <v>11302</v>
      </c>
      <c r="F1932" s="9" t="s">
        <v>392</v>
      </c>
      <c r="G1932" s="9" t="s">
        <v>11303</v>
      </c>
      <c r="H1932" s="9" t="s">
        <v>320</v>
      </c>
      <c r="I1932" s="9"/>
      <c r="J1932" s="9"/>
      <c r="K1932" s="9" t="s">
        <v>11304</v>
      </c>
      <c r="L1932" s="9" t="s">
        <v>11304</v>
      </c>
    </row>
    <row r="1933" spans="1:12" x14ac:dyDescent="0.35">
      <c r="A1933" s="9" t="s">
        <v>11305</v>
      </c>
      <c r="B1933" s="9" t="s">
        <v>11306</v>
      </c>
      <c r="C1933" s="9" t="s">
        <v>11307</v>
      </c>
      <c r="D1933" s="9">
        <v>1931</v>
      </c>
      <c r="E1933" s="9" t="s">
        <v>11308</v>
      </c>
      <c r="F1933" s="9" t="s">
        <v>318</v>
      </c>
      <c r="G1933" s="9" t="s">
        <v>11309</v>
      </c>
      <c r="H1933" s="9" t="s">
        <v>320</v>
      </c>
      <c r="I1933" s="9"/>
      <c r="J1933" s="9"/>
      <c r="K1933" s="9" t="s">
        <v>3927</v>
      </c>
      <c r="L1933" s="9" t="s">
        <v>11310</v>
      </c>
    </row>
    <row r="1934" spans="1:12" x14ac:dyDescent="0.35">
      <c r="A1934" s="9" t="s">
        <v>11311</v>
      </c>
      <c r="B1934" s="9" t="s">
        <v>11312</v>
      </c>
      <c r="C1934" s="9" t="s">
        <v>11313</v>
      </c>
      <c r="D1934" s="9">
        <v>1932</v>
      </c>
      <c r="E1934" s="9" t="s">
        <v>11314</v>
      </c>
      <c r="F1934" s="9" t="s">
        <v>318</v>
      </c>
      <c r="G1934" s="9" t="s">
        <v>11315</v>
      </c>
      <c r="H1934" s="9" t="s">
        <v>327</v>
      </c>
      <c r="I1934" s="9"/>
      <c r="J1934" s="9" t="s">
        <v>11316</v>
      </c>
      <c r="K1934" s="9" t="s">
        <v>350</v>
      </c>
      <c r="L1934" s="9" t="s">
        <v>350</v>
      </c>
    </row>
    <row r="1935" spans="1:12" x14ac:dyDescent="0.35">
      <c r="A1935" s="9" t="s">
        <v>11317</v>
      </c>
      <c r="B1935" s="9" t="s">
        <v>11318</v>
      </c>
      <c r="C1935" s="9" t="s">
        <v>11319</v>
      </c>
      <c r="D1935" s="9">
        <v>1933</v>
      </c>
      <c r="E1935" s="9" t="s">
        <v>11320</v>
      </c>
      <c r="F1935" s="9" t="s">
        <v>318</v>
      </c>
      <c r="G1935" s="9" t="s">
        <v>11321</v>
      </c>
      <c r="H1935" s="9" t="s">
        <v>327</v>
      </c>
      <c r="I1935" s="9"/>
      <c r="J1935" s="9" t="s">
        <v>11322</v>
      </c>
      <c r="K1935" s="9" t="s">
        <v>11323</v>
      </c>
      <c r="L1935" s="9" t="s">
        <v>11323</v>
      </c>
    </row>
    <row r="1936" spans="1:12" x14ac:dyDescent="0.35">
      <c r="A1936" s="9" t="s">
        <v>11324</v>
      </c>
      <c r="B1936" s="9" t="s">
        <v>11325</v>
      </c>
      <c r="C1936" s="9" t="s">
        <v>11326</v>
      </c>
      <c r="D1936" s="9">
        <v>1934</v>
      </c>
      <c r="E1936" s="9" t="s">
        <v>11327</v>
      </c>
      <c r="F1936" s="9" t="s">
        <v>392</v>
      </c>
      <c r="G1936" s="9" t="s">
        <v>11328</v>
      </c>
      <c r="H1936" s="9" t="s">
        <v>320</v>
      </c>
      <c r="I1936" s="9"/>
      <c r="J1936" s="9"/>
      <c r="K1936" s="9" t="s">
        <v>11329</v>
      </c>
      <c r="L1936" s="9" t="s">
        <v>11329</v>
      </c>
    </row>
    <row r="1937" spans="1:12" x14ac:dyDescent="0.35">
      <c r="A1937" s="9" t="s">
        <v>11330</v>
      </c>
      <c r="B1937" s="9" t="s">
        <v>11331</v>
      </c>
      <c r="C1937" s="9" t="s">
        <v>11332</v>
      </c>
      <c r="D1937" s="9">
        <v>1935</v>
      </c>
      <c r="E1937" s="9" t="s">
        <v>11333</v>
      </c>
      <c r="F1937" s="9" t="s">
        <v>392</v>
      </c>
      <c r="G1937" s="9" t="s">
        <v>11334</v>
      </c>
      <c r="H1937" s="9" t="s">
        <v>320</v>
      </c>
      <c r="I1937" s="9"/>
      <c r="J1937" s="9"/>
      <c r="K1937" s="9" t="s">
        <v>11335</v>
      </c>
      <c r="L1937" s="9" t="s">
        <v>11335</v>
      </c>
    </row>
    <row r="1938" spans="1:12" x14ac:dyDescent="0.35">
      <c r="A1938" s="9" t="s">
        <v>11336</v>
      </c>
      <c r="B1938" s="9" t="s">
        <v>11337</v>
      </c>
      <c r="C1938" s="9" t="s">
        <v>11338</v>
      </c>
      <c r="D1938" s="9">
        <v>1936</v>
      </c>
      <c r="E1938" s="9" t="s">
        <v>11339</v>
      </c>
      <c r="F1938" s="9" t="s">
        <v>318</v>
      </c>
      <c r="G1938" s="9" t="s">
        <v>11340</v>
      </c>
      <c r="H1938" s="9" t="s">
        <v>320</v>
      </c>
      <c r="I1938" s="9"/>
      <c r="J1938" s="9"/>
      <c r="K1938" s="9"/>
      <c r="L1938" s="9"/>
    </row>
    <row r="1939" spans="1:12" x14ac:dyDescent="0.35">
      <c r="A1939" s="9" t="s">
        <v>11341</v>
      </c>
      <c r="B1939" s="9" t="s">
        <v>11342</v>
      </c>
      <c r="C1939" s="9" t="s">
        <v>11343</v>
      </c>
      <c r="D1939" s="9">
        <v>1937</v>
      </c>
      <c r="E1939" s="9" t="s">
        <v>11344</v>
      </c>
      <c r="F1939" s="9" t="s">
        <v>318</v>
      </c>
      <c r="G1939" s="9"/>
      <c r="H1939" s="9"/>
      <c r="I1939" s="9"/>
      <c r="J1939" s="9"/>
      <c r="K1939" s="9"/>
      <c r="L1939" s="9"/>
    </row>
    <row r="1940" spans="1:12" x14ac:dyDescent="0.35">
      <c r="A1940" s="9" t="s">
        <v>11345</v>
      </c>
      <c r="B1940" s="9" t="s">
        <v>11346</v>
      </c>
      <c r="C1940" s="9" t="s">
        <v>11347</v>
      </c>
      <c r="D1940" s="9">
        <v>1938</v>
      </c>
      <c r="E1940" s="9" t="s">
        <v>11348</v>
      </c>
      <c r="F1940" s="9" t="s">
        <v>365</v>
      </c>
      <c r="G1940" s="9" t="s">
        <v>11349</v>
      </c>
      <c r="H1940" s="9" t="s">
        <v>327</v>
      </c>
      <c r="I1940" s="9"/>
      <c r="J1940" s="9" t="s">
        <v>11350</v>
      </c>
      <c r="K1940" s="9" t="s">
        <v>11351</v>
      </c>
      <c r="L1940" s="9" t="s">
        <v>11351</v>
      </c>
    </row>
    <row r="1941" spans="1:12" x14ac:dyDescent="0.35">
      <c r="A1941" s="9" t="s">
        <v>11352</v>
      </c>
      <c r="B1941" s="9" t="s">
        <v>11353</v>
      </c>
      <c r="C1941" s="9" t="s">
        <v>11354</v>
      </c>
      <c r="D1941" s="9">
        <v>1939</v>
      </c>
      <c r="E1941" s="9" t="s">
        <v>11355</v>
      </c>
      <c r="F1941" s="9" t="s">
        <v>318</v>
      </c>
      <c r="G1941" s="9" t="s">
        <v>11356</v>
      </c>
      <c r="H1941" s="9" t="s">
        <v>320</v>
      </c>
      <c r="I1941" s="9"/>
      <c r="J1941" s="9"/>
      <c r="K1941" s="9"/>
      <c r="L1941" s="9"/>
    </row>
    <row r="1942" spans="1:12" x14ac:dyDescent="0.35">
      <c r="A1942" s="9" t="s">
        <v>11357</v>
      </c>
      <c r="B1942" s="9" t="s">
        <v>11358</v>
      </c>
      <c r="C1942" s="9" t="s">
        <v>11359</v>
      </c>
      <c r="D1942" s="9">
        <v>1940</v>
      </c>
      <c r="E1942" s="9" t="s">
        <v>11360</v>
      </c>
      <c r="F1942" s="9" t="s">
        <v>318</v>
      </c>
      <c r="G1942" s="9" t="s">
        <v>11361</v>
      </c>
      <c r="H1942" s="9" t="s">
        <v>327</v>
      </c>
      <c r="I1942" s="9"/>
      <c r="J1942" s="9" t="s">
        <v>11362</v>
      </c>
      <c r="K1942" s="9" t="s">
        <v>11363</v>
      </c>
      <c r="L1942" s="9" t="s">
        <v>11363</v>
      </c>
    </row>
    <row r="1943" spans="1:12" x14ac:dyDescent="0.35">
      <c r="A1943" s="9" t="s">
        <v>11364</v>
      </c>
      <c r="B1943" s="9" t="s">
        <v>11365</v>
      </c>
      <c r="C1943" s="9" t="s">
        <v>11366</v>
      </c>
      <c r="D1943" s="9">
        <v>1941</v>
      </c>
      <c r="E1943" s="9" t="s">
        <v>11367</v>
      </c>
      <c r="F1943" s="9" t="s">
        <v>318</v>
      </c>
      <c r="G1943" s="9" t="s">
        <v>11368</v>
      </c>
      <c r="H1943" s="9" t="s">
        <v>320</v>
      </c>
      <c r="I1943" s="9"/>
      <c r="J1943" s="9"/>
      <c r="K1943" s="9" t="s">
        <v>350</v>
      </c>
      <c r="L1943" s="9" t="s">
        <v>11369</v>
      </c>
    </row>
    <row r="1944" spans="1:12" x14ac:dyDescent="0.35">
      <c r="A1944" s="9" t="s">
        <v>11370</v>
      </c>
      <c r="B1944" s="9" t="s">
        <v>11371</v>
      </c>
      <c r="C1944" s="9" t="s">
        <v>11372</v>
      </c>
      <c r="D1944" s="9">
        <v>1942</v>
      </c>
      <c r="E1944" s="9" t="s">
        <v>11373</v>
      </c>
      <c r="F1944" s="9" t="s">
        <v>318</v>
      </c>
      <c r="G1944" s="9" t="s">
        <v>11374</v>
      </c>
      <c r="H1944" s="9" t="s">
        <v>320</v>
      </c>
      <c r="I1944" s="9"/>
      <c r="J1944" s="9"/>
      <c r="K1944" s="9" t="s">
        <v>11375</v>
      </c>
      <c r="L1944" s="9" t="s">
        <v>11375</v>
      </c>
    </row>
    <row r="1945" spans="1:12" x14ac:dyDescent="0.35">
      <c r="A1945" s="9" t="s">
        <v>11376</v>
      </c>
      <c r="B1945" s="9" t="s">
        <v>11377</v>
      </c>
      <c r="C1945" s="9" t="s">
        <v>11378</v>
      </c>
      <c r="D1945" s="9">
        <v>1943</v>
      </c>
      <c r="E1945" s="9" t="s">
        <v>11379</v>
      </c>
      <c r="F1945" s="9" t="s">
        <v>318</v>
      </c>
      <c r="G1945" s="9" t="s">
        <v>11380</v>
      </c>
      <c r="H1945" s="9" t="s">
        <v>327</v>
      </c>
      <c r="I1945" s="9"/>
      <c r="J1945" s="9" t="s">
        <v>11381</v>
      </c>
      <c r="K1945" s="9" t="s">
        <v>11382</v>
      </c>
      <c r="L1945" s="9" t="s">
        <v>11382</v>
      </c>
    </row>
    <row r="1946" spans="1:12" x14ac:dyDescent="0.35">
      <c r="A1946" s="9" t="s">
        <v>11383</v>
      </c>
      <c r="B1946" s="9" t="s">
        <v>11384</v>
      </c>
      <c r="C1946" s="9" t="s">
        <v>11385</v>
      </c>
      <c r="D1946" s="9">
        <v>1944</v>
      </c>
      <c r="E1946" s="9" t="s">
        <v>11386</v>
      </c>
      <c r="F1946" s="9" t="s">
        <v>318</v>
      </c>
      <c r="G1946" s="9" t="s">
        <v>11387</v>
      </c>
      <c r="H1946" s="9" t="s">
        <v>327</v>
      </c>
      <c r="I1946" s="9"/>
      <c r="J1946" s="9"/>
      <c r="K1946" s="9" t="s">
        <v>11388</v>
      </c>
      <c r="L1946" s="9" t="s">
        <v>11388</v>
      </c>
    </row>
    <row r="1947" spans="1:12" x14ac:dyDescent="0.35">
      <c r="A1947" s="9" t="s">
        <v>11389</v>
      </c>
      <c r="B1947" s="9" t="s">
        <v>11390</v>
      </c>
      <c r="C1947" s="9" t="s">
        <v>11391</v>
      </c>
      <c r="D1947" s="9">
        <v>1945</v>
      </c>
      <c r="E1947" s="9" t="s">
        <v>11392</v>
      </c>
      <c r="F1947" s="9" t="s">
        <v>318</v>
      </c>
      <c r="G1947" s="9" t="s">
        <v>11393</v>
      </c>
      <c r="H1947" s="9" t="s">
        <v>320</v>
      </c>
      <c r="I1947" s="9"/>
      <c r="J1947" s="9"/>
      <c r="K1947" s="9" t="s">
        <v>11394</v>
      </c>
      <c r="L1947" s="9" t="s">
        <v>11395</v>
      </c>
    </row>
    <row r="1948" spans="1:12" x14ac:dyDescent="0.35">
      <c r="A1948" s="9" t="s">
        <v>11396</v>
      </c>
      <c r="B1948" s="9" t="s">
        <v>11397</v>
      </c>
      <c r="C1948" s="9" t="s">
        <v>11398</v>
      </c>
      <c r="D1948" s="9">
        <v>1946</v>
      </c>
      <c r="E1948" s="9" t="s">
        <v>11399</v>
      </c>
      <c r="F1948" s="9" t="s">
        <v>318</v>
      </c>
      <c r="G1948" s="9" t="s">
        <v>11400</v>
      </c>
      <c r="H1948" s="9" t="s">
        <v>320</v>
      </c>
      <c r="I1948" s="9"/>
      <c r="J1948" s="9"/>
      <c r="K1948" s="9" t="s">
        <v>11401</v>
      </c>
      <c r="L1948" s="9" t="s">
        <v>11401</v>
      </c>
    </row>
    <row r="1949" spans="1:12" x14ac:dyDescent="0.35">
      <c r="A1949" s="9" t="s">
        <v>11402</v>
      </c>
      <c r="B1949" s="9" t="s">
        <v>11403</v>
      </c>
      <c r="C1949" s="9" t="s">
        <v>11404</v>
      </c>
      <c r="D1949" s="9">
        <v>1947</v>
      </c>
      <c r="E1949" s="9" t="s">
        <v>11405</v>
      </c>
      <c r="F1949" s="9" t="s">
        <v>318</v>
      </c>
      <c r="G1949" s="9" t="s">
        <v>11406</v>
      </c>
      <c r="H1949" s="9" t="s">
        <v>327</v>
      </c>
      <c r="I1949" s="9"/>
      <c r="J1949" s="9" t="s">
        <v>11407</v>
      </c>
      <c r="K1949" s="9" t="s">
        <v>11408</v>
      </c>
      <c r="L1949" s="9" t="s">
        <v>11408</v>
      </c>
    </row>
    <row r="1950" spans="1:12" x14ac:dyDescent="0.35">
      <c r="A1950" s="9" t="s">
        <v>11409</v>
      </c>
      <c r="B1950" s="9" t="s">
        <v>11410</v>
      </c>
      <c r="C1950" s="9" t="s">
        <v>11411</v>
      </c>
      <c r="D1950" s="9">
        <v>1948</v>
      </c>
      <c r="E1950" s="9" t="s">
        <v>11412</v>
      </c>
      <c r="F1950" s="9" t="s">
        <v>318</v>
      </c>
      <c r="G1950" s="9"/>
      <c r="H1950" s="9"/>
      <c r="I1950" s="9"/>
      <c r="J1950" s="9"/>
      <c r="K1950" s="9"/>
      <c r="L1950" s="9"/>
    </row>
    <row r="1951" spans="1:12" x14ac:dyDescent="0.35">
      <c r="A1951" s="9" t="s">
        <v>11413</v>
      </c>
      <c r="B1951" s="9" t="s">
        <v>11414</v>
      </c>
      <c r="C1951" s="9" t="s">
        <v>11415</v>
      </c>
      <c r="D1951" s="9">
        <v>1949</v>
      </c>
      <c r="E1951" s="9" t="s">
        <v>11416</v>
      </c>
      <c r="F1951" s="9" t="s">
        <v>865</v>
      </c>
      <c r="G1951" s="9" t="s">
        <v>11417</v>
      </c>
      <c r="H1951" s="9" t="s">
        <v>327</v>
      </c>
      <c r="I1951" s="9"/>
      <c r="J1951" s="9" t="s">
        <v>11418</v>
      </c>
      <c r="K1951" s="9" t="s">
        <v>350</v>
      </c>
      <c r="L1951" s="9" t="s">
        <v>350</v>
      </c>
    </row>
    <row r="1952" spans="1:12" x14ac:dyDescent="0.35">
      <c r="A1952" s="9" t="s">
        <v>11419</v>
      </c>
      <c r="B1952" s="9" t="s">
        <v>11420</v>
      </c>
      <c r="C1952" s="9" t="s">
        <v>11421</v>
      </c>
      <c r="D1952" s="9">
        <v>1950</v>
      </c>
      <c r="E1952" s="9" t="s">
        <v>11422</v>
      </c>
      <c r="F1952" s="9" t="s">
        <v>392</v>
      </c>
      <c r="G1952" s="9" t="s">
        <v>11423</v>
      </c>
      <c r="H1952" s="9" t="s">
        <v>320</v>
      </c>
      <c r="I1952" s="9"/>
      <c r="J1952" s="9"/>
      <c r="K1952" s="9" t="s">
        <v>11424</v>
      </c>
      <c r="L1952" s="9" t="s">
        <v>11424</v>
      </c>
    </row>
    <row r="1953" spans="1:12" x14ac:dyDescent="0.35">
      <c r="A1953" s="9" t="s">
        <v>11425</v>
      </c>
      <c r="B1953" s="9" t="s">
        <v>11426</v>
      </c>
      <c r="C1953" s="9" t="s">
        <v>11427</v>
      </c>
      <c r="D1953" s="9">
        <v>1951</v>
      </c>
      <c r="E1953" s="9" t="s">
        <v>11428</v>
      </c>
      <c r="F1953" s="9" t="s">
        <v>392</v>
      </c>
      <c r="G1953" s="9" t="s">
        <v>11429</v>
      </c>
      <c r="H1953" s="9" t="s">
        <v>320</v>
      </c>
      <c r="I1953" s="9"/>
      <c r="J1953" s="9"/>
      <c r="K1953" s="9"/>
      <c r="L1953" s="9"/>
    </row>
    <row r="1954" spans="1:12" x14ac:dyDescent="0.35">
      <c r="A1954" s="9" t="s">
        <v>11430</v>
      </c>
      <c r="B1954" s="9" t="s">
        <v>11431</v>
      </c>
      <c r="C1954" s="9" t="s">
        <v>11432</v>
      </c>
      <c r="D1954" s="9">
        <v>1952</v>
      </c>
      <c r="E1954" s="9" t="s">
        <v>11433</v>
      </c>
      <c r="F1954" s="9" t="s">
        <v>392</v>
      </c>
      <c r="G1954" s="9" t="s">
        <v>11434</v>
      </c>
      <c r="H1954" s="9" t="s">
        <v>320</v>
      </c>
      <c r="I1954" s="9"/>
      <c r="J1954" s="9"/>
      <c r="K1954" s="9"/>
      <c r="L1954" s="9"/>
    </row>
    <row r="1955" spans="1:12" x14ac:dyDescent="0.35">
      <c r="A1955" s="9" t="s">
        <v>11435</v>
      </c>
      <c r="B1955" s="9" t="s">
        <v>11436</v>
      </c>
      <c r="C1955" s="9" t="s">
        <v>11437</v>
      </c>
      <c r="D1955" s="9">
        <v>1953</v>
      </c>
      <c r="E1955" s="9" t="s">
        <v>11438</v>
      </c>
      <c r="F1955" s="9" t="s">
        <v>392</v>
      </c>
      <c r="G1955" s="9" t="s">
        <v>11439</v>
      </c>
      <c r="H1955" s="9" t="s">
        <v>327</v>
      </c>
      <c r="I1955" s="9"/>
      <c r="J1955" s="9" t="s">
        <v>11440</v>
      </c>
      <c r="K1955" s="9" t="s">
        <v>11441</v>
      </c>
      <c r="L1955" s="9" t="s">
        <v>11442</v>
      </c>
    </row>
    <row r="1956" spans="1:12" x14ac:dyDescent="0.35">
      <c r="A1956" s="9" t="s">
        <v>11443</v>
      </c>
      <c r="B1956" s="9" t="s">
        <v>11444</v>
      </c>
      <c r="C1956" s="9" t="s">
        <v>11445</v>
      </c>
      <c r="D1956" s="9">
        <v>1954</v>
      </c>
      <c r="E1956" s="9" t="s">
        <v>11446</v>
      </c>
      <c r="F1956" s="9" t="s">
        <v>392</v>
      </c>
      <c r="G1956" s="9" t="s">
        <v>11447</v>
      </c>
      <c r="H1956" s="9" t="s">
        <v>320</v>
      </c>
      <c r="I1956" s="9"/>
      <c r="J1956" s="9"/>
      <c r="K1956" s="9"/>
      <c r="L1956" s="9"/>
    </row>
    <row r="1957" spans="1:12" x14ac:dyDescent="0.35">
      <c r="A1957" s="9" t="s">
        <v>11448</v>
      </c>
      <c r="B1957" s="9" t="s">
        <v>11449</v>
      </c>
      <c r="C1957" s="9" t="s">
        <v>11450</v>
      </c>
      <c r="D1957" s="9">
        <v>1955</v>
      </c>
      <c r="E1957" s="9" t="s">
        <v>11451</v>
      </c>
      <c r="F1957" s="9" t="s">
        <v>392</v>
      </c>
      <c r="G1957" s="9" t="s">
        <v>11452</v>
      </c>
      <c r="H1957" s="9" t="s">
        <v>320</v>
      </c>
      <c r="I1957" s="9"/>
      <c r="J1957" s="9"/>
      <c r="K1957" s="9"/>
      <c r="L1957" s="9"/>
    </row>
    <row r="1958" spans="1:12" x14ac:dyDescent="0.35">
      <c r="A1958" s="9" t="s">
        <v>11453</v>
      </c>
      <c r="B1958" s="9" t="s">
        <v>11454</v>
      </c>
      <c r="C1958" s="9" t="s">
        <v>11455</v>
      </c>
      <c r="D1958" s="9">
        <v>1956</v>
      </c>
      <c r="E1958" s="9" t="s">
        <v>11456</v>
      </c>
      <c r="F1958" s="9" t="s">
        <v>392</v>
      </c>
      <c r="G1958" s="9" t="s">
        <v>11457</v>
      </c>
      <c r="H1958" s="9" t="s">
        <v>320</v>
      </c>
      <c r="I1958" s="9"/>
      <c r="J1958" s="9"/>
      <c r="K1958" s="9"/>
      <c r="L1958" s="9"/>
    </row>
    <row r="1959" spans="1:12" x14ac:dyDescent="0.35">
      <c r="A1959" s="9" t="s">
        <v>11458</v>
      </c>
      <c r="B1959" s="9" t="s">
        <v>11459</v>
      </c>
      <c r="C1959" s="9" t="s">
        <v>11460</v>
      </c>
      <c r="D1959" s="9">
        <v>1957</v>
      </c>
      <c r="E1959" s="9" t="s">
        <v>11461</v>
      </c>
      <c r="F1959" s="9" t="s">
        <v>412</v>
      </c>
      <c r="G1959" s="9" t="s">
        <v>11462</v>
      </c>
      <c r="H1959" s="9" t="s">
        <v>320</v>
      </c>
      <c r="I1959" s="9"/>
      <c r="J1959" s="9"/>
      <c r="K1959" s="9" t="s">
        <v>11463</v>
      </c>
      <c r="L1959" s="9" t="s">
        <v>11463</v>
      </c>
    </row>
    <row r="1960" spans="1:12" x14ac:dyDescent="0.35">
      <c r="A1960" s="9" t="s">
        <v>11464</v>
      </c>
      <c r="B1960" s="9" t="s">
        <v>11465</v>
      </c>
      <c r="C1960" s="9" t="s">
        <v>11466</v>
      </c>
      <c r="D1960" s="9">
        <v>1958</v>
      </c>
      <c r="E1960" s="9" t="s">
        <v>11467</v>
      </c>
      <c r="F1960" s="9" t="s">
        <v>412</v>
      </c>
      <c r="G1960" s="9" t="s">
        <v>11468</v>
      </c>
      <c r="H1960" s="9" t="s">
        <v>327</v>
      </c>
      <c r="I1960" s="9"/>
      <c r="J1960" s="9" t="s">
        <v>11469</v>
      </c>
      <c r="K1960" s="9"/>
      <c r="L1960" s="9"/>
    </row>
    <row r="1961" spans="1:12" x14ac:dyDescent="0.35">
      <c r="A1961" s="9" t="s">
        <v>11470</v>
      </c>
      <c r="B1961" s="9" t="s">
        <v>11471</v>
      </c>
      <c r="C1961" s="9" t="s">
        <v>11472</v>
      </c>
      <c r="D1961" s="9">
        <v>1959</v>
      </c>
      <c r="E1961" s="9" t="s">
        <v>11473</v>
      </c>
      <c r="F1961" s="9" t="s">
        <v>318</v>
      </c>
      <c r="G1961" s="9" t="s">
        <v>11474</v>
      </c>
      <c r="H1961" s="9" t="s">
        <v>320</v>
      </c>
      <c r="I1961" s="9"/>
      <c r="J1961" s="9"/>
      <c r="K1961" s="9"/>
      <c r="L1961" s="9"/>
    </row>
    <row r="1962" spans="1:12" x14ac:dyDescent="0.35">
      <c r="A1962" s="9" t="s">
        <v>11475</v>
      </c>
      <c r="B1962" s="9" t="s">
        <v>11476</v>
      </c>
      <c r="C1962" s="9" t="s">
        <v>11477</v>
      </c>
      <c r="D1962" s="9">
        <v>1960</v>
      </c>
      <c r="E1962" s="9" t="s">
        <v>11478</v>
      </c>
      <c r="F1962" s="9" t="s">
        <v>318</v>
      </c>
      <c r="G1962" s="9" t="s">
        <v>11479</v>
      </c>
      <c r="H1962" s="9" t="s">
        <v>327</v>
      </c>
      <c r="I1962" s="9"/>
      <c r="J1962" s="9"/>
      <c r="K1962" s="9" t="s">
        <v>11480</v>
      </c>
      <c r="L1962" s="9"/>
    </row>
    <row r="1963" spans="1:12" x14ac:dyDescent="0.35">
      <c r="A1963" s="9" t="s">
        <v>11481</v>
      </c>
      <c r="B1963" s="9" t="s">
        <v>11482</v>
      </c>
      <c r="C1963" s="9" t="s">
        <v>11483</v>
      </c>
      <c r="D1963" s="9">
        <v>1961</v>
      </c>
      <c r="E1963" s="9" t="s">
        <v>11484</v>
      </c>
      <c r="F1963" s="9" t="s">
        <v>412</v>
      </c>
      <c r="G1963" s="9" t="s">
        <v>11485</v>
      </c>
      <c r="H1963" s="9" t="s">
        <v>320</v>
      </c>
      <c r="I1963" s="9"/>
      <c r="J1963" s="9"/>
      <c r="K1963" s="9"/>
      <c r="L1963" s="9"/>
    </row>
    <row r="1964" spans="1:12" x14ac:dyDescent="0.35">
      <c r="A1964" s="9" t="s">
        <v>11486</v>
      </c>
      <c r="B1964" s="9" t="s">
        <v>11487</v>
      </c>
      <c r="C1964" s="9" t="s">
        <v>11488</v>
      </c>
      <c r="D1964" s="9">
        <v>1962</v>
      </c>
      <c r="E1964" s="9" t="s">
        <v>11489</v>
      </c>
      <c r="F1964" s="9" t="s">
        <v>318</v>
      </c>
      <c r="G1964" s="9" t="s">
        <v>11490</v>
      </c>
      <c r="H1964" s="9" t="s">
        <v>320</v>
      </c>
      <c r="I1964" s="9"/>
      <c r="J1964" s="9"/>
      <c r="K1964" s="9" t="s">
        <v>11491</v>
      </c>
      <c r="L1964" s="9" t="s">
        <v>11491</v>
      </c>
    </row>
    <row r="1965" spans="1:12" x14ac:dyDescent="0.35">
      <c r="A1965" s="9" t="s">
        <v>11492</v>
      </c>
      <c r="B1965" s="9" t="s">
        <v>11493</v>
      </c>
      <c r="C1965" s="9" t="s">
        <v>11494</v>
      </c>
      <c r="D1965" s="9">
        <v>1963</v>
      </c>
      <c r="E1965" s="9" t="s">
        <v>11495</v>
      </c>
      <c r="F1965" s="9" t="s">
        <v>318</v>
      </c>
      <c r="G1965" s="9" t="s">
        <v>11496</v>
      </c>
      <c r="H1965" s="9" t="s">
        <v>320</v>
      </c>
      <c r="I1965" s="9"/>
      <c r="J1965" s="9"/>
      <c r="K1965" s="9"/>
      <c r="L1965" s="9"/>
    </row>
    <row r="1966" spans="1:12" x14ac:dyDescent="0.35">
      <c r="A1966" s="9" t="s">
        <v>11497</v>
      </c>
      <c r="B1966" s="9" t="s">
        <v>11498</v>
      </c>
      <c r="C1966" s="9" t="s">
        <v>11499</v>
      </c>
      <c r="D1966" s="9">
        <v>1964</v>
      </c>
      <c r="E1966" s="9" t="s">
        <v>11500</v>
      </c>
      <c r="F1966" s="9" t="s">
        <v>392</v>
      </c>
      <c r="G1966" s="9" t="s">
        <v>11501</v>
      </c>
      <c r="H1966" s="9" t="s">
        <v>320</v>
      </c>
      <c r="I1966" s="9"/>
      <c r="J1966" s="9"/>
      <c r="K1966" s="9"/>
      <c r="L1966" s="9"/>
    </row>
    <row r="1967" spans="1:12" x14ac:dyDescent="0.35">
      <c r="A1967" s="9" t="s">
        <v>11502</v>
      </c>
      <c r="B1967" s="9" t="s">
        <v>11503</v>
      </c>
      <c r="C1967" s="9" t="s">
        <v>11504</v>
      </c>
      <c r="D1967" s="9">
        <v>1965</v>
      </c>
      <c r="E1967" s="9" t="s">
        <v>11505</v>
      </c>
      <c r="F1967" s="9" t="s">
        <v>318</v>
      </c>
      <c r="G1967" s="9" t="s">
        <v>11506</v>
      </c>
      <c r="H1967" s="9" t="s">
        <v>327</v>
      </c>
      <c r="I1967" s="9"/>
      <c r="J1967" s="9" t="s">
        <v>11507</v>
      </c>
      <c r="K1967" s="9" t="s">
        <v>11508</v>
      </c>
      <c r="L1967" s="9" t="s">
        <v>11508</v>
      </c>
    </row>
    <row r="1968" spans="1:12" x14ac:dyDescent="0.35">
      <c r="A1968" s="9" t="s">
        <v>11509</v>
      </c>
      <c r="B1968" s="9" t="s">
        <v>11510</v>
      </c>
      <c r="C1968" s="9" t="s">
        <v>11511</v>
      </c>
      <c r="D1968" s="9">
        <v>1966</v>
      </c>
      <c r="E1968" s="9" t="s">
        <v>11512</v>
      </c>
      <c r="F1968" s="9" t="s">
        <v>365</v>
      </c>
      <c r="G1968" s="9" t="s">
        <v>11513</v>
      </c>
      <c r="H1968" s="9" t="s">
        <v>327</v>
      </c>
      <c r="I1968" s="9"/>
      <c r="J1968" s="9"/>
      <c r="K1968" s="9" t="s">
        <v>11514</v>
      </c>
      <c r="L1968" s="9" t="s">
        <v>11514</v>
      </c>
    </row>
    <row r="1969" spans="1:12" x14ac:dyDescent="0.35">
      <c r="A1969" s="9" t="s">
        <v>11515</v>
      </c>
      <c r="B1969" s="9" t="s">
        <v>11516</v>
      </c>
      <c r="C1969" s="9" t="s">
        <v>11517</v>
      </c>
      <c r="D1969" s="9">
        <v>1967</v>
      </c>
      <c r="E1969" s="9" t="s">
        <v>11518</v>
      </c>
      <c r="F1969" s="9" t="s">
        <v>392</v>
      </c>
      <c r="G1969" s="9" t="s">
        <v>11519</v>
      </c>
      <c r="H1969" s="9" t="s">
        <v>320</v>
      </c>
      <c r="I1969" s="9"/>
      <c r="J1969" s="9"/>
      <c r="K1969" s="9"/>
      <c r="L1969" s="9"/>
    </row>
    <row r="1970" spans="1:12" x14ac:dyDescent="0.35">
      <c r="A1970" s="9" t="s">
        <v>11520</v>
      </c>
      <c r="B1970" s="9" t="s">
        <v>11521</v>
      </c>
      <c r="C1970" s="9" t="s">
        <v>11522</v>
      </c>
      <c r="D1970" s="9">
        <v>1968</v>
      </c>
      <c r="E1970" s="9" t="s">
        <v>11523</v>
      </c>
      <c r="F1970" s="9" t="s">
        <v>865</v>
      </c>
      <c r="G1970" s="9"/>
      <c r="H1970" s="9"/>
      <c r="I1970" s="9"/>
      <c r="J1970" s="9"/>
      <c r="K1970" s="9"/>
      <c r="L1970" s="9"/>
    </row>
    <row r="1971" spans="1:12" x14ac:dyDescent="0.35">
      <c r="A1971" s="9" t="s">
        <v>11524</v>
      </c>
      <c r="B1971" s="9" t="s">
        <v>11525</v>
      </c>
      <c r="C1971" s="9" t="s">
        <v>11526</v>
      </c>
      <c r="D1971" s="9">
        <v>1969</v>
      </c>
      <c r="E1971" s="9" t="s">
        <v>11527</v>
      </c>
      <c r="F1971" s="9" t="s">
        <v>392</v>
      </c>
      <c r="G1971" s="9" t="s">
        <v>11528</v>
      </c>
      <c r="H1971" s="9" t="s">
        <v>327</v>
      </c>
      <c r="I1971" s="9"/>
      <c r="J1971" s="9" t="s">
        <v>11529</v>
      </c>
      <c r="K1971" s="9" t="s">
        <v>11530</v>
      </c>
      <c r="L1971" s="9" t="s">
        <v>11530</v>
      </c>
    </row>
    <row r="1972" spans="1:12" x14ac:dyDescent="0.35">
      <c r="A1972" s="9" t="s">
        <v>11531</v>
      </c>
      <c r="B1972" s="9" t="s">
        <v>11532</v>
      </c>
      <c r="C1972" s="9" t="s">
        <v>11533</v>
      </c>
      <c r="D1972" s="9">
        <v>1970</v>
      </c>
      <c r="E1972" s="9" t="s">
        <v>11534</v>
      </c>
      <c r="F1972" s="9" t="s">
        <v>392</v>
      </c>
      <c r="G1972" s="9" t="s">
        <v>11535</v>
      </c>
      <c r="H1972" s="9" t="s">
        <v>320</v>
      </c>
      <c r="I1972" s="9"/>
      <c r="J1972" s="9"/>
      <c r="K1972" s="9"/>
      <c r="L1972" s="9"/>
    </row>
    <row r="1973" spans="1:12" x14ac:dyDescent="0.35">
      <c r="A1973" s="9" t="s">
        <v>11536</v>
      </c>
      <c r="B1973" s="9" t="s">
        <v>11537</v>
      </c>
      <c r="C1973" s="9" t="s">
        <v>11538</v>
      </c>
      <c r="D1973" s="9">
        <v>1971</v>
      </c>
      <c r="E1973" s="9" t="s">
        <v>11539</v>
      </c>
      <c r="F1973" s="9" t="s">
        <v>392</v>
      </c>
      <c r="G1973" s="9" t="s">
        <v>11540</v>
      </c>
      <c r="H1973" s="9" t="s">
        <v>320</v>
      </c>
      <c r="I1973" s="9"/>
      <c r="J1973" s="9"/>
      <c r="K1973" s="9"/>
      <c r="L1973" s="9"/>
    </row>
    <row r="1974" spans="1:12" x14ac:dyDescent="0.35">
      <c r="A1974" s="9" t="s">
        <v>11541</v>
      </c>
      <c r="B1974" s="9" t="s">
        <v>11542</v>
      </c>
      <c r="C1974" s="9" t="s">
        <v>11543</v>
      </c>
      <c r="D1974" s="9">
        <v>1972</v>
      </c>
      <c r="E1974" s="9" t="s">
        <v>11544</v>
      </c>
      <c r="F1974" s="9" t="s">
        <v>365</v>
      </c>
      <c r="G1974" s="9" t="s">
        <v>11545</v>
      </c>
      <c r="H1974" s="9" t="s">
        <v>327</v>
      </c>
      <c r="I1974" s="9"/>
      <c r="J1974" s="9"/>
      <c r="K1974" s="9"/>
      <c r="L1974" s="9"/>
    </row>
    <row r="1975" spans="1:12" x14ac:dyDescent="0.35">
      <c r="A1975" s="9" t="s">
        <v>11546</v>
      </c>
      <c r="B1975" s="9" t="s">
        <v>11547</v>
      </c>
      <c r="C1975" s="9" t="s">
        <v>11548</v>
      </c>
      <c r="D1975" s="9">
        <v>1973</v>
      </c>
      <c r="E1975" s="9" t="s">
        <v>11549</v>
      </c>
      <c r="F1975" s="9" t="s">
        <v>318</v>
      </c>
      <c r="G1975" s="9" t="s">
        <v>11550</v>
      </c>
      <c r="H1975" s="9" t="s">
        <v>327</v>
      </c>
      <c r="I1975" s="9"/>
      <c r="J1975" s="9" t="s">
        <v>11551</v>
      </c>
      <c r="K1975" s="9" t="s">
        <v>11552</v>
      </c>
      <c r="L1975" s="9" t="s">
        <v>11553</v>
      </c>
    </row>
    <row r="1976" spans="1:12" x14ac:dyDescent="0.35">
      <c r="A1976" s="9" t="s">
        <v>11554</v>
      </c>
      <c r="B1976" s="9" t="s">
        <v>11555</v>
      </c>
      <c r="C1976" s="9" t="s">
        <v>11556</v>
      </c>
      <c r="D1976" s="9">
        <v>1974</v>
      </c>
      <c r="E1976" s="9" t="s">
        <v>11557</v>
      </c>
      <c r="F1976" s="9" t="s">
        <v>318</v>
      </c>
      <c r="G1976" s="9" t="s">
        <v>11558</v>
      </c>
      <c r="H1976" s="9" t="s">
        <v>327</v>
      </c>
      <c r="I1976" s="9"/>
      <c r="J1976" s="9" t="s">
        <v>11559</v>
      </c>
      <c r="K1976" s="9" t="s">
        <v>11560</v>
      </c>
      <c r="L1976" s="9" t="s">
        <v>11560</v>
      </c>
    </row>
    <row r="1977" spans="1:12" x14ac:dyDescent="0.35">
      <c r="A1977" s="9" t="s">
        <v>11561</v>
      </c>
      <c r="B1977" s="9" t="s">
        <v>11562</v>
      </c>
      <c r="C1977" s="9" t="s">
        <v>11563</v>
      </c>
      <c r="D1977" s="9">
        <v>1975</v>
      </c>
      <c r="E1977" s="9" t="s">
        <v>11564</v>
      </c>
      <c r="F1977" s="9" t="s">
        <v>318</v>
      </c>
      <c r="G1977" s="9" t="s">
        <v>11565</v>
      </c>
      <c r="H1977" s="9" t="s">
        <v>327</v>
      </c>
      <c r="I1977" s="9"/>
      <c r="J1977" s="9" t="s">
        <v>11566</v>
      </c>
      <c r="K1977" s="9" t="s">
        <v>11567</v>
      </c>
      <c r="L1977" s="9" t="s">
        <v>11567</v>
      </c>
    </row>
    <row r="1978" spans="1:12" x14ac:dyDescent="0.35">
      <c r="A1978" s="9" t="s">
        <v>11568</v>
      </c>
      <c r="B1978" s="9" t="s">
        <v>11569</v>
      </c>
      <c r="C1978" s="9" t="s">
        <v>11570</v>
      </c>
      <c r="D1978" s="9">
        <v>1976</v>
      </c>
      <c r="E1978" s="9" t="s">
        <v>11571</v>
      </c>
      <c r="F1978" s="9" t="s">
        <v>318</v>
      </c>
      <c r="G1978" s="9" t="s">
        <v>11572</v>
      </c>
      <c r="H1978" s="9" t="s">
        <v>327</v>
      </c>
      <c r="I1978" s="9"/>
      <c r="J1978" s="9"/>
      <c r="K1978" s="9" t="s">
        <v>11573</v>
      </c>
      <c r="L1978" s="9" t="s">
        <v>11573</v>
      </c>
    </row>
    <row r="1979" spans="1:12" x14ac:dyDescent="0.35">
      <c r="A1979" s="9" t="s">
        <v>11574</v>
      </c>
      <c r="B1979" s="9" t="s">
        <v>11575</v>
      </c>
      <c r="C1979" s="9" t="s">
        <v>11576</v>
      </c>
      <c r="D1979" s="9">
        <v>1977</v>
      </c>
      <c r="E1979" s="9" t="s">
        <v>11577</v>
      </c>
      <c r="F1979" s="9" t="s">
        <v>392</v>
      </c>
      <c r="G1979" s="9" t="s">
        <v>11578</v>
      </c>
      <c r="H1979" s="9" t="s">
        <v>320</v>
      </c>
      <c r="I1979" s="9"/>
      <c r="J1979" s="9"/>
      <c r="K1979" s="9" t="s">
        <v>11579</v>
      </c>
      <c r="L1979" s="9" t="s">
        <v>11580</v>
      </c>
    </row>
    <row r="1980" spans="1:12" x14ac:dyDescent="0.35">
      <c r="A1980" s="9" t="s">
        <v>11581</v>
      </c>
      <c r="B1980" s="9" t="s">
        <v>11582</v>
      </c>
      <c r="C1980" s="9" t="s">
        <v>11583</v>
      </c>
      <c r="D1980" s="9">
        <v>1978</v>
      </c>
      <c r="E1980" s="9" t="s">
        <v>11584</v>
      </c>
      <c r="F1980" s="9" t="s">
        <v>392</v>
      </c>
      <c r="G1980" s="9" t="s">
        <v>11585</v>
      </c>
      <c r="H1980" s="9" t="s">
        <v>320</v>
      </c>
      <c r="I1980" s="9"/>
      <c r="J1980" s="9"/>
      <c r="K1980" s="9"/>
      <c r="L1980" s="9"/>
    </row>
    <row r="1981" spans="1:12" x14ac:dyDescent="0.35">
      <c r="A1981" s="9" t="s">
        <v>11586</v>
      </c>
      <c r="B1981" s="9" t="s">
        <v>11587</v>
      </c>
      <c r="C1981" s="9" t="s">
        <v>11588</v>
      </c>
      <c r="D1981" s="9">
        <v>1979</v>
      </c>
      <c r="E1981" s="9" t="s">
        <v>11589</v>
      </c>
      <c r="F1981" s="9" t="s">
        <v>392</v>
      </c>
      <c r="G1981" s="9" t="s">
        <v>11590</v>
      </c>
      <c r="H1981" s="9" t="s">
        <v>320</v>
      </c>
      <c r="I1981" s="9"/>
      <c r="J1981" s="9" t="s">
        <v>11591</v>
      </c>
      <c r="K1981" s="9" t="s">
        <v>11592</v>
      </c>
      <c r="L1981" s="9" t="s">
        <v>11593</v>
      </c>
    </row>
    <row r="1982" spans="1:12" x14ac:dyDescent="0.35">
      <c r="A1982" s="9" t="s">
        <v>11594</v>
      </c>
      <c r="B1982" s="9" t="s">
        <v>11595</v>
      </c>
      <c r="C1982" s="9" t="s">
        <v>11596</v>
      </c>
      <c r="D1982" s="9">
        <v>1980</v>
      </c>
      <c r="E1982" s="9" t="s">
        <v>11597</v>
      </c>
      <c r="F1982" s="9" t="s">
        <v>392</v>
      </c>
      <c r="G1982" s="9" t="s">
        <v>11598</v>
      </c>
      <c r="H1982" s="9" t="s">
        <v>320</v>
      </c>
      <c r="I1982" s="9"/>
      <c r="J1982" s="9"/>
      <c r="K1982" s="9"/>
      <c r="L1982" s="9"/>
    </row>
    <row r="1983" spans="1:12" x14ac:dyDescent="0.35">
      <c r="A1983" s="9" t="s">
        <v>11599</v>
      </c>
      <c r="B1983" s="9" t="s">
        <v>11600</v>
      </c>
      <c r="C1983" s="9" t="s">
        <v>11601</v>
      </c>
      <c r="D1983" s="9">
        <v>1981</v>
      </c>
      <c r="E1983" s="9" t="s">
        <v>11602</v>
      </c>
      <c r="F1983" s="9" t="s">
        <v>392</v>
      </c>
      <c r="G1983" s="9" t="s">
        <v>11603</v>
      </c>
      <c r="H1983" s="9" t="s">
        <v>327</v>
      </c>
      <c r="I1983" s="9"/>
      <c r="J1983" s="9"/>
      <c r="K1983" s="9"/>
      <c r="L1983" s="9"/>
    </row>
    <row r="1984" spans="1:12" x14ac:dyDescent="0.35">
      <c r="A1984" s="9" t="s">
        <v>11604</v>
      </c>
      <c r="B1984" s="9" t="s">
        <v>11605</v>
      </c>
      <c r="C1984" s="9" t="s">
        <v>11606</v>
      </c>
      <c r="D1984" s="9">
        <v>1982</v>
      </c>
      <c r="E1984" s="9" t="s">
        <v>11607</v>
      </c>
      <c r="F1984" s="9" t="s">
        <v>318</v>
      </c>
      <c r="G1984" s="9" t="s">
        <v>11608</v>
      </c>
      <c r="H1984" s="9" t="s">
        <v>327</v>
      </c>
      <c r="I1984" s="9"/>
      <c r="J1984" s="9"/>
      <c r="K1984" s="9"/>
      <c r="L1984" s="9"/>
    </row>
    <row r="1985" spans="1:12" x14ac:dyDescent="0.35">
      <c r="A1985" s="9" t="s">
        <v>11609</v>
      </c>
      <c r="B1985" s="9" t="s">
        <v>11610</v>
      </c>
      <c r="C1985" s="9" t="s">
        <v>11611</v>
      </c>
      <c r="D1985" s="9">
        <v>1983</v>
      </c>
      <c r="E1985" s="9" t="s">
        <v>11612</v>
      </c>
      <c r="F1985" s="9" t="s">
        <v>412</v>
      </c>
      <c r="G1985" s="9" t="s">
        <v>11613</v>
      </c>
      <c r="H1985" s="9" t="s">
        <v>320</v>
      </c>
      <c r="I1985" s="9"/>
      <c r="J1985" s="9"/>
      <c r="K1985" s="9" t="s">
        <v>11614</v>
      </c>
      <c r="L1985" s="9" t="s">
        <v>11614</v>
      </c>
    </row>
    <row r="1986" spans="1:12" x14ac:dyDescent="0.35">
      <c r="A1986" s="9" t="s">
        <v>11615</v>
      </c>
      <c r="B1986" s="9" t="s">
        <v>11616</v>
      </c>
      <c r="C1986" s="9" t="s">
        <v>11617</v>
      </c>
      <c r="D1986" s="9">
        <v>1984</v>
      </c>
      <c r="E1986" s="9" t="s">
        <v>11618</v>
      </c>
      <c r="F1986" s="9" t="s">
        <v>412</v>
      </c>
      <c r="G1986" s="9"/>
      <c r="H1986" s="9"/>
      <c r="I1986" s="9"/>
      <c r="J1986" s="9" t="s">
        <v>11619</v>
      </c>
      <c r="K1986" s="9" t="s">
        <v>11620</v>
      </c>
      <c r="L1986" s="9" t="s">
        <v>11620</v>
      </c>
    </row>
    <row r="1987" spans="1:12" x14ac:dyDescent="0.35">
      <c r="A1987" s="9" t="s">
        <v>11621</v>
      </c>
      <c r="B1987" s="9" t="s">
        <v>11622</v>
      </c>
      <c r="C1987" s="9" t="s">
        <v>11623</v>
      </c>
      <c r="D1987" s="9">
        <v>1985</v>
      </c>
      <c r="E1987" s="9" t="s">
        <v>11624</v>
      </c>
      <c r="F1987" s="9" t="s">
        <v>365</v>
      </c>
      <c r="G1987" s="9" t="s">
        <v>11625</v>
      </c>
      <c r="H1987" s="9" t="s">
        <v>327</v>
      </c>
      <c r="I1987" s="9"/>
      <c r="J1987" s="9"/>
      <c r="K1987" s="9"/>
      <c r="L1987" s="9"/>
    </row>
    <row r="1988" spans="1:12" x14ac:dyDescent="0.35">
      <c r="A1988" s="9" t="s">
        <v>11626</v>
      </c>
      <c r="B1988" s="9" t="s">
        <v>11627</v>
      </c>
      <c r="C1988" s="9" t="s">
        <v>11628</v>
      </c>
      <c r="D1988" s="9">
        <v>1986</v>
      </c>
      <c r="E1988" s="9" t="s">
        <v>11629</v>
      </c>
      <c r="F1988" s="9" t="s">
        <v>365</v>
      </c>
      <c r="G1988" s="9" t="s">
        <v>11630</v>
      </c>
      <c r="H1988" s="9" t="s">
        <v>327</v>
      </c>
      <c r="I1988" s="9"/>
      <c r="J1988" s="9"/>
      <c r="K1988" s="9" t="s">
        <v>11631</v>
      </c>
      <c r="L1988" s="9" t="s">
        <v>11631</v>
      </c>
    </row>
    <row r="1989" spans="1:12" x14ac:dyDescent="0.35">
      <c r="A1989" s="9" t="s">
        <v>11632</v>
      </c>
      <c r="B1989" s="9" t="s">
        <v>11633</v>
      </c>
      <c r="C1989" s="9" t="s">
        <v>11634</v>
      </c>
      <c r="D1989" s="9">
        <v>1987</v>
      </c>
      <c r="E1989" s="9" t="s">
        <v>11635</v>
      </c>
      <c r="F1989" s="9" t="s">
        <v>365</v>
      </c>
      <c r="G1989" s="9" t="s">
        <v>11636</v>
      </c>
      <c r="H1989" s="9" t="s">
        <v>327</v>
      </c>
      <c r="I1989" s="9"/>
      <c r="J1989" s="9"/>
      <c r="K1989" s="9" t="s">
        <v>11637</v>
      </c>
      <c r="L1989" s="9"/>
    </row>
    <row r="1990" spans="1:12" x14ac:dyDescent="0.35">
      <c r="A1990" s="9" t="s">
        <v>11638</v>
      </c>
      <c r="B1990" s="9" t="s">
        <v>11639</v>
      </c>
      <c r="C1990" s="9" t="s">
        <v>11640</v>
      </c>
      <c r="D1990" s="9">
        <v>1988</v>
      </c>
      <c r="E1990" s="9" t="s">
        <v>11641</v>
      </c>
      <c r="F1990" s="9" t="s">
        <v>365</v>
      </c>
      <c r="G1990" s="9" t="s">
        <v>11642</v>
      </c>
      <c r="H1990" s="9" t="s">
        <v>327</v>
      </c>
      <c r="I1990" s="9"/>
      <c r="J1990" s="9"/>
      <c r="K1990" s="9"/>
      <c r="L1990" s="9"/>
    </row>
    <row r="1991" spans="1:12" x14ac:dyDescent="0.35">
      <c r="A1991" s="9" t="s">
        <v>11643</v>
      </c>
      <c r="B1991" s="9" t="s">
        <v>11644</v>
      </c>
      <c r="C1991" s="9" t="s">
        <v>11645</v>
      </c>
      <c r="D1991" s="9">
        <v>1989</v>
      </c>
      <c r="E1991" s="9" t="s">
        <v>11646</v>
      </c>
      <c r="F1991" s="9" t="s">
        <v>318</v>
      </c>
      <c r="G1991" s="9" t="s">
        <v>11647</v>
      </c>
      <c r="H1991" s="9" t="s">
        <v>327</v>
      </c>
      <c r="I1991" s="9"/>
      <c r="J1991" s="9" t="s">
        <v>11648</v>
      </c>
      <c r="K1991" s="9" t="s">
        <v>11649</v>
      </c>
      <c r="L1991" s="9" t="s">
        <v>11649</v>
      </c>
    </row>
    <row r="1992" spans="1:12" x14ac:dyDescent="0.35">
      <c r="A1992" s="9" t="s">
        <v>11650</v>
      </c>
      <c r="B1992" s="9" t="s">
        <v>11651</v>
      </c>
      <c r="C1992" s="9" t="s">
        <v>11652</v>
      </c>
      <c r="D1992" s="9">
        <v>1990</v>
      </c>
      <c r="E1992" s="9" t="s">
        <v>11653</v>
      </c>
      <c r="F1992" s="9" t="s">
        <v>318</v>
      </c>
      <c r="G1992" s="9" t="s">
        <v>11647</v>
      </c>
      <c r="H1992" s="9" t="s">
        <v>320</v>
      </c>
      <c r="I1992" s="9"/>
      <c r="J1992" s="9"/>
      <c r="K1992" s="9"/>
      <c r="L1992" s="9"/>
    </row>
    <row r="1993" spans="1:12" x14ac:dyDescent="0.35">
      <c r="A1993" s="9" t="s">
        <v>11654</v>
      </c>
      <c r="B1993" s="9" t="s">
        <v>11655</v>
      </c>
      <c r="C1993" s="9" t="s">
        <v>11656</v>
      </c>
      <c r="D1993" s="9">
        <v>1991</v>
      </c>
      <c r="E1993" s="9" t="s">
        <v>11657</v>
      </c>
      <c r="F1993" s="9" t="s">
        <v>318</v>
      </c>
      <c r="G1993" s="9" t="s">
        <v>11658</v>
      </c>
      <c r="H1993" s="9" t="s">
        <v>320</v>
      </c>
      <c r="I1993" s="9"/>
      <c r="J1993" s="9"/>
      <c r="K1993" s="9"/>
      <c r="L1993" s="9"/>
    </row>
    <row r="1994" spans="1:12" x14ac:dyDescent="0.35">
      <c r="A1994" s="9" t="s">
        <v>11659</v>
      </c>
      <c r="B1994" s="9" t="s">
        <v>11660</v>
      </c>
      <c r="C1994" s="9" t="s">
        <v>11661</v>
      </c>
      <c r="D1994" s="9">
        <v>1992</v>
      </c>
      <c r="E1994" s="9" t="s">
        <v>11662</v>
      </c>
      <c r="F1994" s="9" t="s">
        <v>318</v>
      </c>
      <c r="G1994" s="9" t="s">
        <v>11663</v>
      </c>
      <c r="H1994" s="9" t="s">
        <v>320</v>
      </c>
      <c r="I1994" s="9"/>
      <c r="J1994" s="9"/>
      <c r="K1994" s="9" t="s">
        <v>11664</v>
      </c>
      <c r="L1994" s="9" t="s">
        <v>11664</v>
      </c>
    </row>
    <row r="1995" spans="1:12" x14ac:dyDescent="0.35">
      <c r="A1995" s="9" t="s">
        <v>11665</v>
      </c>
      <c r="B1995" s="9" t="s">
        <v>11666</v>
      </c>
      <c r="C1995" s="9" t="s">
        <v>11667</v>
      </c>
      <c r="D1995" s="9">
        <v>1993</v>
      </c>
      <c r="E1995" s="9" t="s">
        <v>11668</v>
      </c>
      <c r="F1995" s="9" t="s">
        <v>318</v>
      </c>
      <c r="G1995" s="9" t="s">
        <v>11669</v>
      </c>
      <c r="H1995" s="9" t="s">
        <v>327</v>
      </c>
      <c r="I1995" s="9"/>
      <c r="J1995" s="9"/>
      <c r="K1995" s="9"/>
      <c r="L1995" s="9"/>
    </row>
    <row r="1996" spans="1:12" x14ac:dyDescent="0.35">
      <c r="A1996" s="9" t="s">
        <v>11670</v>
      </c>
      <c r="B1996" s="9" t="s">
        <v>11671</v>
      </c>
      <c r="C1996" s="9" t="s">
        <v>11672</v>
      </c>
      <c r="D1996" s="9">
        <v>1994</v>
      </c>
      <c r="E1996" s="9" t="s">
        <v>11673</v>
      </c>
      <c r="F1996" s="9" t="s">
        <v>1005</v>
      </c>
      <c r="G1996" s="9" t="s">
        <v>11674</v>
      </c>
      <c r="H1996" s="9" t="s">
        <v>327</v>
      </c>
      <c r="I1996" s="9"/>
      <c r="J1996" s="9"/>
      <c r="K1996" s="9"/>
      <c r="L1996" s="9"/>
    </row>
    <row r="1997" spans="1:12" x14ac:dyDescent="0.35">
      <c r="A1997" s="9" t="s">
        <v>11675</v>
      </c>
      <c r="B1997" s="9" t="s">
        <v>11676</v>
      </c>
      <c r="C1997" s="9" t="s">
        <v>11677</v>
      </c>
      <c r="D1997" s="9">
        <v>1995</v>
      </c>
      <c r="E1997" s="9" t="s">
        <v>11678</v>
      </c>
      <c r="F1997" s="9" t="s">
        <v>365</v>
      </c>
      <c r="G1997" s="9" t="s">
        <v>11679</v>
      </c>
      <c r="H1997" s="9" t="s">
        <v>327</v>
      </c>
      <c r="I1997" s="9"/>
      <c r="J1997" s="9" t="s">
        <v>11680</v>
      </c>
      <c r="K1997" s="9" t="s">
        <v>11681</v>
      </c>
      <c r="L1997" s="9" t="s">
        <v>11681</v>
      </c>
    </row>
    <row r="1998" spans="1:12" x14ac:dyDescent="0.35">
      <c r="A1998" s="9" t="s">
        <v>11682</v>
      </c>
      <c r="B1998" s="9" t="s">
        <v>11683</v>
      </c>
      <c r="C1998" s="9" t="s">
        <v>11684</v>
      </c>
      <c r="D1998" s="9">
        <v>1996</v>
      </c>
      <c r="E1998" s="9" t="s">
        <v>11685</v>
      </c>
      <c r="F1998" s="9" t="s">
        <v>412</v>
      </c>
      <c r="G1998" s="9" t="s">
        <v>11686</v>
      </c>
      <c r="H1998" s="9" t="s">
        <v>320</v>
      </c>
      <c r="I1998" s="9"/>
      <c r="J1998" s="9"/>
      <c r="K1998" s="9" t="s">
        <v>11687</v>
      </c>
      <c r="L1998" s="9" t="s">
        <v>11687</v>
      </c>
    </row>
    <row r="1999" spans="1:12" x14ac:dyDescent="0.35">
      <c r="A1999" s="9" t="s">
        <v>11688</v>
      </c>
      <c r="B1999" s="9" t="s">
        <v>11689</v>
      </c>
      <c r="C1999" s="9" t="s">
        <v>11690</v>
      </c>
      <c r="D1999" s="9">
        <v>1997</v>
      </c>
      <c r="E1999" s="9" t="s">
        <v>11691</v>
      </c>
      <c r="F1999" s="9" t="s">
        <v>318</v>
      </c>
      <c r="G1999" s="9" t="s">
        <v>11692</v>
      </c>
      <c r="H1999" s="9" t="s">
        <v>320</v>
      </c>
      <c r="I1999" s="9"/>
      <c r="J1999" s="9"/>
      <c r="K1999" s="9" t="s">
        <v>11693</v>
      </c>
      <c r="L1999" s="9" t="s">
        <v>11693</v>
      </c>
    </row>
    <row r="2000" spans="1:12" x14ac:dyDescent="0.35">
      <c r="A2000" s="9" t="s">
        <v>11694</v>
      </c>
      <c r="B2000" s="9" t="s">
        <v>11695</v>
      </c>
      <c r="C2000" s="9" t="s">
        <v>11696</v>
      </c>
      <c r="D2000" s="9">
        <v>1998</v>
      </c>
      <c r="E2000" s="9" t="s">
        <v>11697</v>
      </c>
      <c r="F2000" s="9" t="s">
        <v>318</v>
      </c>
      <c r="G2000" s="9" t="s">
        <v>11698</v>
      </c>
      <c r="H2000" s="9" t="s">
        <v>320</v>
      </c>
      <c r="I2000" s="9"/>
      <c r="J2000" s="9"/>
      <c r="K2000" s="9"/>
      <c r="L2000" s="9"/>
    </row>
    <row r="2001" spans="1:12" x14ac:dyDescent="0.35">
      <c r="A2001" s="9" t="s">
        <v>11699</v>
      </c>
      <c r="B2001" s="9" t="s">
        <v>11700</v>
      </c>
      <c r="C2001" s="9" t="s">
        <v>11701</v>
      </c>
      <c r="D2001" s="9">
        <v>1999</v>
      </c>
      <c r="E2001" s="9" t="s">
        <v>11702</v>
      </c>
      <c r="F2001" s="9" t="s">
        <v>318</v>
      </c>
      <c r="G2001" s="9" t="s">
        <v>11703</v>
      </c>
      <c r="H2001" s="9" t="s">
        <v>320</v>
      </c>
      <c r="I2001" s="9"/>
      <c r="J2001" s="9"/>
      <c r="K2001" s="9" t="s">
        <v>11704</v>
      </c>
      <c r="L2001" s="9" t="s">
        <v>11705</v>
      </c>
    </row>
    <row r="2002" spans="1:12" x14ac:dyDescent="0.35">
      <c r="A2002" s="9" t="s">
        <v>11706</v>
      </c>
      <c r="B2002" s="9" t="s">
        <v>11707</v>
      </c>
      <c r="C2002" s="9" t="s">
        <v>11708</v>
      </c>
      <c r="D2002" s="9">
        <v>2000</v>
      </c>
      <c r="E2002" s="9" t="s">
        <v>11709</v>
      </c>
      <c r="F2002" s="9" t="s">
        <v>318</v>
      </c>
      <c r="G2002" s="9" t="s">
        <v>11710</v>
      </c>
      <c r="H2002" s="9" t="s">
        <v>327</v>
      </c>
      <c r="I2002" s="9"/>
      <c r="J2002" s="9" t="s">
        <v>11711</v>
      </c>
      <c r="K2002" s="9" t="s">
        <v>11712</v>
      </c>
      <c r="L2002" s="9" t="s">
        <v>11712</v>
      </c>
    </row>
    <row r="2003" spans="1:12" x14ac:dyDescent="0.35">
      <c r="A2003" s="9" t="s">
        <v>11713</v>
      </c>
      <c r="B2003" s="9" t="s">
        <v>11714</v>
      </c>
      <c r="C2003" s="9" t="s">
        <v>11715</v>
      </c>
      <c r="D2003" s="9">
        <v>2001</v>
      </c>
      <c r="E2003" s="9" t="s">
        <v>11716</v>
      </c>
      <c r="F2003" s="9" t="s">
        <v>318</v>
      </c>
      <c r="G2003" s="9" t="s">
        <v>11717</v>
      </c>
      <c r="H2003" s="9" t="s">
        <v>327</v>
      </c>
      <c r="I2003" s="9"/>
      <c r="J2003" s="9" t="s">
        <v>11718</v>
      </c>
      <c r="K2003" s="9" t="s">
        <v>11719</v>
      </c>
      <c r="L2003" s="9" t="s">
        <v>11719</v>
      </c>
    </row>
    <row r="2004" spans="1:12" x14ac:dyDescent="0.35">
      <c r="A2004" s="9" t="s">
        <v>11720</v>
      </c>
      <c r="B2004" s="9" t="s">
        <v>11721</v>
      </c>
      <c r="C2004" s="9" t="s">
        <v>11722</v>
      </c>
      <c r="D2004" s="9">
        <v>2002</v>
      </c>
      <c r="E2004" s="9" t="s">
        <v>11723</v>
      </c>
      <c r="F2004" s="9" t="s">
        <v>318</v>
      </c>
      <c r="G2004" s="9" t="s">
        <v>11724</v>
      </c>
      <c r="H2004" s="9" t="s">
        <v>320</v>
      </c>
      <c r="I2004" s="9"/>
      <c r="J2004" s="9"/>
      <c r="K2004" s="9" t="s">
        <v>11725</v>
      </c>
      <c r="L2004" s="9" t="s">
        <v>11725</v>
      </c>
    </row>
    <row r="2005" spans="1:12" x14ac:dyDescent="0.35">
      <c r="A2005" s="9" t="s">
        <v>11726</v>
      </c>
      <c r="B2005" s="9" t="s">
        <v>11727</v>
      </c>
      <c r="C2005" s="9" t="s">
        <v>11728</v>
      </c>
      <c r="D2005" s="9">
        <v>2003</v>
      </c>
      <c r="E2005" s="9" t="s">
        <v>11729</v>
      </c>
      <c r="F2005" s="9" t="s">
        <v>392</v>
      </c>
      <c r="G2005" s="9" t="s">
        <v>11730</v>
      </c>
      <c r="H2005" s="9" t="s">
        <v>320</v>
      </c>
      <c r="I2005" s="9"/>
      <c r="J2005" s="9"/>
      <c r="K2005" s="9" t="s">
        <v>11731</v>
      </c>
      <c r="L2005" s="9" t="s">
        <v>11731</v>
      </c>
    </row>
    <row r="2006" spans="1:12" x14ac:dyDescent="0.35">
      <c r="A2006" s="9" t="s">
        <v>11732</v>
      </c>
      <c r="B2006" s="9" t="s">
        <v>11733</v>
      </c>
      <c r="C2006" s="9" t="s">
        <v>11734</v>
      </c>
      <c r="D2006" s="9">
        <v>2004</v>
      </c>
      <c r="E2006" s="9" t="s">
        <v>11735</v>
      </c>
      <c r="F2006" s="9" t="s">
        <v>392</v>
      </c>
      <c r="G2006" s="9" t="s">
        <v>11736</v>
      </c>
      <c r="H2006" s="9" t="s">
        <v>320</v>
      </c>
      <c r="I2006" s="9"/>
      <c r="J2006" s="9"/>
      <c r="K2006" s="9"/>
      <c r="L2006" s="9"/>
    </row>
    <row r="2007" spans="1:12" x14ac:dyDescent="0.35">
      <c r="A2007" s="9" t="s">
        <v>11737</v>
      </c>
      <c r="B2007" s="9" t="s">
        <v>11738</v>
      </c>
      <c r="C2007" s="9" t="s">
        <v>11739</v>
      </c>
      <c r="D2007" s="9">
        <v>2005</v>
      </c>
      <c r="E2007" s="9" t="s">
        <v>11740</v>
      </c>
      <c r="F2007" s="9" t="s">
        <v>392</v>
      </c>
      <c r="G2007" s="9" t="s">
        <v>11741</v>
      </c>
      <c r="H2007" s="9" t="s">
        <v>320</v>
      </c>
      <c r="I2007" s="9"/>
      <c r="J2007" s="9"/>
      <c r="K2007" s="9"/>
      <c r="L2007" s="9"/>
    </row>
    <row r="2008" spans="1:12" x14ac:dyDescent="0.35">
      <c r="A2008" s="9" t="s">
        <v>11742</v>
      </c>
      <c r="B2008" s="9" t="s">
        <v>11743</v>
      </c>
      <c r="C2008" s="9" t="s">
        <v>11744</v>
      </c>
      <c r="D2008" s="9">
        <v>2006</v>
      </c>
      <c r="E2008" s="9" t="s">
        <v>11745</v>
      </c>
      <c r="F2008" s="9" t="s">
        <v>392</v>
      </c>
      <c r="G2008" s="9" t="s">
        <v>11746</v>
      </c>
      <c r="H2008" s="9" t="s">
        <v>320</v>
      </c>
      <c r="I2008" s="9"/>
      <c r="J2008" s="9"/>
      <c r="K2008" s="9"/>
      <c r="L2008" s="9"/>
    </row>
    <row r="2009" spans="1:12" x14ac:dyDescent="0.35">
      <c r="A2009" s="9" t="s">
        <v>11747</v>
      </c>
      <c r="B2009" s="9" t="s">
        <v>11748</v>
      </c>
      <c r="C2009" s="9" t="s">
        <v>11749</v>
      </c>
      <c r="D2009" s="9">
        <v>2007</v>
      </c>
      <c r="E2009" s="9" t="s">
        <v>11750</v>
      </c>
      <c r="F2009" s="9" t="s">
        <v>318</v>
      </c>
      <c r="G2009" s="9" t="s">
        <v>11751</v>
      </c>
      <c r="H2009" s="9" t="s">
        <v>320</v>
      </c>
      <c r="I2009" s="9"/>
      <c r="J2009" s="9"/>
      <c r="K2009" s="9" t="s">
        <v>11752</v>
      </c>
      <c r="L2009" s="9" t="s">
        <v>11752</v>
      </c>
    </row>
    <row r="2010" spans="1:12" x14ac:dyDescent="0.35">
      <c r="A2010" s="9" t="s">
        <v>11753</v>
      </c>
      <c r="B2010" s="9" t="s">
        <v>11754</v>
      </c>
      <c r="C2010" s="9" t="s">
        <v>11755</v>
      </c>
      <c r="D2010" s="9">
        <v>2008</v>
      </c>
      <c r="E2010" s="9" t="s">
        <v>11756</v>
      </c>
      <c r="F2010" s="9" t="s">
        <v>318</v>
      </c>
      <c r="G2010" s="9" t="s">
        <v>11751</v>
      </c>
      <c r="H2010" s="9" t="s">
        <v>320</v>
      </c>
      <c r="I2010" s="9"/>
      <c r="J2010" s="9"/>
      <c r="K2010" s="9" t="s">
        <v>11757</v>
      </c>
      <c r="L2010" s="9" t="s">
        <v>11757</v>
      </c>
    </row>
    <row r="2011" spans="1:12" x14ac:dyDescent="0.35">
      <c r="A2011" s="9" t="s">
        <v>11758</v>
      </c>
      <c r="B2011" s="9" t="s">
        <v>11759</v>
      </c>
      <c r="C2011" s="9" t="s">
        <v>11760</v>
      </c>
      <c r="D2011" s="9">
        <v>2009</v>
      </c>
      <c r="E2011" s="9" t="s">
        <v>11761</v>
      </c>
      <c r="F2011" s="9" t="s">
        <v>318</v>
      </c>
      <c r="G2011" s="9" t="s">
        <v>11762</v>
      </c>
      <c r="H2011" s="9" t="s">
        <v>327</v>
      </c>
      <c r="I2011" s="9"/>
      <c r="J2011" s="9" t="s">
        <v>11763</v>
      </c>
      <c r="K2011" s="9" t="s">
        <v>11764</v>
      </c>
      <c r="L2011" s="9" t="s">
        <v>11765</v>
      </c>
    </row>
    <row r="2012" spans="1:12" x14ac:dyDescent="0.35">
      <c r="A2012" s="9" t="s">
        <v>11766</v>
      </c>
      <c r="B2012" s="9" t="s">
        <v>11767</v>
      </c>
      <c r="C2012" s="9" t="s">
        <v>11768</v>
      </c>
      <c r="D2012" s="9">
        <v>2010</v>
      </c>
      <c r="E2012" s="9" t="s">
        <v>11769</v>
      </c>
      <c r="F2012" s="9" t="s">
        <v>318</v>
      </c>
      <c r="G2012" s="9" t="s">
        <v>11770</v>
      </c>
      <c r="H2012" s="9" t="s">
        <v>327</v>
      </c>
      <c r="I2012" s="9"/>
      <c r="J2012" s="9" t="s">
        <v>11771</v>
      </c>
      <c r="K2012" s="9" t="s">
        <v>11772</v>
      </c>
      <c r="L2012" s="9" t="s">
        <v>11772</v>
      </c>
    </row>
    <row r="2013" spans="1:12" x14ac:dyDescent="0.35">
      <c r="A2013" s="9" t="s">
        <v>11773</v>
      </c>
      <c r="B2013" s="9" t="s">
        <v>11774</v>
      </c>
      <c r="C2013" s="9" t="s">
        <v>11775</v>
      </c>
      <c r="D2013" s="9">
        <v>2011</v>
      </c>
      <c r="E2013" s="9" t="s">
        <v>11776</v>
      </c>
      <c r="F2013" s="9" t="s">
        <v>392</v>
      </c>
      <c r="G2013" s="9" t="s">
        <v>11777</v>
      </c>
      <c r="H2013" s="9" t="s">
        <v>320</v>
      </c>
      <c r="I2013" s="9"/>
      <c r="J2013" s="9"/>
      <c r="K2013" s="9" t="s">
        <v>11778</v>
      </c>
      <c r="L2013" s="9" t="s">
        <v>11778</v>
      </c>
    </row>
    <row r="2014" spans="1:12" x14ac:dyDescent="0.35">
      <c r="A2014" s="9" t="s">
        <v>11779</v>
      </c>
      <c r="B2014" s="9" t="s">
        <v>11780</v>
      </c>
      <c r="C2014" s="9" t="s">
        <v>11781</v>
      </c>
      <c r="D2014" s="9">
        <v>2012</v>
      </c>
      <c r="E2014" s="9" t="s">
        <v>11782</v>
      </c>
      <c r="F2014" s="9" t="s">
        <v>392</v>
      </c>
      <c r="G2014" s="9" t="s">
        <v>11783</v>
      </c>
      <c r="H2014" s="9" t="s">
        <v>320</v>
      </c>
      <c r="I2014" s="9"/>
      <c r="J2014" s="9"/>
      <c r="K2014" s="9" t="s">
        <v>11784</v>
      </c>
      <c r="L2014" s="9" t="s">
        <v>11785</v>
      </c>
    </row>
    <row r="2015" spans="1:12" x14ac:dyDescent="0.35">
      <c r="A2015" s="9" t="s">
        <v>11786</v>
      </c>
      <c r="B2015" s="9" t="s">
        <v>11787</v>
      </c>
      <c r="C2015" s="9" t="s">
        <v>11788</v>
      </c>
      <c r="D2015" s="9">
        <v>2013</v>
      </c>
      <c r="E2015" s="9" t="s">
        <v>11789</v>
      </c>
      <c r="F2015" s="9" t="s">
        <v>318</v>
      </c>
      <c r="G2015" s="9"/>
      <c r="H2015" s="9"/>
      <c r="I2015" s="9"/>
      <c r="J2015" s="9"/>
      <c r="K2015" s="9"/>
      <c r="L2015" s="9"/>
    </row>
    <row r="2016" spans="1:12" x14ac:dyDescent="0.35">
      <c r="A2016" s="9" t="s">
        <v>11790</v>
      </c>
      <c r="B2016" s="9" t="s">
        <v>11791</v>
      </c>
      <c r="C2016" s="9" t="s">
        <v>11792</v>
      </c>
      <c r="D2016" s="9">
        <v>2014</v>
      </c>
      <c r="E2016" s="9" t="s">
        <v>11793</v>
      </c>
      <c r="F2016" s="9" t="s">
        <v>318</v>
      </c>
      <c r="G2016" s="9" t="s">
        <v>11794</v>
      </c>
      <c r="H2016" s="9" t="s">
        <v>320</v>
      </c>
      <c r="I2016" s="9"/>
      <c r="J2016" s="9"/>
      <c r="K2016" s="9" t="s">
        <v>350</v>
      </c>
      <c r="L2016" s="9" t="s">
        <v>350</v>
      </c>
    </row>
    <row r="2017" spans="1:12" x14ac:dyDescent="0.35">
      <c r="A2017" s="9" t="s">
        <v>11795</v>
      </c>
      <c r="B2017" s="9" t="s">
        <v>11796</v>
      </c>
      <c r="C2017" s="9" t="s">
        <v>11797</v>
      </c>
      <c r="D2017" s="9">
        <v>2015</v>
      </c>
      <c r="E2017" s="9" t="s">
        <v>11798</v>
      </c>
      <c r="F2017" s="9" t="s">
        <v>318</v>
      </c>
      <c r="G2017" s="9" t="s">
        <v>11799</v>
      </c>
      <c r="H2017" s="9" t="s">
        <v>327</v>
      </c>
      <c r="I2017" s="9"/>
      <c r="J2017" s="9" t="s">
        <v>11800</v>
      </c>
      <c r="K2017" s="9" t="s">
        <v>11801</v>
      </c>
      <c r="L2017" s="9" t="s">
        <v>11801</v>
      </c>
    </row>
    <row r="2018" spans="1:12" x14ac:dyDescent="0.35">
      <c r="A2018" s="9" t="s">
        <v>11802</v>
      </c>
      <c r="B2018" s="9" t="s">
        <v>11803</v>
      </c>
      <c r="C2018" s="9" t="s">
        <v>11804</v>
      </c>
      <c r="D2018" s="9">
        <v>2016</v>
      </c>
      <c r="E2018" s="9" t="s">
        <v>11805</v>
      </c>
      <c r="F2018" s="9" t="s">
        <v>318</v>
      </c>
      <c r="G2018" s="9" t="s">
        <v>11806</v>
      </c>
      <c r="H2018" s="9" t="s">
        <v>327</v>
      </c>
      <c r="I2018" s="9"/>
      <c r="J2018" s="9"/>
      <c r="K2018" s="9"/>
      <c r="L2018" s="9"/>
    </row>
    <row r="2019" spans="1:12" x14ac:dyDescent="0.35">
      <c r="A2019" s="9" t="s">
        <v>11807</v>
      </c>
      <c r="B2019" s="9" t="s">
        <v>11808</v>
      </c>
      <c r="C2019" s="9" t="s">
        <v>11809</v>
      </c>
      <c r="D2019" s="9">
        <v>2017</v>
      </c>
      <c r="E2019" s="9" t="s">
        <v>11810</v>
      </c>
      <c r="F2019" s="9" t="s">
        <v>318</v>
      </c>
      <c r="G2019" s="9" t="s">
        <v>11811</v>
      </c>
      <c r="H2019" s="9" t="s">
        <v>327</v>
      </c>
      <c r="I2019" s="9"/>
      <c r="J2019" s="9"/>
      <c r="K2019" s="9" t="s">
        <v>11812</v>
      </c>
      <c r="L2019" s="9" t="s">
        <v>11812</v>
      </c>
    </row>
    <row r="2020" spans="1:12" x14ac:dyDescent="0.35">
      <c r="A2020" s="9" t="s">
        <v>11813</v>
      </c>
      <c r="B2020" s="9" t="s">
        <v>11814</v>
      </c>
      <c r="C2020" s="9" t="s">
        <v>11815</v>
      </c>
      <c r="D2020" s="9">
        <v>2018</v>
      </c>
      <c r="E2020" s="9" t="s">
        <v>11816</v>
      </c>
      <c r="F2020" s="9" t="s">
        <v>318</v>
      </c>
      <c r="G2020" s="9" t="s">
        <v>11817</v>
      </c>
      <c r="H2020" s="9" t="s">
        <v>320</v>
      </c>
      <c r="I2020" s="9"/>
      <c r="J2020" s="9"/>
      <c r="K2020" s="9" t="s">
        <v>11818</v>
      </c>
      <c r="L2020" s="9" t="s">
        <v>11818</v>
      </c>
    </row>
    <row r="2021" spans="1:12" x14ac:dyDescent="0.35">
      <c r="A2021" s="9" t="s">
        <v>11819</v>
      </c>
      <c r="B2021" s="9" t="s">
        <v>11820</v>
      </c>
      <c r="C2021" s="9" t="s">
        <v>11821</v>
      </c>
      <c r="D2021" s="9">
        <v>2019</v>
      </c>
      <c r="E2021" s="9" t="s">
        <v>11822</v>
      </c>
      <c r="F2021" s="9" t="s">
        <v>412</v>
      </c>
      <c r="G2021" s="9"/>
      <c r="H2021" s="9"/>
      <c r="I2021" s="9"/>
      <c r="J2021" s="9"/>
      <c r="K2021" s="9"/>
      <c r="L2021" s="9"/>
    </row>
    <row r="2022" spans="1:12" x14ac:dyDescent="0.35">
      <c r="A2022" s="9" t="s">
        <v>11823</v>
      </c>
      <c r="B2022" s="9" t="s">
        <v>11824</v>
      </c>
      <c r="C2022" s="9" t="s">
        <v>11825</v>
      </c>
      <c r="D2022" s="9">
        <v>2020</v>
      </c>
      <c r="E2022" s="9" t="s">
        <v>11826</v>
      </c>
      <c r="F2022" s="9" t="s">
        <v>412</v>
      </c>
      <c r="G2022" s="9" t="s">
        <v>11827</v>
      </c>
      <c r="H2022" s="9" t="s">
        <v>327</v>
      </c>
      <c r="I2022" s="9"/>
      <c r="J2022" s="9" t="s">
        <v>11828</v>
      </c>
      <c r="K2022" s="9" t="s">
        <v>11829</v>
      </c>
      <c r="L2022" s="9" t="s">
        <v>11829</v>
      </c>
    </row>
    <row r="2023" spans="1:12" x14ac:dyDescent="0.35">
      <c r="A2023" s="9" t="s">
        <v>11830</v>
      </c>
      <c r="B2023" s="9" t="s">
        <v>11831</v>
      </c>
      <c r="C2023" s="9" t="s">
        <v>11832</v>
      </c>
      <c r="D2023" s="9">
        <v>2021</v>
      </c>
      <c r="E2023" s="9" t="s">
        <v>11833</v>
      </c>
      <c r="F2023" s="9" t="s">
        <v>1005</v>
      </c>
      <c r="G2023" s="9" t="s">
        <v>11834</v>
      </c>
      <c r="H2023" s="9" t="s">
        <v>327</v>
      </c>
      <c r="I2023" s="9"/>
      <c r="J2023" s="9"/>
      <c r="K2023" s="9"/>
      <c r="L2023" s="9"/>
    </row>
    <row r="2024" spans="1:12" x14ac:dyDescent="0.35">
      <c r="A2024" s="9" t="s">
        <v>11835</v>
      </c>
      <c r="B2024" s="9" t="s">
        <v>11836</v>
      </c>
      <c r="C2024" s="9" t="s">
        <v>11837</v>
      </c>
      <c r="D2024" s="9">
        <v>2022</v>
      </c>
      <c r="E2024" s="9" t="s">
        <v>11838</v>
      </c>
      <c r="F2024" s="9" t="s">
        <v>392</v>
      </c>
      <c r="G2024" s="9" t="s">
        <v>11839</v>
      </c>
      <c r="H2024" s="9" t="s">
        <v>327</v>
      </c>
      <c r="I2024" s="9"/>
      <c r="J2024" s="9" t="s">
        <v>11840</v>
      </c>
      <c r="K2024" s="9" t="s">
        <v>11841</v>
      </c>
      <c r="L2024" s="9" t="s">
        <v>11841</v>
      </c>
    </row>
    <row r="2025" spans="1:12" x14ac:dyDescent="0.35">
      <c r="A2025" s="9" t="s">
        <v>11842</v>
      </c>
      <c r="B2025" s="9" t="s">
        <v>11843</v>
      </c>
      <c r="C2025" s="9" t="s">
        <v>11844</v>
      </c>
      <c r="D2025" s="9">
        <v>2023</v>
      </c>
      <c r="E2025" s="9" t="s">
        <v>11845</v>
      </c>
      <c r="F2025" s="9" t="s">
        <v>318</v>
      </c>
      <c r="G2025" s="9" t="s">
        <v>11846</v>
      </c>
      <c r="H2025" s="9" t="s">
        <v>320</v>
      </c>
      <c r="I2025" s="9"/>
      <c r="J2025" s="9"/>
      <c r="K2025" s="9" t="s">
        <v>11847</v>
      </c>
      <c r="L2025" s="9" t="s">
        <v>11847</v>
      </c>
    </row>
    <row r="2026" spans="1:12" x14ac:dyDescent="0.35">
      <c r="A2026" s="9" t="s">
        <v>11848</v>
      </c>
      <c r="B2026" s="9" t="s">
        <v>11849</v>
      </c>
      <c r="C2026" s="9" t="s">
        <v>11850</v>
      </c>
      <c r="D2026" s="9">
        <v>2024</v>
      </c>
      <c r="E2026" s="9" t="s">
        <v>11851</v>
      </c>
      <c r="F2026" s="9" t="s">
        <v>412</v>
      </c>
      <c r="G2026" s="9" t="s">
        <v>11852</v>
      </c>
      <c r="H2026" s="9" t="s">
        <v>327</v>
      </c>
      <c r="I2026" s="9"/>
      <c r="J2026" s="9" t="s">
        <v>11853</v>
      </c>
      <c r="K2026" s="9" t="s">
        <v>3522</v>
      </c>
      <c r="L2026" s="9" t="s">
        <v>3522</v>
      </c>
    </row>
    <row r="2027" spans="1:12" x14ac:dyDescent="0.35">
      <c r="A2027" s="9" t="s">
        <v>11854</v>
      </c>
      <c r="B2027" s="9" t="s">
        <v>11855</v>
      </c>
      <c r="C2027" s="9" t="s">
        <v>11856</v>
      </c>
      <c r="D2027" s="9">
        <v>2025</v>
      </c>
      <c r="E2027" s="9" t="s">
        <v>11857</v>
      </c>
      <c r="F2027" s="9" t="s">
        <v>318</v>
      </c>
      <c r="G2027" s="9" t="s">
        <v>11858</v>
      </c>
      <c r="H2027" s="9" t="s">
        <v>327</v>
      </c>
      <c r="I2027" s="9"/>
      <c r="J2027" s="9" t="s">
        <v>11859</v>
      </c>
      <c r="K2027" s="9" t="s">
        <v>10817</v>
      </c>
      <c r="L2027" s="9" t="s">
        <v>10817</v>
      </c>
    </row>
    <row r="2028" spans="1:12" x14ac:dyDescent="0.35">
      <c r="A2028" s="9" t="s">
        <v>11860</v>
      </c>
      <c r="B2028" s="9" t="s">
        <v>11861</v>
      </c>
      <c r="C2028" s="9" t="s">
        <v>11862</v>
      </c>
      <c r="D2028" s="9">
        <v>2026</v>
      </c>
      <c r="E2028" s="9" t="s">
        <v>11863</v>
      </c>
      <c r="F2028" s="9" t="s">
        <v>318</v>
      </c>
      <c r="G2028" s="9" t="s">
        <v>11864</v>
      </c>
      <c r="H2028" s="9" t="s">
        <v>327</v>
      </c>
      <c r="I2028" s="9"/>
      <c r="J2028" s="9" t="s">
        <v>11865</v>
      </c>
      <c r="K2028" s="9" t="s">
        <v>11866</v>
      </c>
      <c r="L2028" s="9" t="s">
        <v>11866</v>
      </c>
    </row>
    <row r="2029" spans="1:12" x14ac:dyDescent="0.35">
      <c r="A2029" s="9" t="s">
        <v>11867</v>
      </c>
      <c r="B2029" s="9" t="s">
        <v>11868</v>
      </c>
      <c r="C2029" s="9" t="s">
        <v>11869</v>
      </c>
      <c r="D2029" s="9">
        <v>2027</v>
      </c>
      <c r="E2029" s="9" t="s">
        <v>11870</v>
      </c>
      <c r="F2029" s="9" t="s">
        <v>412</v>
      </c>
      <c r="G2029" s="9" t="s">
        <v>11871</v>
      </c>
      <c r="H2029" s="9" t="s">
        <v>320</v>
      </c>
      <c r="I2029" s="9"/>
      <c r="J2029" s="9"/>
      <c r="K2029" s="9"/>
      <c r="L2029" s="9"/>
    </row>
    <row r="2030" spans="1:12" x14ac:dyDescent="0.35">
      <c r="A2030" s="9" t="s">
        <v>11872</v>
      </c>
      <c r="B2030" s="9" t="s">
        <v>11873</v>
      </c>
      <c r="C2030" s="9" t="s">
        <v>11874</v>
      </c>
      <c r="D2030" s="9">
        <v>2028</v>
      </c>
      <c r="E2030" s="9" t="s">
        <v>11875</v>
      </c>
      <c r="F2030" s="9" t="s">
        <v>412</v>
      </c>
      <c r="G2030" s="9"/>
      <c r="H2030" s="9"/>
      <c r="I2030" s="9"/>
      <c r="J2030" s="9"/>
      <c r="K2030" s="9"/>
      <c r="L2030" s="9"/>
    </row>
    <row r="2031" spans="1:12" x14ac:dyDescent="0.35">
      <c r="A2031" s="9" t="s">
        <v>11876</v>
      </c>
      <c r="B2031" s="9" t="s">
        <v>11877</v>
      </c>
      <c r="C2031" s="9" t="s">
        <v>11878</v>
      </c>
      <c r="D2031" s="9">
        <v>2029</v>
      </c>
      <c r="E2031" s="9" t="s">
        <v>11879</v>
      </c>
      <c r="F2031" s="9" t="s">
        <v>318</v>
      </c>
      <c r="G2031" s="9" t="s">
        <v>11880</v>
      </c>
      <c r="H2031" s="9" t="s">
        <v>320</v>
      </c>
      <c r="I2031" s="9"/>
      <c r="J2031" s="9"/>
      <c r="K2031" s="9" t="s">
        <v>11881</v>
      </c>
      <c r="L2031" s="9" t="s">
        <v>11881</v>
      </c>
    </row>
    <row r="2032" spans="1:12" x14ac:dyDescent="0.35">
      <c r="A2032" s="9" t="s">
        <v>11882</v>
      </c>
      <c r="B2032" s="9" t="s">
        <v>11883</v>
      </c>
      <c r="C2032" s="9" t="s">
        <v>11884</v>
      </c>
      <c r="D2032" s="9">
        <v>2030</v>
      </c>
      <c r="E2032" s="9" t="s">
        <v>11885</v>
      </c>
      <c r="F2032" s="9" t="s">
        <v>412</v>
      </c>
      <c r="G2032" s="9"/>
      <c r="H2032" s="9"/>
      <c r="I2032" s="9"/>
      <c r="J2032" s="9"/>
      <c r="K2032" s="9" t="s">
        <v>350</v>
      </c>
      <c r="L2032" s="9" t="s">
        <v>11886</v>
      </c>
    </row>
    <row r="2033" spans="1:12" x14ac:dyDescent="0.35">
      <c r="A2033" s="9" t="s">
        <v>11887</v>
      </c>
      <c r="B2033" s="9" t="s">
        <v>11888</v>
      </c>
      <c r="C2033" s="9" t="s">
        <v>11889</v>
      </c>
      <c r="D2033" s="9">
        <v>2031</v>
      </c>
      <c r="E2033" s="9" t="s">
        <v>11890</v>
      </c>
      <c r="F2033" s="9" t="s">
        <v>318</v>
      </c>
      <c r="G2033" s="9" t="s">
        <v>11891</v>
      </c>
      <c r="H2033" s="9" t="s">
        <v>327</v>
      </c>
      <c r="I2033" s="9"/>
      <c r="J2033" s="9"/>
      <c r="K2033" s="9" t="s">
        <v>11892</v>
      </c>
      <c r="L2033" s="9" t="s">
        <v>11892</v>
      </c>
    </row>
    <row r="2034" spans="1:12" x14ac:dyDescent="0.35">
      <c r="A2034" s="9" t="s">
        <v>11893</v>
      </c>
      <c r="B2034" s="9" t="s">
        <v>11894</v>
      </c>
      <c r="C2034" s="9" t="s">
        <v>11895</v>
      </c>
      <c r="D2034" s="9">
        <v>2032</v>
      </c>
      <c r="E2034" s="9" t="s">
        <v>11896</v>
      </c>
      <c r="F2034" s="9" t="s">
        <v>318</v>
      </c>
      <c r="G2034" s="9"/>
      <c r="H2034" s="9"/>
      <c r="I2034" s="9"/>
      <c r="J2034" s="9"/>
      <c r="K2034" s="9"/>
      <c r="L2034" s="9"/>
    </row>
    <row r="2035" spans="1:12" x14ac:dyDescent="0.35">
      <c r="A2035" s="9" t="s">
        <v>11897</v>
      </c>
      <c r="B2035" s="9" t="s">
        <v>11898</v>
      </c>
      <c r="C2035" s="9" t="s">
        <v>11899</v>
      </c>
      <c r="D2035" s="9">
        <v>2033</v>
      </c>
      <c r="E2035" s="9" t="s">
        <v>11900</v>
      </c>
      <c r="F2035" s="9" t="s">
        <v>318</v>
      </c>
      <c r="G2035" s="9"/>
      <c r="H2035" s="9"/>
      <c r="I2035" s="9"/>
      <c r="J2035" s="9"/>
      <c r="K2035" s="9"/>
      <c r="L2035" s="9"/>
    </row>
    <row r="2036" spans="1:12" x14ac:dyDescent="0.35">
      <c r="A2036" s="9" t="s">
        <v>11901</v>
      </c>
      <c r="B2036" s="9" t="s">
        <v>11902</v>
      </c>
      <c r="C2036" s="9" t="s">
        <v>11903</v>
      </c>
      <c r="D2036" s="9">
        <v>2034</v>
      </c>
      <c r="E2036" s="9" t="s">
        <v>11904</v>
      </c>
      <c r="F2036" s="9" t="s">
        <v>318</v>
      </c>
      <c r="G2036" s="9" t="s">
        <v>11905</v>
      </c>
      <c r="H2036" s="9" t="s">
        <v>320</v>
      </c>
      <c r="I2036" s="9"/>
      <c r="J2036" s="9"/>
      <c r="K2036" s="9"/>
      <c r="L2036" s="9"/>
    </row>
    <row r="2037" spans="1:12" x14ac:dyDescent="0.35">
      <c r="A2037" s="9" t="s">
        <v>11906</v>
      </c>
      <c r="B2037" s="9" t="s">
        <v>11907</v>
      </c>
      <c r="C2037" s="9" t="s">
        <v>11908</v>
      </c>
      <c r="D2037" s="9">
        <v>2035</v>
      </c>
      <c r="E2037" s="9" t="s">
        <v>11909</v>
      </c>
      <c r="F2037" s="9" t="s">
        <v>318</v>
      </c>
      <c r="G2037" s="9" t="s">
        <v>11910</v>
      </c>
      <c r="H2037" s="9" t="s">
        <v>327</v>
      </c>
      <c r="I2037" s="9"/>
      <c r="J2037" s="9" t="s">
        <v>11911</v>
      </c>
      <c r="K2037" s="9" t="s">
        <v>11912</v>
      </c>
      <c r="L2037" s="9" t="s">
        <v>11912</v>
      </c>
    </row>
    <row r="2038" spans="1:12" x14ac:dyDescent="0.35">
      <c r="A2038" s="9" t="s">
        <v>11913</v>
      </c>
      <c r="B2038" s="9" t="s">
        <v>11914</v>
      </c>
      <c r="C2038" s="9" t="s">
        <v>11915</v>
      </c>
      <c r="D2038" s="9">
        <v>2036</v>
      </c>
      <c r="E2038" s="9" t="s">
        <v>11916</v>
      </c>
      <c r="F2038" s="9" t="s">
        <v>318</v>
      </c>
      <c r="G2038" s="9" t="s">
        <v>11917</v>
      </c>
      <c r="H2038" s="9" t="s">
        <v>327</v>
      </c>
      <c r="I2038" s="9"/>
      <c r="J2038" s="9" t="s">
        <v>11918</v>
      </c>
      <c r="K2038" s="9" t="s">
        <v>11912</v>
      </c>
      <c r="L2038" s="9" t="s">
        <v>11912</v>
      </c>
    </row>
    <row r="2039" spans="1:12" x14ac:dyDescent="0.35">
      <c r="A2039" s="9" t="s">
        <v>11919</v>
      </c>
      <c r="B2039" s="9" t="s">
        <v>11920</v>
      </c>
      <c r="C2039" s="9" t="s">
        <v>11921</v>
      </c>
      <c r="D2039" s="9">
        <v>2037</v>
      </c>
      <c r="E2039" s="9" t="s">
        <v>11922</v>
      </c>
      <c r="F2039" s="9" t="s">
        <v>365</v>
      </c>
      <c r="G2039" s="9"/>
      <c r="H2039" s="9"/>
      <c r="I2039" s="9"/>
      <c r="J2039" s="9"/>
      <c r="K2039" s="9"/>
      <c r="L2039" s="9"/>
    </row>
    <row r="2040" spans="1:12" x14ac:dyDescent="0.35">
      <c r="A2040" s="9" t="s">
        <v>11923</v>
      </c>
      <c r="B2040" s="9" t="s">
        <v>11924</v>
      </c>
      <c r="C2040" s="9" t="s">
        <v>11925</v>
      </c>
      <c r="D2040" s="9">
        <v>2038</v>
      </c>
      <c r="E2040" s="9" t="s">
        <v>11926</v>
      </c>
      <c r="F2040" s="9" t="s">
        <v>865</v>
      </c>
      <c r="G2040" s="9" t="s">
        <v>11927</v>
      </c>
      <c r="H2040" s="9" t="s">
        <v>320</v>
      </c>
      <c r="I2040" s="9"/>
      <c r="J2040" s="9"/>
      <c r="K2040" s="9"/>
      <c r="L2040" s="9"/>
    </row>
    <row r="2041" spans="1:12" x14ac:dyDescent="0.35">
      <c r="A2041" s="9" t="s">
        <v>11928</v>
      </c>
      <c r="B2041" s="9" t="s">
        <v>11929</v>
      </c>
      <c r="C2041" s="9" t="s">
        <v>11930</v>
      </c>
      <c r="D2041" s="9">
        <v>2039</v>
      </c>
      <c r="E2041" s="9" t="s">
        <v>11931</v>
      </c>
      <c r="F2041" s="9" t="s">
        <v>318</v>
      </c>
      <c r="G2041" s="9" t="s">
        <v>11932</v>
      </c>
      <c r="H2041" s="9" t="s">
        <v>320</v>
      </c>
      <c r="I2041" s="9"/>
      <c r="J2041" s="9"/>
      <c r="K2041" s="9" t="s">
        <v>11933</v>
      </c>
      <c r="L2041" s="9" t="s">
        <v>11934</v>
      </c>
    </row>
    <row r="2042" spans="1:12" x14ac:dyDescent="0.35">
      <c r="A2042" s="9" t="s">
        <v>11935</v>
      </c>
      <c r="B2042" s="9" t="s">
        <v>11936</v>
      </c>
      <c r="C2042" s="9" t="s">
        <v>11937</v>
      </c>
      <c r="D2042" s="9">
        <v>2040</v>
      </c>
      <c r="E2042" s="9" t="s">
        <v>11938</v>
      </c>
      <c r="F2042" s="9" t="s">
        <v>318</v>
      </c>
      <c r="G2042" s="9" t="s">
        <v>11939</v>
      </c>
      <c r="H2042" s="9" t="s">
        <v>327</v>
      </c>
      <c r="I2042" s="9"/>
      <c r="J2042" s="9"/>
      <c r="K2042" s="9" t="s">
        <v>350</v>
      </c>
      <c r="L2042" s="9" t="s">
        <v>350</v>
      </c>
    </row>
    <row r="2043" spans="1:12" x14ac:dyDescent="0.35">
      <c r="A2043" s="9" t="s">
        <v>11940</v>
      </c>
      <c r="B2043" s="9" t="s">
        <v>11941</v>
      </c>
      <c r="C2043" s="9" t="s">
        <v>11942</v>
      </c>
      <c r="D2043" s="9">
        <v>2041</v>
      </c>
      <c r="E2043" s="9" t="s">
        <v>11943</v>
      </c>
      <c r="F2043" s="9" t="s">
        <v>412</v>
      </c>
      <c r="G2043" s="9" t="s">
        <v>11944</v>
      </c>
      <c r="H2043" s="9" t="s">
        <v>320</v>
      </c>
      <c r="I2043" s="9"/>
      <c r="J2043" s="9"/>
      <c r="K2043" s="9"/>
      <c r="L2043" s="9"/>
    </row>
    <row r="2044" spans="1:12" x14ac:dyDescent="0.35">
      <c r="A2044" s="9" t="s">
        <v>11945</v>
      </c>
      <c r="B2044" s="9" t="s">
        <v>11946</v>
      </c>
      <c r="C2044" s="9" t="s">
        <v>11947</v>
      </c>
      <c r="D2044" s="9">
        <v>2042</v>
      </c>
      <c r="E2044" s="9" t="s">
        <v>11948</v>
      </c>
      <c r="F2044" s="9" t="s">
        <v>412</v>
      </c>
      <c r="G2044" s="9" t="s">
        <v>11949</v>
      </c>
      <c r="H2044" s="9" t="s">
        <v>327</v>
      </c>
      <c r="I2044" s="9"/>
      <c r="J2044" s="9"/>
      <c r="K2044" s="9" t="s">
        <v>11950</v>
      </c>
      <c r="L2044" s="9" t="s">
        <v>11950</v>
      </c>
    </row>
    <row r="2045" spans="1:12" x14ac:dyDescent="0.35">
      <c r="A2045" s="9" t="s">
        <v>11951</v>
      </c>
      <c r="B2045" s="9" t="s">
        <v>11952</v>
      </c>
      <c r="C2045" s="9" t="s">
        <v>11953</v>
      </c>
      <c r="D2045" s="9">
        <v>2043</v>
      </c>
      <c r="E2045" s="9" t="s">
        <v>11954</v>
      </c>
      <c r="F2045" s="9" t="s">
        <v>318</v>
      </c>
      <c r="G2045" s="9" t="s">
        <v>11955</v>
      </c>
      <c r="H2045" s="9" t="s">
        <v>327</v>
      </c>
      <c r="I2045" s="9"/>
      <c r="J2045" s="9" t="s">
        <v>11956</v>
      </c>
      <c r="K2045" s="9" t="s">
        <v>11957</v>
      </c>
      <c r="L2045" s="9" t="s">
        <v>11957</v>
      </c>
    </row>
    <row r="2046" spans="1:12" x14ac:dyDescent="0.35">
      <c r="A2046" s="9" t="s">
        <v>11958</v>
      </c>
      <c r="B2046" s="9" t="s">
        <v>11959</v>
      </c>
      <c r="C2046" s="9" t="s">
        <v>11960</v>
      </c>
      <c r="D2046" s="9">
        <v>2044</v>
      </c>
      <c r="E2046" s="9" t="s">
        <v>11961</v>
      </c>
      <c r="F2046" s="9" t="s">
        <v>412</v>
      </c>
      <c r="G2046" s="9" t="s">
        <v>11962</v>
      </c>
      <c r="H2046" s="9" t="s">
        <v>327</v>
      </c>
      <c r="I2046" s="9"/>
      <c r="J2046" s="9" t="s">
        <v>11963</v>
      </c>
      <c r="K2046" s="9" t="s">
        <v>11964</v>
      </c>
      <c r="L2046" s="9" t="s">
        <v>11964</v>
      </c>
    </row>
    <row r="2047" spans="1:12" x14ac:dyDescent="0.35">
      <c r="A2047" s="9" t="s">
        <v>11965</v>
      </c>
      <c r="B2047" s="9" t="s">
        <v>11966</v>
      </c>
      <c r="C2047" s="9" t="s">
        <v>11967</v>
      </c>
      <c r="D2047" s="9">
        <v>2045</v>
      </c>
      <c r="E2047" s="9" t="s">
        <v>11968</v>
      </c>
      <c r="F2047" s="9" t="s">
        <v>365</v>
      </c>
      <c r="G2047" s="9" t="s">
        <v>11969</v>
      </c>
      <c r="H2047" s="9" t="s">
        <v>327</v>
      </c>
      <c r="I2047" s="9"/>
      <c r="J2047" s="9"/>
      <c r="K2047" s="9"/>
      <c r="L2047" s="9"/>
    </row>
    <row r="2048" spans="1:12" x14ac:dyDescent="0.35">
      <c r="A2048" s="9" t="s">
        <v>11970</v>
      </c>
      <c r="B2048" s="9" t="s">
        <v>11971</v>
      </c>
      <c r="C2048" s="9" t="s">
        <v>11972</v>
      </c>
      <c r="D2048" s="9">
        <v>2046</v>
      </c>
      <c r="E2048" s="9" t="s">
        <v>11973</v>
      </c>
      <c r="F2048" s="9" t="s">
        <v>365</v>
      </c>
      <c r="G2048" s="9" t="s">
        <v>11974</v>
      </c>
      <c r="H2048" s="9" t="s">
        <v>327</v>
      </c>
      <c r="I2048" s="9"/>
      <c r="J2048" s="9" t="s">
        <v>11975</v>
      </c>
      <c r="K2048" s="9" t="s">
        <v>11976</v>
      </c>
      <c r="L2048" s="9" t="s">
        <v>11976</v>
      </c>
    </row>
    <row r="2049" spans="1:12" x14ac:dyDescent="0.35">
      <c r="A2049" s="9" t="s">
        <v>11977</v>
      </c>
      <c r="B2049" s="9" t="s">
        <v>11978</v>
      </c>
      <c r="C2049" s="9" t="s">
        <v>11979</v>
      </c>
      <c r="D2049" s="9">
        <v>2047</v>
      </c>
      <c r="E2049" s="9" t="s">
        <v>11980</v>
      </c>
      <c r="F2049" s="9" t="s">
        <v>365</v>
      </c>
      <c r="G2049" s="9"/>
      <c r="H2049" s="9"/>
      <c r="I2049" s="9"/>
      <c r="J2049" s="9"/>
      <c r="K2049" s="9"/>
      <c r="L2049" s="9"/>
    </row>
    <row r="2050" spans="1:12" x14ac:dyDescent="0.35">
      <c r="A2050" s="9" t="s">
        <v>11981</v>
      </c>
      <c r="B2050" s="9" t="s">
        <v>11982</v>
      </c>
      <c r="C2050" s="9" t="s">
        <v>11983</v>
      </c>
      <c r="D2050" s="9">
        <v>2048</v>
      </c>
      <c r="E2050" s="9" t="s">
        <v>11984</v>
      </c>
      <c r="F2050" s="9" t="s">
        <v>365</v>
      </c>
      <c r="G2050" s="9" t="s">
        <v>11985</v>
      </c>
      <c r="H2050" s="9" t="s">
        <v>327</v>
      </c>
      <c r="I2050" s="9"/>
      <c r="J2050" s="9"/>
      <c r="K2050" s="9"/>
      <c r="L2050" s="9"/>
    </row>
    <row r="2051" spans="1:12" x14ac:dyDescent="0.35">
      <c r="A2051" s="9" t="s">
        <v>11986</v>
      </c>
      <c r="B2051" s="9" t="s">
        <v>11987</v>
      </c>
      <c r="C2051" s="9" t="s">
        <v>11988</v>
      </c>
      <c r="D2051" s="9">
        <v>2049</v>
      </c>
      <c r="E2051" s="9" t="s">
        <v>11989</v>
      </c>
      <c r="F2051" s="9" t="s">
        <v>318</v>
      </c>
      <c r="G2051" s="9" t="s">
        <v>11990</v>
      </c>
      <c r="H2051" s="9" t="s">
        <v>320</v>
      </c>
      <c r="I2051" s="9"/>
      <c r="J2051" s="9"/>
      <c r="K2051" s="9"/>
      <c r="L2051" s="9"/>
    </row>
    <row r="2052" spans="1:12" x14ac:dyDescent="0.35">
      <c r="A2052" s="9" t="s">
        <v>11991</v>
      </c>
      <c r="B2052" s="9" t="s">
        <v>11992</v>
      </c>
      <c r="C2052" s="9" t="s">
        <v>11993</v>
      </c>
      <c r="D2052" s="9">
        <v>2050</v>
      </c>
      <c r="E2052" s="9" t="s">
        <v>11994</v>
      </c>
      <c r="F2052" s="9" t="s">
        <v>318</v>
      </c>
      <c r="G2052" s="9" t="s">
        <v>11995</v>
      </c>
      <c r="H2052" s="9" t="s">
        <v>320</v>
      </c>
      <c r="I2052" s="9"/>
      <c r="J2052" s="9"/>
      <c r="K2052" s="9"/>
      <c r="L2052" s="9"/>
    </row>
    <row r="2053" spans="1:12" x14ac:dyDescent="0.35">
      <c r="A2053" s="9" t="s">
        <v>11996</v>
      </c>
      <c r="B2053" s="9" t="s">
        <v>11997</v>
      </c>
      <c r="C2053" s="9" t="s">
        <v>11998</v>
      </c>
      <c r="D2053" s="9">
        <v>2051</v>
      </c>
      <c r="E2053" s="9" t="s">
        <v>11999</v>
      </c>
      <c r="F2053" s="9" t="s">
        <v>318</v>
      </c>
      <c r="G2053" s="9" t="s">
        <v>12000</v>
      </c>
      <c r="H2053" s="9" t="s">
        <v>327</v>
      </c>
      <c r="I2053" s="9"/>
      <c r="J2053" s="9" t="s">
        <v>12001</v>
      </c>
      <c r="K2053" s="9" t="s">
        <v>12002</v>
      </c>
      <c r="L2053" s="9" t="s">
        <v>12002</v>
      </c>
    </row>
    <row r="2054" spans="1:12" x14ac:dyDescent="0.35">
      <c r="A2054" s="9" t="s">
        <v>12003</v>
      </c>
      <c r="B2054" s="9" t="s">
        <v>12004</v>
      </c>
      <c r="C2054" s="9" t="s">
        <v>12005</v>
      </c>
      <c r="D2054" s="9">
        <v>2052</v>
      </c>
      <c r="E2054" s="9" t="s">
        <v>12006</v>
      </c>
      <c r="F2054" s="9" t="s">
        <v>318</v>
      </c>
      <c r="G2054" s="9" t="s">
        <v>2916</v>
      </c>
      <c r="H2054" s="9" t="s">
        <v>320</v>
      </c>
      <c r="I2054" s="9"/>
      <c r="J2054" s="9"/>
      <c r="K2054" s="9"/>
      <c r="L2054" s="9"/>
    </row>
    <row r="2055" spans="1:12" x14ac:dyDescent="0.35">
      <c r="A2055" s="9" t="s">
        <v>12007</v>
      </c>
      <c r="B2055" s="9" t="s">
        <v>12008</v>
      </c>
      <c r="C2055" s="9" t="s">
        <v>12009</v>
      </c>
      <c r="D2055" s="9">
        <v>2053</v>
      </c>
      <c r="E2055" s="9" t="s">
        <v>12010</v>
      </c>
      <c r="F2055" s="9" t="s">
        <v>318</v>
      </c>
      <c r="G2055" s="9" t="s">
        <v>12011</v>
      </c>
      <c r="H2055" s="9" t="s">
        <v>320</v>
      </c>
      <c r="I2055" s="9"/>
      <c r="J2055" s="9"/>
      <c r="K2055" s="9"/>
      <c r="L2055" s="9"/>
    </row>
    <row r="2056" spans="1:12" x14ac:dyDescent="0.35">
      <c r="A2056" s="9" t="s">
        <v>12012</v>
      </c>
      <c r="B2056" s="9" t="s">
        <v>12013</v>
      </c>
      <c r="C2056" s="9" t="s">
        <v>12014</v>
      </c>
      <c r="D2056" s="9">
        <v>2054</v>
      </c>
      <c r="E2056" s="9" t="s">
        <v>12015</v>
      </c>
      <c r="F2056" s="9" t="s">
        <v>318</v>
      </c>
      <c r="G2056" s="9" t="s">
        <v>12016</v>
      </c>
      <c r="H2056" s="9" t="s">
        <v>320</v>
      </c>
      <c r="I2056" s="9"/>
      <c r="J2056" s="9"/>
      <c r="K2056" s="9"/>
      <c r="L2056" s="9"/>
    </row>
    <row r="2057" spans="1:12" x14ac:dyDescent="0.35">
      <c r="A2057" s="9" t="s">
        <v>12017</v>
      </c>
      <c r="B2057" s="9" t="s">
        <v>12018</v>
      </c>
      <c r="C2057" s="9" t="s">
        <v>12019</v>
      </c>
      <c r="D2057" s="9">
        <v>2055</v>
      </c>
      <c r="E2057" s="9" t="s">
        <v>12020</v>
      </c>
      <c r="F2057" s="9" t="s">
        <v>318</v>
      </c>
      <c r="G2057" s="9" t="s">
        <v>12021</v>
      </c>
      <c r="H2057" s="9" t="s">
        <v>320</v>
      </c>
      <c r="I2057" s="9"/>
      <c r="J2057" s="9"/>
      <c r="K2057" s="9"/>
      <c r="L2057" s="9"/>
    </row>
    <row r="2058" spans="1:12" x14ac:dyDescent="0.35">
      <c r="A2058" s="9" t="s">
        <v>12022</v>
      </c>
      <c r="B2058" s="9" t="s">
        <v>12023</v>
      </c>
      <c r="C2058" s="9" t="s">
        <v>12024</v>
      </c>
      <c r="D2058" s="9">
        <v>2056</v>
      </c>
      <c r="E2058" s="9" t="s">
        <v>12025</v>
      </c>
      <c r="F2058" s="9" t="s">
        <v>318</v>
      </c>
      <c r="G2058" s="9" t="s">
        <v>12026</v>
      </c>
      <c r="H2058" s="9" t="s">
        <v>327</v>
      </c>
      <c r="I2058" s="9"/>
      <c r="J2058" s="9"/>
      <c r="K2058" s="9" t="s">
        <v>12027</v>
      </c>
      <c r="L2058" s="9" t="s">
        <v>12027</v>
      </c>
    </row>
    <row r="2059" spans="1:12" x14ac:dyDescent="0.35">
      <c r="A2059" s="9" t="s">
        <v>12028</v>
      </c>
      <c r="B2059" s="9" t="s">
        <v>12029</v>
      </c>
      <c r="C2059" s="9" t="s">
        <v>12030</v>
      </c>
      <c r="D2059" s="9">
        <v>2057</v>
      </c>
      <c r="E2059" s="9" t="s">
        <v>12031</v>
      </c>
      <c r="F2059" s="9" t="s">
        <v>318</v>
      </c>
      <c r="G2059" s="9" t="s">
        <v>12032</v>
      </c>
      <c r="H2059" s="9" t="s">
        <v>327</v>
      </c>
      <c r="I2059" s="9"/>
      <c r="J2059" s="9" t="s">
        <v>12033</v>
      </c>
      <c r="K2059" s="9" t="s">
        <v>12034</v>
      </c>
      <c r="L2059" s="9" t="s">
        <v>12034</v>
      </c>
    </row>
    <row r="2060" spans="1:12" x14ac:dyDescent="0.35">
      <c r="A2060" s="9" t="s">
        <v>12035</v>
      </c>
      <c r="B2060" s="9" t="s">
        <v>12036</v>
      </c>
      <c r="C2060" s="9" t="s">
        <v>12037</v>
      </c>
      <c r="D2060" s="9">
        <v>2058</v>
      </c>
      <c r="E2060" s="9" t="s">
        <v>12038</v>
      </c>
      <c r="F2060" s="9" t="s">
        <v>318</v>
      </c>
      <c r="G2060" s="9"/>
      <c r="H2060" s="9"/>
      <c r="I2060" s="9"/>
      <c r="J2060" s="9"/>
      <c r="K2060" s="9"/>
      <c r="L2060" s="9"/>
    </row>
    <row r="2061" spans="1:12" x14ac:dyDescent="0.35">
      <c r="A2061" s="9" t="s">
        <v>12039</v>
      </c>
      <c r="B2061" s="9" t="s">
        <v>12040</v>
      </c>
      <c r="C2061" s="9" t="s">
        <v>12041</v>
      </c>
      <c r="D2061" s="9">
        <v>2059</v>
      </c>
      <c r="E2061" s="9" t="s">
        <v>12042</v>
      </c>
      <c r="F2061" s="9" t="s">
        <v>318</v>
      </c>
      <c r="G2061" s="9" t="s">
        <v>12043</v>
      </c>
      <c r="H2061" s="9" t="s">
        <v>327</v>
      </c>
      <c r="I2061" s="9"/>
      <c r="J2061" s="9" t="s">
        <v>12044</v>
      </c>
      <c r="K2061" s="9" t="s">
        <v>12045</v>
      </c>
      <c r="L2061" s="9" t="s">
        <v>12045</v>
      </c>
    </row>
    <row r="2062" spans="1:12" x14ac:dyDescent="0.35">
      <c r="A2062" s="9" t="s">
        <v>12046</v>
      </c>
      <c r="B2062" s="9" t="s">
        <v>12047</v>
      </c>
      <c r="C2062" s="9" t="s">
        <v>12048</v>
      </c>
      <c r="D2062" s="9">
        <v>2060</v>
      </c>
      <c r="E2062" s="9" t="s">
        <v>12049</v>
      </c>
      <c r="F2062" s="9" t="s">
        <v>318</v>
      </c>
      <c r="G2062" s="9" t="s">
        <v>12050</v>
      </c>
      <c r="H2062" s="9" t="s">
        <v>327</v>
      </c>
      <c r="I2062" s="9"/>
      <c r="J2062" s="9" t="s">
        <v>12051</v>
      </c>
      <c r="K2062" s="9" t="s">
        <v>350</v>
      </c>
      <c r="L2062" s="9" t="s">
        <v>12052</v>
      </c>
    </row>
    <row r="2063" spans="1:12" x14ac:dyDescent="0.35">
      <c r="A2063" s="9" t="s">
        <v>12053</v>
      </c>
      <c r="B2063" s="9" t="s">
        <v>12054</v>
      </c>
      <c r="C2063" s="9" t="s">
        <v>12055</v>
      </c>
      <c r="D2063" s="9">
        <v>2061</v>
      </c>
      <c r="E2063" s="9" t="s">
        <v>12056</v>
      </c>
      <c r="F2063" s="9" t="s">
        <v>318</v>
      </c>
      <c r="G2063" s="9"/>
      <c r="H2063" s="9"/>
      <c r="I2063" s="9"/>
      <c r="J2063" s="9"/>
      <c r="K2063" s="9"/>
      <c r="L2063" s="9"/>
    </row>
    <row r="2064" spans="1:12" x14ac:dyDescent="0.35">
      <c r="A2064" s="9" t="s">
        <v>12057</v>
      </c>
      <c r="B2064" s="9" t="s">
        <v>12058</v>
      </c>
      <c r="C2064" s="9" t="s">
        <v>12059</v>
      </c>
      <c r="D2064" s="9">
        <v>2062</v>
      </c>
      <c r="E2064" s="9" t="s">
        <v>12060</v>
      </c>
      <c r="F2064" s="9" t="s">
        <v>318</v>
      </c>
      <c r="G2064" s="9" t="s">
        <v>12061</v>
      </c>
      <c r="H2064" s="9" t="s">
        <v>327</v>
      </c>
      <c r="I2064" s="9"/>
      <c r="J2064" s="9" t="s">
        <v>12062</v>
      </c>
      <c r="K2064" s="9" t="s">
        <v>12063</v>
      </c>
      <c r="L2064" s="9" t="s">
        <v>12063</v>
      </c>
    </row>
    <row r="2065" spans="1:12" x14ac:dyDescent="0.35">
      <c r="A2065" s="9" t="s">
        <v>12064</v>
      </c>
      <c r="B2065" s="9" t="s">
        <v>12065</v>
      </c>
      <c r="C2065" s="9" t="s">
        <v>12066</v>
      </c>
      <c r="D2065" s="9">
        <v>2063</v>
      </c>
      <c r="E2065" s="9" t="s">
        <v>12067</v>
      </c>
      <c r="F2065" s="9" t="s">
        <v>365</v>
      </c>
      <c r="G2065" s="9" t="s">
        <v>12068</v>
      </c>
      <c r="H2065" s="9" t="s">
        <v>327</v>
      </c>
      <c r="I2065" s="9"/>
      <c r="J2065" s="9"/>
      <c r="K2065" s="9"/>
      <c r="L2065" s="9"/>
    </row>
    <row r="2066" spans="1:12" x14ac:dyDescent="0.35">
      <c r="A2066" s="9" t="s">
        <v>12069</v>
      </c>
      <c r="B2066" s="9" t="s">
        <v>12070</v>
      </c>
      <c r="C2066" s="9" t="s">
        <v>12071</v>
      </c>
      <c r="D2066" s="9">
        <v>2064</v>
      </c>
      <c r="E2066" s="9" t="s">
        <v>12072</v>
      </c>
      <c r="F2066" s="9" t="s">
        <v>498</v>
      </c>
      <c r="G2066" s="9" t="s">
        <v>12073</v>
      </c>
      <c r="H2066" s="9" t="s">
        <v>320</v>
      </c>
      <c r="I2066" s="9"/>
      <c r="J2066" s="9"/>
      <c r="K2066" s="9" t="s">
        <v>12074</v>
      </c>
      <c r="L2066" s="9"/>
    </row>
    <row r="2067" spans="1:12" x14ac:dyDescent="0.35">
      <c r="A2067" s="9" t="s">
        <v>12075</v>
      </c>
      <c r="B2067" s="9" t="s">
        <v>12076</v>
      </c>
      <c r="C2067" s="9" t="s">
        <v>12077</v>
      </c>
      <c r="D2067" s="9">
        <v>2065</v>
      </c>
      <c r="E2067" s="9" t="s">
        <v>12078</v>
      </c>
      <c r="F2067" s="9" t="s">
        <v>498</v>
      </c>
      <c r="G2067" s="9" t="s">
        <v>12079</v>
      </c>
      <c r="H2067" s="9" t="s">
        <v>320</v>
      </c>
      <c r="I2067" s="9"/>
      <c r="J2067" s="9"/>
      <c r="K2067" s="9"/>
      <c r="L2067" s="9"/>
    </row>
    <row r="2068" spans="1:12" x14ac:dyDescent="0.35">
      <c r="A2068" s="9" t="s">
        <v>12080</v>
      </c>
      <c r="B2068" s="9" t="s">
        <v>12081</v>
      </c>
      <c r="C2068" s="9" t="s">
        <v>12082</v>
      </c>
      <c r="D2068" s="9">
        <v>2066</v>
      </c>
      <c r="E2068" s="9" t="s">
        <v>12083</v>
      </c>
      <c r="F2068" s="9" t="s">
        <v>498</v>
      </c>
      <c r="G2068" s="9" t="s">
        <v>12084</v>
      </c>
      <c r="H2068" s="9" t="s">
        <v>320</v>
      </c>
      <c r="I2068" s="9"/>
      <c r="J2068" s="9"/>
      <c r="K2068" s="9"/>
      <c r="L2068" s="9"/>
    </row>
    <row r="2069" spans="1:12" x14ac:dyDescent="0.35">
      <c r="A2069" s="9" t="s">
        <v>12085</v>
      </c>
      <c r="B2069" s="9" t="s">
        <v>12086</v>
      </c>
      <c r="C2069" s="9" t="s">
        <v>12087</v>
      </c>
      <c r="D2069" s="9">
        <v>2067</v>
      </c>
      <c r="E2069" s="9" t="s">
        <v>12088</v>
      </c>
      <c r="F2069" s="9" t="s">
        <v>498</v>
      </c>
      <c r="G2069" s="9" t="s">
        <v>12089</v>
      </c>
      <c r="H2069" s="9" t="s">
        <v>320</v>
      </c>
      <c r="I2069" s="9"/>
      <c r="J2069" s="9"/>
      <c r="K2069" s="9" t="s">
        <v>531</v>
      </c>
      <c r="L2069" s="9" t="s">
        <v>531</v>
      </c>
    </row>
    <row r="2070" spans="1:12" x14ac:dyDescent="0.35">
      <c r="A2070" s="9" t="s">
        <v>12090</v>
      </c>
      <c r="B2070" s="9" t="s">
        <v>12091</v>
      </c>
      <c r="C2070" s="9" t="s">
        <v>12092</v>
      </c>
      <c r="D2070" s="9">
        <v>2068</v>
      </c>
      <c r="E2070" s="9" t="s">
        <v>12093</v>
      </c>
      <c r="F2070" s="9" t="s">
        <v>498</v>
      </c>
      <c r="G2070" s="9" t="s">
        <v>12094</v>
      </c>
      <c r="H2070" s="9" t="s">
        <v>320</v>
      </c>
      <c r="I2070" s="9"/>
      <c r="J2070" s="9"/>
      <c r="K2070" s="9"/>
      <c r="L2070" s="9"/>
    </row>
    <row r="2071" spans="1:12" x14ac:dyDescent="0.35">
      <c r="A2071" s="9" t="s">
        <v>12095</v>
      </c>
      <c r="B2071" s="9" t="s">
        <v>12096</v>
      </c>
      <c r="C2071" s="9" t="s">
        <v>12097</v>
      </c>
      <c r="D2071" s="9">
        <v>2069</v>
      </c>
      <c r="E2071" s="9" t="s">
        <v>12098</v>
      </c>
      <c r="F2071" s="9" t="s">
        <v>498</v>
      </c>
      <c r="G2071" s="9" t="s">
        <v>12099</v>
      </c>
      <c r="H2071" s="9" t="s">
        <v>320</v>
      </c>
      <c r="I2071" s="9"/>
      <c r="J2071" s="9"/>
      <c r="K2071" s="9" t="s">
        <v>12100</v>
      </c>
      <c r="L2071" s="9" t="s">
        <v>12100</v>
      </c>
    </row>
    <row r="2072" spans="1:12" x14ac:dyDescent="0.35">
      <c r="A2072" s="9" t="s">
        <v>12101</v>
      </c>
      <c r="B2072" s="9" t="s">
        <v>12102</v>
      </c>
      <c r="C2072" s="9" t="s">
        <v>12103</v>
      </c>
      <c r="D2072" s="9">
        <v>2070</v>
      </c>
      <c r="E2072" s="9" t="s">
        <v>12104</v>
      </c>
      <c r="F2072" s="9" t="s">
        <v>498</v>
      </c>
      <c r="G2072" s="9"/>
      <c r="H2072" s="9"/>
      <c r="I2072" s="9"/>
      <c r="J2072" s="9"/>
      <c r="K2072" s="9"/>
      <c r="L2072" s="9"/>
    </row>
    <row r="2073" spans="1:12" x14ac:dyDescent="0.35">
      <c r="A2073" s="9" t="s">
        <v>12105</v>
      </c>
      <c r="B2073" s="9" t="s">
        <v>12106</v>
      </c>
      <c r="C2073" s="9" t="s">
        <v>12107</v>
      </c>
      <c r="D2073" s="9">
        <v>2071</v>
      </c>
      <c r="E2073" s="9" t="s">
        <v>12108</v>
      </c>
      <c r="F2073" s="9" t="s">
        <v>498</v>
      </c>
      <c r="G2073" s="9" t="s">
        <v>12109</v>
      </c>
      <c r="H2073" s="9" t="s">
        <v>320</v>
      </c>
      <c r="I2073" s="9"/>
      <c r="J2073" s="9"/>
      <c r="K2073" s="9" t="s">
        <v>12110</v>
      </c>
      <c r="L2073" s="9" t="s">
        <v>350</v>
      </c>
    </row>
    <row r="2074" spans="1:12" x14ac:dyDescent="0.35">
      <c r="A2074" s="9" t="s">
        <v>12111</v>
      </c>
      <c r="B2074" s="9" t="s">
        <v>12112</v>
      </c>
      <c r="C2074" s="9" t="s">
        <v>12113</v>
      </c>
      <c r="D2074" s="9">
        <v>2072</v>
      </c>
      <c r="E2074" s="9" t="s">
        <v>12114</v>
      </c>
      <c r="F2074" s="9" t="s">
        <v>498</v>
      </c>
      <c r="G2074" s="9" t="s">
        <v>12115</v>
      </c>
      <c r="H2074" s="9" t="s">
        <v>320</v>
      </c>
      <c r="I2074" s="9"/>
      <c r="J2074" s="9"/>
      <c r="K2074" s="9" t="s">
        <v>531</v>
      </c>
      <c r="L2074" s="9" t="s">
        <v>531</v>
      </c>
    </row>
    <row r="2075" spans="1:12" x14ac:dyDescent="0.35">
      <c r="A2075" s="9" t="s">
        <v>12116</v>
      </c>
      <c r="B2075" s="9" t="s">
        <v>12117</v>
      </c>
      <c r="C2075" s="9" t="s">
        <v>12118</v>
      </c>
      <c r="D2075" s="9">
        <v>2073</v>
      </c>
      <c r="E2075" s="9" t="s">
        <v>12119</v>
      </c>
      <c r="F2075" s="9" t="s">
        <v>498</v>
      </c>
      <c r="G2075" s="9" t="s">
        <v>12120</v>
      </c>
      <c r="H2075" s="9" t="s">
        <v>327</v>
      </c>
      <c r="I2075" s="9"/>
      <c r="J2075" s="9" t="s">
        <v>12121</v>
      </c>
      <c r="K2075" s="9" t="s">
        <v>350</v>
      </c>
      <c r="L2075" s="9" t="s">
        <v>350</v>
      </c>
    </row>
    <row r="2076" spans="1:12" x14ac:dyDescent="0.35">
      <c r="A2076" s="9" t="s">
        <v>12122</v>
      </c>
      <c r="B2076" s="9" t="s">
        <v>12123</v>
      </c>
      <c r="C2076" s="9" t="s">
        <v>12124</v>
      </c>
      <c r="D2076" s="9">
        <v>2074</v>
      </c>
      <c r="E2076" s="9" t="s">
        <v>12125</v>
      </c>
      <c r="F2076" s="9" t="s">
        <v>498</v>
      </c>
      <c r="G2076" s="9"/>
      <c r="H2076" s="9"/>
      <c r="I2076" s="9"/>
      <c r="J2076" s="9"/>
      <c r="K2076" s="9"/>
      <c r="L2076" s="9"/>
    </row>
    <row r="2077" spans="1:12" x14ac:dyDescent="0.35">
      <c r="A2077" s="9" t="s">
        <v>12126</v>
      </c>
      <c r="B2077" s="9" t="s">
        <v>12127</v>
      </c>
      <c r="C2077" s="9" t="s">
        <v>12128</v>
      </c>
      <c r="D2077" s="9">
        <v>2075</v>
      </c>
      <c r="E2077" s="9" t="s">
        <v>12129</v>
      </c>
      <c r="F2077" s="9" t="s">
        <v>318</v>
      </c>
      <c r="G2077" s="9" t="s">
        <v>12130</v>
      </c>
      <c r="H2077" s="9" t="s">
        <v>320</v>
      </c>
      <c r="I2077" s="9"/>
      <c r="J2077" s="9"/>
      <c r="K2077" s="9" t="s">
        <v>12131</v>
      </c>
      <c r="L2077" s="9" t="s">
        <v>12131</v>
      </c>
    </row>
    <row r="2078" spans="1:12" x14ac:dyDescent="0.35">
      <c r="A2078" s="9" t="s">
        <v>12132</v>
      </c>
      <c r="B2078" s="9" t="s">
        <v>12133</v>
      </c>
      <c r="C2078" s="9" t="s">
        <v>12134</v>
      </c>
      <c r="D2078" s="9">
        <v>2076</v>
      </c>
      <c r="E2078" s="9" t="s">
        <v>12135</v>
      </c>
      <c r="F2078" s="9" t="s">
        <v>412</v>
      </c>
      <c r="G2078" s="9"/>
      <c r="H2078" s="9"/>
      <c r="I2078" s="9"/>
      <c r="J2078" s="9"/>
      <c r="K2078" s="9"/>
      <c r="L2078" s="9"/>
    </row>
    <row r="2079" spans="1:12" x14ac:dyDescent="0.35">
      <c r="A2079" s="9" t="s">
        <v>12136</v>
      </c>
      <c r="B2079" s="9" t="s">
        <v>12137</v>
      </c>
      <c r="C2079" s="9" t="s">
        <v>12138</v>
      </c>
      <c r="D2079" s="9">
        <v>2077</v>
      </c>
      <c r="E2079" s="9" t="s">
        <v>12139</v>
      </c>
      <c r="F2079" s="9" t="s">
        <v>318</v>
      </c>
      <c r="G2079" s="9" t="s">
        <v>12140</v>
      </c>
      <c r="H2079" s="9" t="s">
        <v>320</v>
      </c>
      <c r="I2079" s="9"/>
      <c r="J2079" s="9"/>
      <c r="K2079" s="9"/>
      <c r="L2079" s="9"/>
    </row>
    <row r="2080" spans="1:12" x14ac:dyDescent="0.35">
      <c r="A2080" s="9" t="s">
        <v>12141</v>
      </c>
      <c r="B2080" s="9" t="s">
        <v>12142</v>
      </c>
      <c r="C2080" s="9" t="s">
        <v>12143</v>
      </c>
      <c r="D2080" s="9">
        <v>2078</v>
      </c>
      <c r="E2080" s="9" t="s">
        <v>12144</v>
      </c>
      <c r="F2080" s="9" t="s">
        <v>412</v>
      </c>
      <c r="G2080" s="9" t="s">
        <v>12145</v>
      </c>
      <c r="H2080" s="9" t="s">
        <v>320</v>
      </c>
      <c r="I2080" s="9"/>
      <c r="J2080" s="9"/>
      <c r="K2080" s="9"/>
      <c r="L2080" s="9"/>
    </row>
    <row r="2081" spans="1:12" x14ac:dyDescent="0.35">
      <c r="A2081" s="9" t="s">
        <v>12146</v>
      </c>
      <c r="B2081" s="9" t="s">
        <v>12147</v>
      </c>
      <c r="C2081" s="9" t="s">
        <v>12148</v>
      </c>
      <c r="D2081" s="9">
        <v>2079</v>
      </c>
      <c r="E2081" s="9" t="s">
        <v>12149</v>
      </c>
      <c r="F2081" s="9" t="s">
        <v>318</v>
      </c>
      <c r="G2081" s="9" t="s">
        <v>12150</v>
      </c>
      <c r="H2081" s="9" t="s">
        <v>327</v>
      </c>
      <c r="I2081" s="9"/>
      <c r="J2081" s="9" t="s">
        <v>12151</v>
      </c>
      <c r="K2081" s="9"/>
      <c r="L2081" s="9"/>
    </row>
    <row r="2082" spans="1:12" x14ac:dyDescent="0.35">
      <c r="A2082" s="9" t="s">
        <v>12152</v>
      </c>
      <c r="B2082" s="9" t="s">
        <v>12153</v>
      </c>
      <c r="C2082" s="9" t="s">
        <v>12154</v>
      </c>
      <c r="D2082" s="9">
        <v>2080</v>
      </c>
      <c r="E2082" s="9" t="s">
        <v>12155</v>
      </c>
      <c r="F2082" s="9" t="s">
        <v>498</v>
      </c>
      <c r="G2082" s="9" t="s">
        <v>12156</v>
      </c>
      <c r="H2082" s="9" t="s">
        <v>327</v>
      </c>
      <c r="I2082" s="9"/>
      <c r="J2082" s="9"/>
      <c r="K2082" s="9"/>
      <c r="L2082" s="9"/>
    </row>
    <row r="2083" spans="1:12" x14ac:dyDescent="0.35">
      <c r="A2083" s="9" t="s">
        <v>12157</v>
      </c>
      <c r="B2083" s="9" t="s">
        <v>12158</v>
      </c>
      <c r="C2083" s="9" t="s">
        <v>12159</v>
      </c>
      <c r="D2083" s="9">
        <v>2081</v>
      </c>
      <c r="E2083" s="9" t="s">
        <v>12160</v>
      </c>
      <c r="F2083" s="9" t="s">
        <v>318</v>
      </c>
      <c r="G2083" s="9" t="s">
        <v>530</v>
      </c>
      <c r="H2083" s="9" t="s">
        <v>320</v>
      </c>
      <c r="I2083" s="9"/>
      <c r="J2083" s="9"/>
      <c r="K2083" s="9"/>
      <c r="L2083" s="9"/>
    </row>
    <row r="2084" spans="1:12" x14ac:dyDescent="0.35">
      <c r="A2084" s="9" t="s">
        <v>12161</v>
      </c>
      <c r="B2084" s="9" t="s">
        <v>12162</v>
      </c>
      <c r="C2084" s="9" t="s">
        <v>12163</v>
      </c>
      <c r="D2084" s="9">
        <v>2082</v>
      </c>
      <c r="E2084" s="9" t="s">
        <v>12164</v>
      </c>
      <c r="F2084" s="9" t="s">
        <v>412</v>
      </c>
      <c r="G2084" s="9" t="s">
        <v>12165</v>
      </c>
      <c r="H2084" s="9" t="s">
        <v>327</v>
      </c>
      <c r="I2084" s="9"/>
      <c r="J2084" s="9" t="s">
        <v>12166</v>
      </c>
      <c r="K2084" s="9" t="s">
        <v>12167</v>
      </c>
      <c r="L2084" s="9" t="s">
        <v>12167</v>
      </c>
    </row>
    <row r="2085" spans="1:12" x14ac:dyDescent="0.35">
      <c r="A2085" s="9" t="s">
        <v>12168</v>
      </c>
      <c r="B2085" s="9" t="s">
        <v>12169</v>
      </c>
      <c r="C2085" s="9" t="s">
        <v>12170</v>
      </c>
      <c r="D2085" s="9">
        <v>2083</v>
      </c>
      <c r="E2085" s="9" t="s">
        <v>12171</v>
      </c>
      <c r="F2085" s="9" t="s">
        <v>498</v>
      </c>
      <c r="G2085" s="9"/>
      <c r="H2085" s="9"/>
      <c r="I2085" s="9"/>
      <c r="J2085" s="9"/>
      <c r="K2085" s="9"/>
      <c r="L2085" s="9"/>
    </row>
    <row r="2086" spans="1:12" x14ac:dyDescent="0.35">
      <c r="A2086" s="9" t="s">
        <v>12172</v>
      </c>
      <c r="B2086" s="9" t="s">
        <v>12173</v>
      </c>
      <c r="C2086" s="9" t="s">
        <v>12174</v>
      </c>
      <c r="D2086" s="9">
        <v>2084</v>
      </c>
      <c r="E2086" s="9" t="s">
        <v>12175</v>
      </c>
      <c r="F2086" s="9" t="s">
        <v>412</v>
      </c>
      <c r="G2086" s="9" t="s">
        <v>12176</v>
      </c>
      <c r="H2086" s="9" t="s">
        <v>327</v>
      </c>
      <c r="I2086" s="9"/>
      <c r="J2086" s="9"/>
      <c r="K2086" s="9" t="s">
        <v>12177</v>
      </c>
      <c r="L2086" s="9" t="s">
        <v>12177</v>
      </c>
    </row>
    <row r="2087" spans="1:12" x14ac:dyDescent="0.35">
      <c r="A2087" s="9" t="s">
        <v>12178</v>
      </c>
      <c r="B2087" s="9" t="s">
        <v>12179</v>
      </c>
      <c r="C2087" s="9" t="s">
        <v>12180</v>
      </c>
      <c r="D2087" s="9">
        <v>2085</v>
      </c>
      <c r="E2087" s="9" t="s">
        <v>12181</v>
      </c>
      <c r="F2087" s="9" t="s">
        <v>412</v>
      </c>
      <c r="G2087" s="9" t="s">
        <v>12182</v>
      </c>
      <c r="H2087" s="9" t="s">
        <v>320</v>
      </c>
      <c r="I2087" s="9"/>
      <c r="J2087" s="9"/>
      <c r="K2087" s="9" t="s">
        <v>12183</v>
      </c>
      <c r="L2087" s="9" t="s">
        <v>12184</v>
      </c>
    </row>
    <row r="2088" spans="1:12" x14ac:dyDescent="0.35">
      <c r="A2088" s="9" t="s">
        <v>12185</v>
      </c>
      <c r="B2088" s="9" t="s">
        <v>12186</v>
      </c>
      <c r="C2088" s="9" t="s">
        <v>12187</v>
      </c>
      <c r="D2088" s="9">
        <v>2086</v>
      </c>
      <c r="E2088" s="9" t="s">
        <v>12188</v>
      </c>
      <c r="F2088" s="9" t="s">
        <v>412</v>
      </c>
      <c r="G2088" s="9"/>
      <c r="H2088" s="9"/>
      <c r="I2088" s="9"/>
      <c r="J2088" s="9"/>
      <c r="K2088" s="9"/>
      <c r="L2088" s="9"/>
    </row>
    <row r="2089" spans="1:12" x14ac:dyDescent="0.35">
      <c r="A2089" s="9" t="s">
        <v>12189</v>
      </c>
      <c r="B2089" s="9" t="s">
        <v>12190</v>
      </c>
      <c r="C2089" s="9" t="s">
        <v>12191</v>
      </c>
      <c r="D2089" s="9">
        <v>2087</v>
      </c>
      <c r="E2089" s="9" t="s">
        <v>12192</v>
      </c>
      <c r="F2089" s="9" t="s">
        <v>412</v>
      </c>
      <c r="G2089" s="9" t="s">
        <v>12193</v>
      </c>
      <c r="H2089" s="9" t="s">
        <v>320</v>
      </c>
      <c r="I2089" s="9"/>
      <c r="J2089" s="9"/>
      <c r="K2089" s="9"/>
      <c r="L2089" s="9"/>
    </row>
    <row r="2090" spans="1:12" x14ac:dyDescent="0.35">
      <c r="A2090" s="9" t="s">
        <v>12194</v>
      </c>
      <c r="B2090" s="9" t="s">
        <v>12195</v>
      </c>
      <c r="C2090" s="9" t="s">
        <v>12196</v>
      </c>
      <c r="D2090" s="9">
        <v>2088</v>
      </c>
      <c r="E2090" s="9" t="s">
        <v>12197</v>
      </c>
      <c r="F2090" s="9" t="s">
        <v>412</v>
      </c>
      <c r="G2090" s="9"/>
      <c r="H2090" s="9"/>
      <c r="I2090" s="9"/>
      <c r="J2090" s="9"/>
      <c r="K2090" s="9"/>
      <c r="L2090" s="9"/>
    </row>
    <row r="2091" spans="1:12" x14ac:dyDescent="0.35">
      <c r="A2091" s="9" t="s">
        <v>12198</v>
      </c>
      <c r="B2091" s="9" t="s">
        <v>12199</v>
      </c>
      <c r="C2091" s="9" t="s">
        <v>12200</v>
      </c>
      <c r="D2091" s="9">
        <v>2089</v>
      </c>
      <c r="E2091" s="9" t="s">
        <v>12201</v>
      </c>
      <c r="F2091" s="9" t="s">
        <v>412</v>
      </c>
      <c r="G2091" s="9" t="s">
        <v>12202</v>
      </c>
      <c r="H2091" s="9" t="s">
        <v>320</v>
      </c>
      <c r="I2091" s="9"/>
      <c r="J2091" s="9"/>
      <c r="K2091" s="9"/>
      <c r="L2091" s="9"/>
    </row>
    <row r="2092" spans="1:12" x14ac:dyDescent="0.35">
      <c r="A2092" s="9" t="s">
        <v>12203</v>
      </c>
      <c r="B2092" s="9" t="s">
        <v>12204</v>
      </c>
      <c r="C2092" s="9" t="s">
        <v>12205</v>
      </c>
      <c r="D2092" s="9">
        <v>2090</v>
      </c>
      <c r="E2092" s="9" t="s">
        <v>12206</v>
      </c>
      <c r="F2092" s="9" t="s">
        <v>1412</v>
      </c>
      <c r="G2092" s="9"/>
      <c r="H2092" s="9"/>
      <c r="I2092" s="9"/>
      <c r="J2092" s="9"/>
      <c r="K2092" s="9"/>
      <c r="L2092" s="9"/>
    </row>
    <row r="2093" spans="1:12" x14ac:dyDescent="0.35">
      <c r="A2093" s="9" t="s">
        <v>12207</v>
      </c>
      <c r="B2093" s="9" t="s">
        <v>12208</v>
      </c>
      <c r="C2093" s="9" t="s">
        <v>12209</v>
      </c>
      <c r="D2093" s="9">
        <v>2091</v>
      </c>
      <c r="E2093" s="9" t="s">
        <v>12210</v>
      </c>
      <c r="F2093" s="9" t="s">
        <v>412</v>
      </c>
      <c r="G2093" s="9" t="s">
        <v>12211</v>
      </c>
      <c r="H2093" s="9" t="s">
        <v>327</v>
      </c>
      <c r="I2093" s="9"/>
      <c r="J2093" s="9"/>
      <c r="K2093" s="9"/>
      <c r="L2093" s="9"/>
    </row>
    <row r="2094" spans="1:12" x14ac:dyDescent="0.35">
      <c r="A2094" s="9" t="s">
        <v>12212</v>
      </c>
      <c r="B2094" s="9" t="s">
        <v>12213</v>
      </c>
      <c r="C2094" s="9" t="s">
        <v>12214</v>
      </c>
      <c r="D2094" s="9">
        <v>2092</v>
      </c>
      <c r="E2094" s="9" t="s">
        <v>12215</v>
      </c>
      <c r="F2094" s="9" t="s">
        <v>498</v>
      </c>
      <c r="G2094" s="9" t="s">
        <v>12216</v>
      </c>
      <c r="H2094" s="9" t="s">
        <v>327</v>
      </c>
      <c r="I2094" s="9"/>
      <c r="J2094" s="9" t="s">
        <v>12217</v>
      </c>
      <c r="K2094" s="9" t="s">
        <v>12218</v>
      </c>
      <c r="L2094" s="9" t="s">
        <v>12218</v>
      </c>
    </row>
    <row r="2095" spans="1:12" x14ac:dyDescent="0.35">
      <c r="A2095" s="9" t="s">
        <v>12219</v>
      </c>
      <c r="B2095" s="9" t="s">
        <v>12220</v>
      </c>
      <c r="C2095" s="9" t="s">
        <v>12221</v>
      </c>
      <c r="D2095" s="9">
        <v>2093</v>
      </c>
      <c r="E2095" s="9" t="s">
        <v>12222</v>
      </c>
      <c r="F2095" s="9" t="s">
        <v>498</v>
      </c>
      <c r="G2095" s="9" t="s">
        <v>12223</v>
      </c>
      <c r="H2095" s="9" t="s">
        <v>320</v>
      </c>
      <c r="I2095" s="9"/>
      <c r="J2095" s="9" t="s">
        <v>12224</v>
      </c>
      <c r="K2095" s="9" t="s">
        <v>350</v>
      </c>
      <c r="L2095" s="9" t="s">
        <v>350</v>
      </c>
    </row>
    <row r="2096" spans="1:12" x14ac:dyDescent="0.35">
      <c r="A2096" s="9" t="s">
        <v>12225</v>
      </c>
      <c r="B2096" s="9" t="s">
        <v>12226</v>
      </c>
      <c r="C2096" s="9" t="s">
        <v>12227</v>
      </c>
      <c r="D2096" s="9">
        <v>2094</v>
      </c>
      <c r="E2096" s="9" t="s">
        <v>12228</v>
      </c>
      <c r="F2096" s="9" t="s">
        <v>412</v>
      </c>
      <c r="G2096" s="9"/>
      <c r="H2096" s="9"/>
      <c r="I2096" s="9"/>
      <c r="J2096" s="9"/>
      <c r="K2096" s="9"/>
      <c r="L2096" s="9"/>
    </row>
    <row r="2097" spans="1:12" x14ac:dyDescent="0.35">
      <c r="A2097" s="9" t="s">
        <v>12229</v>
      </c>
      <c r="B2097" s="9" t="s">
        <v>12230</v>
      </c>
      <c r="C2097" s="9" t="s">
        <v>12231</v>
      </c>
      <c r="D2097" s="9">
        <v>2095</v>
      </c>
      <c r="E2097" s="9" t="s">
        <v>12232</v>
      </c>
      <c r="F2097" s="9" t="s">
        <v>365</v>
      </c>
      <c r="G2097" s="9" t="s">
        <v>12233</v>
      </c>
      <c r="H2097" s="9" t="s">
        <v>327</v>
      </c>
      <c r="I2097" s="9"/>
      <c r="J2097" s="9"/>
      <c r="K2097" s="9"/>
      <c r="L2097" s="9"/>
    </row>
    <row r="2098" spans="1:12" x14ac:dyDescent="0.35">
      <c r="A2098" s="9" t="s">
        <v>12234</v>
      </c>
      <c r="B2098" s="9" t="s">
        <v>12235</v>
      </c>
      <c r="C2098" s="9" t="s">
        <v>12236</v>
      </c>
      <c r="D2098" s="9">
        <v>2096</v>
      </c>
      <c r="E2098" s="9" t="s">
        <v>12237</v>
      </c>
      <c r="F2098" s="9" t="s">
        <v>412</v>
      </c>
      <c r="G2098" s="9" t="s">
        <v>12238</v>
      </c>
      <c r="H2098" s="9" t="s">
        <v>320</v>
      </c>
      <c r="I2098" s="9"/>
      <c r="J2098" s="9"/>
      <c r="K2098" s="9" t="s">
        <v>12239</v>
      </c>
      <c r="L2098" s="9" t="s">
        <v>531</v>
      </c>
    </row>
    <row r="2099" spans="1:12" x14ac:dyDescent="0.35">
      <c r="A2099" s="9" t="s">
        <v>12240</v>
      </c>
      <c r="B2099" s="9" t="s">
        <v>12241</v>
      </c>
      <c r="C2099" s="9" t="s">
        <v>12242</v>
      </c>
      <c r="D2099" s="9">
        <v>2097</v>
      </c>
      <c r="E2099" s="9" t="s">
        <v>12243</v>
      </c>
      <c r="F2099" s="9" t="s">
        <v>365</v>
      </c>
      <c r="G2099" s="9" t="s">
        <v>12244</v>
      </c>
      <c r="H2099" s="9" t="s">
        <v>327</v>
      </c>
      <c r="I2099" s="9"/>
      <c r="J2099" s="9"/>
      <c r="K2099" s="9"/>
      <c r="L2099" s="9"/>
    </row>
    <row r="2100" spans="1:12" x14ac:dyDescent="0.35">
      <c r="A2100" s="9" t="s">
        <v>12245</v>
      </c>
      <c r="B2100" s="9" t="s">
        <v>12246</v>
      </c>
      <c r="C2100" s="9" t="s">
        <v>12247</v>
      </c>
      <c r="D2100" s="9">
        <v>2098</v>
      </c>
      <c r="E2100" s="9" t="s">
        <v>12248</v>
      </c>
      <c r="F2100" s="9" t="s">
        <v>318</v>
      </c>
      <c r="G2100" s="9" t="s">
        <v>12249</v>
      </c>
      <c r="H2100" s="9" t="s">
        <v>320</v>
      </c>
      <c r="I2100" s="9"/>
      <c r="J2100" s="9"/>
      <c r="K2100" s="9" t="s">
        <v>12250</v>
      </c>
      <c r="L2100" s="9" t="s">
        <v>12250</v>
      </c>
    </row>
    <row r="2101" spans="1:12" x14ac:dyDescent="0.35">
      <c r="A2101" s="9" t="s">
        <v>12251</v>
      </c>
      <c r="B2101" s="9" t="s">
        <v>12252</v>
      </c>
      <c r="C2101" s="9" t="s">
        <v>12253</v>
      </c>
      <c r="D2101" s="9">
        <v>2099</v>
      </c>
      <c r="E2101" s="9" t="s">
        <v>12254</v>
      </c>
      <c r="F2101" s="9" t="s">
        <v>412</v>
      </c>
      <c r="G2101" s="9" t="s">
        <v>12255</v>
      </c>
      <c r="H2101" s="9" t="s">
        <v>327</v>
      </c>
      <c r="I2101" s="9"/>
      <c r="J2101" s="9" t="s">
        <v>12256</v>
      </c>
      <c r="K2101" s="9" t="s">
        <v>12257</v>
      </c>
      <c r="L2101" s="9" t="s">
        <v>12257</v>
      </c>
    </row>
    <row r="2102" spans="1:12" x14ac:dyDescent="0.35">
      <c r="A2102" s="9" t="s">
        <v>12258</v>
      </c>
      <c r="B2102" s="9" t="s">
        <v>12259</v>
      </c>
      <c r="C2102" s="9" t="s">
        <v>12260</v>
      </c>
      <c r="D2102" s="9">
        <v>2100</v>
      </c>
      <c r="E2102" s="9" t="s">
        <v>12261</v>
      </c>
      <c r="F2102" s="9" t="s">
        <v>412</v>
      </c>
      <c r="G2102" s="9" t="s">
        <v>12262</v>
      </c>
      <c r="H2102" s="9" t="s">
        <v>327</v>
      </c>
      <c r="I2102" s="9"/>
      <c r="J2102" s="9"/>
      <c r="K2102" s="9"/>
      <c r="L2102" s="9"/>
    </row>
    <row r="2103" spans="1:12" x14ac:dyDescent="0.35">
      <c r="A2103" s="9" t="s">
        <v>12263</v>
      </c>
      <c r="B2103" s="9" t="s">
        <v>12264</v>
      </c>
      <c r="C2103" s="9" t="s">
        <v>12265</v>
      </c>
      <c r="D2103" s="9">
        <v>2101</v>
      </c>
      <c r="E2103" s="9" t="s">
        <v>12266</v>
      </c>
      <c r="F2103" s="9" t="s">
        <v>412</v>
      </c>
      <c r="G2103" s="9"/>
      <c r="H2103" s="9"/>
      <c r="I2103" s="9"/>
      <c r="J2103" s="9"/>
      <c r="K2103" s="9"/>
      <c r="L2103" s="9"/>
    </row>
    <row r="2104" spans="1:12" x14ac:dyDescent="0.35">
      <c r="A2104" s="9" t="s">
        <v>12267</v>
      </c>
      <c r="B2104" s="9" t="s">
        <v>12268</v>
      </c>
      <c r="C2104" s="9" t="s">
        <v>12269</v>
      </c>
      <c r="D2104" s="9">
        <v>2102</v>
      </c>
      <c r="E2104" s="9" t="s">
        <v>12270</v>
      </c>
      <c r="F2104" s="9" t="s">
        <v>365</v>
      </c>
      <c r="G2104" s="9" t="s">
        <v>12271</v>
      </c>
      <c r="H2104" s="9" t="s">
        <v>327</v>
      </c>
      <c r="I2104" s="9"/>
      <c r="J2104" s="9"/>
      <c r="K2104" s="9"/>
      <c r="L2104" s="9"/>
    </row>
    <row r="2105" spans="1:12" x14ac:dyDescent="0.35">
      <c r="A2105" s="9" t="s">
        <v>12272</v>
      </c>
      <c r="B2105" s="9" t="s">
        <v>12273</v>
      </c>
      <c r="C2105" s="9" t="s">
        <v>12274</v>
      </c>
      <c r="D2105" s="9">
        <v>2103</v>
      </c>
      <c r="E2105" s="9" t="s">
        <v>12275</v>
      </c>
      <c r="F2105" s="9" t="s">
        <v>412</v>
      </c>
      <c r="G2105" s="9" t="s">
        <v>12276</v>
      </c>
      <c r="H2105" s="9" t="s">
        <v>320</v>
      </c>
      <c r="I2105" s="9"/>
      <c r="J2105" s="9"/>
      <c r="K2105" s="9"/>
      <c r="L2105" s="9"/>
    </row>
    <row r="2106" spans="1:12" x14ac:dyDescent="0.35">
      <c r="A2106" s="9" t="s">
        <v>12277</v>
      </c>
      <c r="B2106" s="9" t="s">
        <v>12278</v>
      </c>
      <c r="C2106" s="9" t="s">
        <v>12279</v>
      </c>
      <c r="D2106" s="9">
        <v>2104</v>
      </c>
      <c r="E2106" s="9" t="s">
        <v>12280</v>
      </c>
      <c r="F2106" s="9" t="s">
        <v>412</v>
      </c>
      <c r="G2106" s="9" t="s">
        <v>12281</v>
      </c>
      <c r="H2106" s="9" t="s">
        <v>320</v>
      </c>
      <c r="I2106" s="9"/>
      <c r="J2106" s="9"/>
      <c r="K2106" s="9"/>
      <c r="L2106" s="9"/>
    </row>
    <row r="2107" spans="1:12" x14ac:dyDescent="0.35">
      <c r="A2107" s="9" t="s">
        <v>12282</v>
      </c>
      <c r="B2107" s="9" t="s">
        <v>12283</v>
      </c>
      <c r="C2107" s="9" t="s">
        <v>12284</v>
      </c>
      <c r="D2107" s="9">
        <v>2105</v>
      </c>
      <c r="E2107" s="9" t="s">
        <v>12285</v>
      </c>
      <c r="F2107" s="9" t="s">
        <v>412</v>
      </c>
      <c r="G2107" s="9" t="s">
        <v>12286</v>
      </c>
      <c r="H2107" s="9" t="s">
        <v>320</v>
      </c>
      <c r="I2107" s="9"/>
      <c r="J2107" s="9"/>
      <c r="K2107" s="9"/>
      <c r="L2107" s="9"/>
    </row>
    <row r="2108" spans="1:12" x14ac:dyDescent="0.35">
      <c r="A2108" s="9" t="s">
        <v>12287</v>
      </c>
      <c r="B2108" s="9" t="s">
        <v>12288</v>
      </c>
      <c r="C2108" s="9" t="s">
        <v>12289</v>
      </c>
      <c r="D2108" s="9">
        <v>2106</v>
      </c>
      <c r="E2108" s="9" t="s">
        <v>12290</v>
      </c>
      <c r="F2108" s="9" t="s">
        <v>1412</v>
      </c>
      <c r="G2108" s="9" t="s">
        <v>12291</v>
      </c>
      <c r="H2108" s="9" t="s">
        <v>320</v>
      </c>
      <c r="I2108" s="9"/>
      <c r="J2108" s="9"/>
      <c r="K2108" s="9" t="s">
        <v>350</v>
      </c>
      <c r="L2108" s="9" t="s">
        <v>350</v>
      </c>
    </row>
    <row r="2109" spans="1:12" x14ac:dyDescent="0.35">
      <c r="A2109" s="9" t="s">
        <v>12292</v>
      </c>
      <c r="B2109" s="9" t="s">
        <v>12293</v>
      </c>
      <c r="C2109" s="9" t="s">
        <v>12294</v>
      </c>
      <c r="D2109" s="9">
        <v>2107</v>
      </c>
      <c r="E2109" s="9" t="s">
        <v>12295</v>
      </c>
      <c r="F2109" s="9" t="s">
        <v>498</v>
      </c>
      <c r="G2109" s="9" t="s">
        <v>12296</v>
      </c>
      <c r="H2109" s="9" t="s">
        <v>320</v>
      </c>
      <c r="I2109" s="9"/>
      <c r="J2109" s="9"/>
      <c r="K2109" s="9"/>
      <c r="L2109" s="9"/>
    </row>
    <row r="2110" spans="1:12" x14ac:dyDescent="0.35">
      <c r="A2110" s="9" t="s">
        <v>12297</v>
      </c>
      <c r="B2110" s="9" t="s">
        <v>12298</v>
      </c>
      <c r="C2110" s="9" t="s">
        <v>12299</v>
      </c>
      <c r="D2110" s="9">
        <v>2108</v>
      </c>
      <c r="E2110" s="9" t="s">
        <v>12300</v>
      </c>
      <c r="F2110" s="9" t="s">
        <v>498</v>
      </c>
      <c r="G2110" s="9" t="s">
        <v>12301</v>
      </c>
      <c r="H2110" s="9" t="s">
        <v>320</v>
      </c>
      <c r="I2110" s="9"/>
      <c r="J2110" s="9"/>
      <c r="K2110" s="9"/>
      <c r="L2110" s="9"/>
    </row>
    <row r="2111" spans="1:12" x14ac:dyDescent="0.35">
      <c r="A2111" s="9" t="s">
        <v>12302</v>
      </c>
      <c r="B2111" s="9" t="s">
        <v>12303</v>
      </c>
      <c r="C2111" s="9" t="s">
        <v>12304</v>
      </c>
      <c r="D2111" s="9">
        <v>2109</v>
      </c>
      <c r="E2111" s="9" t="s">
        <v>12305</v>
      </c>
      <c r="F2111" s="9" t="s">
        <v>365</v>
      </c>
      <c r="G2111" s="9" t="s">
        <v>12306</v>
      </c>
      <c r="H2111" s="9" t="s">
        <v>327</v>
      </c>
      <c r="I2111" s="9"/>
      <c r="J2111" s="9"/>
      <c r="K2111" s="9" t="s">
        <v>12307</v>
      </c>
      <c r="L2111" s="9" t="s">
        <v>12307</v>
      </c>
    </row>
    <row r="2112" spans="1:12" x14ac:dyDescent="0.35">
      <c r="A2112" s="9" t="s">
        <v>12308</v>
      </c>
      <c r="B2112" s="9" t="s">
        <v>12309</v>
      </c>
      <c r="C2112" s="9" t="s">
        <v>12310</v>
      </c>
      <c r="D2112" s="9">
        <v>2110</v>
      </c>
      <c r="E2112" s="9" t="s">
        <v>12311</v>
      </c>
      <c r="F2112" s="9" t="s">
        <v>318</v>
      </c>
      <c r="G2112" s="9" t="s">
        <v>12312</v>
      </c>
      <c r="H2112" s="9" t="s">
        <v>320</v>
      </c>
      <c r="I2112" s="9"/>
      <c r="J2112" s="9"/>
      <c r="K2112" s="9"/>
      <c r="L2112" s="9"/>
    </row>
    <row r="2113" spans="1:12" x14ac:dyDescent="0.35">
      <c r="A2113" s="9" t="s">
        <v>12313</v>
      </c>
      <c r="B2113" s="9" t="s">
        <v>12314</v>
      </c>
      <c r="C2113" s="9" t="s">
        <v>12315</v>
      </c>
      <c r="D2113" s="9">
        <v>2111</v>
      </c>
      <c r="E2113" s="9" t="s">
        <v>12316</v>
      </c>
      <c r="F2113" s="9" t="s">
        <v>365</v>
      </c>
      <c r="G2113" s="9" t="s">
        <v>12317</v>
      </c>
      <c r="H2113" s="9" t="s">
        <v>327</v>
      </c>
      <c r="I2113" s="9"/>
      <c r="J2113" s="9" t="s">
        <v>12318</v>
      </c>
      <c r="K2113" s="9" t="s">
        <v>12319</v>
      </c>
      <c r="L2113" s="9" t="s">
        <v>12319</v>
      </c>
    </row>
    <row r="2114" spans="1:12" x14ac:dyDescent="0.35">
      <c r="A2114" s="9" t="s">
        <v>12320</v>
      </c>
      <c r="B2114" s="9" t="s">
        <v>12321</v>
      </c>
      <c r="C2114" s="9" t="s">
        <v>12322</v>
      </c>
      <c r="D2114" s="9">
        <v>2112</v>
      </c>
      <c r="E2114" s="9" t="s">
        <v>12323</v>
      </c>
      <c r="F2114" s="9" t="s">
        <v>412</v>
      </c>
      <c r="G2114" s="9"/>
      <c r="H2114" s="9"/>
      <c r="I2114" s="9"/>
      <c r="J2114" s="9"/>
      <c r="K2114" s="9"/>
      <c r="L2114" s="9"/>
    </row>
    <row r="2115" spans="1:12" x14ac:dyDescent="0.35">
      <c r="A2115" s="9" t="s">
        <v>12324</v>
      </c>
      <c r="B2115" s="9" t="s">
        <v>12325</v>
      </c>
      <c r="C2115" s="9" t="s">
        <v>12326</v>
      </c>
      <c r="D2115" s="9">
        <v>2113</v>
      </c>
      <c r="E2115" s="9" t="s">
        <v>12327</v>
      </c>
      <c r="F2115" s="9" t="s">
        <v>412</v>
      </c>
      <c r="G2115" s="9" t="s">
        <v>12328</v>
      </c>
      <c r="H2115" s="9" t="s">
        <v>320</v>
      </c>
      <c r="I2115" s="9"/>
      <c r="J2115" s="9"/>
      <c r="K2115" s="9" t="s">
        <v>350</v>
      </c>
      <c r="L2115" s="9" t="s">
        <v>350</v>
      </c>
    </row>
    <row r="2116" spans="1:12" x14ac:dyDescent="0.35">
      <c r="A2116" s="9" t="s">
        <v>12329</v>
      </c>
      <c r="B2116" s="9" t="s">
        <v>12330</v>
      </c>
      <c r="C2116" s="9" t="s">
        <v>12331</v>
      </c>
      <c r="D2116" s="9">
        <v>2114</v>
      </c>
      <c r="E2116" s="9" t="s">
        <v>12332</v>
      </c>
      <c r="F2116" s="9" t="s">
        <v>412</v>
      </c>
      <c r="G2116" s="9" t="s">
        <v>12333</v>
      </c>
      <c r="H2116" s="9" t="s">
        <v>320</v>
      </c>
      <c r="I2116" s="9"/>
      <c r="J2116" s="9"/>
      <c r="K2116" s="9" t="s">
        <v>12334</v>
      </c>
      <c r="L2116" s="9" t="s">
        <v>1241</v>
      </c>
    </row>
    <row r="2117" spans="1:12" x14ac:dyDescent="0.35">
      <c r="A2117" s="9" t="s">
        <v>12335</v>
      </c>
      <c r="B2117" s="9" t="s">
        <v>12336</v>
      </c>
      <c r="C2117" s="9" t="s">
        <v>12337</v>
      </c>
      <c r="D2117" s="9">
        <v>2115</v>
      </c>
      <c r="E2117" s="9" t="s">
        <v>12338</v>
      </c>
      <c r="F2117" s="9" t="s">
        <v>412</v>
      </c>
      <c r="G2117" s="9" t="s">
        <v>12339</v>
      </c>
      <c r="H2117" s="9" t="s">
        <v>320</v>
      </c>
      <c r="I2117" s="9"/>
      <c r="J2117" s="9"/>
      <c r="K2117" s="9"/>
      <c r="L2117" s="9"/>
    </row>
    <row r="2118" spans="1:12" x14ac:dyDescent="0.35">
      <c r="A2118" s="9" t="s">
        <v>12340</v>
      </c>
      <c r="B2118" s="9" t="s">
        <v>12341</v>
      </c>
      <c r="C2118" s="9" t="s">
        <v>12342</v>
      </c>
      <c r="D2118" s="9">
        <v>2116</v>
      </c>
      <c r="E2118" s="9" t="s">
        <v>12343</v>
      </c>
      <c r="F2118" s="9" t="s">
        <v>412</v>
      </c>
      <c r="G2118" s="9" t="s">
        <v>12344</v>
      </c>
      <c r="H2118" s="9" t="s">
        <v>320</v>
      </c>
      <c r="I2118" s="9"/>
      <c r="J2118" s="9"/>
      <c r="K2118" s="9"/>
      <c r="L2118" s="9"/>
    </row>
    <row r="2119" spans="1:12" x14ac:dyDescent="0.35">
      <c r="A2119" s="9" t="s">
        <v>12345</v>
      </c>
      <c r="B2119" s="9" t="s">
        <v>12346</v>
      </c>
      <c r="C2119" s="9" t="s">
        <v>12347</v>
      </c>
      <c r="D2119" s="9">
        <v>2117</v>
      </c>
      <c r="E2119" s="9" t="s">
        <v>12348</v>
      </c>
      <c r="F2119" s="9" t="s">
        <v>412</v>
      </c>
      <c r="G2119" s="9"/>
      <c r="H2119" s="9"/>
      <c r="I2119" s="9"/>
      <c r="J2119" s="9"/>
      <c r="K2119" s="9"/>
      <c r="L2119" s="9"/>
    </row>
    <row r="2120" spans="1:12" x14ac:dyDescent="0.35">
      <c r="A2120" s="9" t="s">
        <v>12349</v>
      </c>
      <c r="B2120" s="9" t="s">
        <v>12350</v>
      </c>
      <c r="C2120" s="9" t="s">
        <v>12351</v>
      </c>
      <c r="D2120" s="9">
        <v>2118</v>
      </c>
      <c r="E2120" s="9" t="s">
        <v>12352</v>
      </c>
      <c r="F2120" s="9" t="s">
        <v>412</v>
      </c>
      <c r="G2120" s="9" t="s">
        <v>12353</v>
      </c>
      <c r="H2120" s="9" t="s">
        <v>320</v>
      </c>
      <c r="I2120" s="9"/>
      <c r="J2120" s="9"/>
      <c r="K2120" s="9" t="s">
        <v>12354</v>
      </c>
      <c r="L2120" s="9" t="s">
        <v>12354</v>
      </c>
    </row>
    <row r="2121" spans="1:12" x14ac:dyDescent="0.35">
      <c r="A2121" s="9" t="s">
        <v>12355</v>
      </c>
      <c r="B2121" s="9" t="s">
        <v>12356</v>
      </c>
      <c r="C2121" s="9" t="s">
        <v>12357</v>
      </c>
      <c r="D2121" s="9">
        <v>2119</v>
      </c>
      <c r="E2121" s="9" t="s">
        <v>12358</v>
      </c>
      <c r="F2121" s="9" t="s">
        <v>412</v>
      </c>
      <c r="G2121" s="9" t="s">
        <v>12359</v>
      </c>
      <c r="H2121" s="9" t="s">
        <v>320</v>
      </c>
      <c r="I2121" s="9"/>
      <c r="J2121" s="9"/>
      <c r="K2121" s="9"/>
      <c r="L2121" s="9"/>
    </row>
    <row r="2122" spans="1:12" x14ac:dyDescent="0.35">
      <c r="A2122" s="9" t="s">
        <v>12360</v>
      </c>
      <c r="B2122" s="9" t="s">
        <v>12361</v>
      </c>
      <c r="C2122" s="9" t="s">
        <v>12362</v>
      </c>
      <c r="D2122" s="9">
        <v>2120</v>
      </c>
      <c r="E2122" s="9" t="s">
        <v>12363</v>
      </c>
      <c r="F2122" s="9" t="s">
        <v>412</v>
      </c>
      <c r="G2122" s="9" t="s">
        <v>12364</v>
      </c>
      <c r="H2122" s="9" t="s">
        <v>327</v>
      </c>
      <c r="I2122" s="9"/>
      <c r="J2122" s="9"/>
      <c r="K2122" s="9" t="s">
        <v>12365</v>
      </c>
      <c r="L2122" s="9" t="s">
        <v>12365</v>
      </c>
    </row>
    <row r="2123" spans="1:12" x14ac:dyDescent="0.35">
      <c r="A2123" s="9" t="s">
        <v>12366</v>
      </c>
      <c r="B2123" s="9" t="s">
        <v>12367</v>
      </c>
      <c r="C2123" s="9" t="s">
        <v>12368</v>
      </c>
      <c r="D2123" s="9">
        <v>2121</v>
      </c>
      <c r="E2123" s="9" t="s">
        <v>12369</v>
      </c>
      <c r="F2123" s="9" t="s">
        <v>412</v>
      </c>
      <c r="G2123" s="9" t="s">
        <v>12370</v>
      </c>
      <c r="H2123" s="9" t="s">
        <v>320</v>
      </c>
      <c r="I2123" s="9"/>
      <c r="J2123" s="9"/>
      <c r="K2123" s="9"/>
      <c r="L2123" s="9"/>
    </row>
    <row r="2124" spans="1:12" x14ac:dyDescent="0.35">
      <c r="A2124" s="9" t="s">
        <v>12371</v>
      </c>
      <c r="B2124" s="9" t="s">
        <v>12372</v>
      </c>
      <c r="C2124" s="9" t="s">
        <v>12373</v>
      </c>
      <c r="D2124" s="9">
        <v>2122</v>
      </c>
      <c r="E2124" s="9" t="s">
        <v>12374</v>
      </c>
      <c r="F2124" s="9" t="s">
        <v>412</v>
      </c>
      <c r="G2124" s="9" t="s">
        <v>12375</v>
      </c>
      <c r="H2124" s="9" t="s">
        <v>320</v>
      </c>
      <c r="I2124" s="9"/>
      <c r="J2124" s="9"/>
      <c r="K2124" s="9"/>
      <c r="L2124" s="9"/>
    </row>
    <row r="2125" spans="1:12" x14ac:dyDescent="0.35">
      <c r="A2125" s="9" t="s">
        <v>12376</v>
      </c>
      <c r="B2125" s="9" t="s">
        <v>12377</v>
      </c>
      <c r="C2125" s="9" t="s">
        <v>12378</v>
      </c>
      <c r="D2125" s="9">
        <v>2123</v>
      </c>
      <c r="E2125" s="9" t="s">
        <v>12379</v>
      </c>
      <c r="F2125" s="9" t="s">
        <v>365</v>
      </c>
      <c r="G2125" s="9" t="s">
        <v>12380</v>
      </c>
      <c r="H2125" s="9" t="s">
        <v>327</v>
      </c>
      <c r="I2125" s="9"/>
      <c r="J2125" s="9" t="s">
        <v>12381</v>
      </c>
      <c r="K2125" s="9" t="s">
        <v>12382</v>
      </c>
      <c r="L2125" s="9" t="s">
        <v>12382</v>
      </c>
    </row>
    <row r="2126" spans="1:12" x14ac:dyDescent="0.35">
      <c r="A2126" s="9" t="s">
        <v>12383</v>
      </c>
      <c r="B2126" s="9" t="s">
        <v>12384</v>
      </c>
      <c r="C2126" s="9" t="s">
        <v>12385</v>
      </c>
      <c r="D2126" s="9">
        <v>2124</v>
      </c>
      <c r="E2126" s="9" t="s">
        <v>12386</v>
      </c>
      <c r="F2126" s="9" t="s">
        <v>318</v>
      </c>
      <c r="G2126" s="9" t="s">
        <v>12387</v>
      </c>
      <c r="H2126" s="9" t="s">
        <v>327</v>
      </c>
      <c r="I2126" s="9"/>
      <c r="J2126" s="9"/>
      <c r="K2126" s="9" t="s">
        <v>12388</v>
      </c>
      <c r="L2126" s="9" t="s">
        <v>12389</v>
      </c>
    </row>
    <row r="2127" spans="1:12" x14ac:dyDescent="0.35">
      <c r="A2127" s="9" t="s">
        <v>12390</v>
      </c>
      <c r="B2127" s="9" t="s">
        <v>12391</v>
      </c>
      <c r="C2127" s="9" t="s">
        <v>12392</v>
      </c>
      <c r="D2127" s="9">
        <v>2125</v>
      </c>
      <c r="E2127" s="9" t="s">
        <v>12393</v>
      </c>
      <c r="F2127" s="9" t="s">
        <v>412</v>
      </c>
      <c r="G2127" s="9" t="s">
        <v>12394</v>
      </c>
      <c r="H2127" s="9" t="s">
        <v>320</v>
      </c>
      <c r="I2127" s="9"/>
      <c r="J2127" s="9"/>
      <c r="K2127" s="9" t="s">
        <v>12395</v>
      </c>
      <c r="L2127" s="9" t="s">
        <v>12395</v>
      </c>
    </row>
    <row r="2128" spans="1:12" x14ac:dyDescent="0.35">
      <c r="A2128" s="9" t="s">
        <v>12396</v>
      </c>
      <c r="B2128" s="9" t="s">
        <v>12397</v>
      </c>
      <c r="C2128" s="9" t="s">
        <v>12398</v>
      </c>
      <c r="D2128" s="9">
        <v>2126</v>
      </c>
      <c r="E2128" s="9" t="s">
        <v>12399</v>
      </c>
      <c r="F2128" s="9" t="s">
        <v>318</v>
      </c>
      <c r="G2128" s="9" t="s">
        <v>12400</v>
      </c>
      <c r="H2128" s="9" t="s">
        <v>320</v>
      </c>
      <c r="I2128" s="9"/>
      <c r="J2128" s="9"/>
      <c r="K2128" s="9"/>
      <c r="L2128" s="9"/>
    </row>
    <row r="2129" spans="1:12" x14ac:dyDescent="0.35">
      <c r="A2129" s="9" t="s">
        <v>12401</v>
      </c>
      <c r="B2129" s="9" t="s">
        <v>12402</v>
      </c>
      <c r="C2129" s="9" t="s">
        <v>12403</v>
      </c>
      <c r="D2129" s="9">
        <v>2127</v>
      </c>
      <c r="E2129" s="9" t="s">
        <v>12404</v>
      </c>
      <c r="F2129" s="9" t="s">
        <v>498</v>
      </c>
      <c r="G2129" s="9" t="s">
        <v>12405</v>
      </c>
      <c r="H2129" s="9" t="s">
        <v>320</v>
      </c>
      <c r="I2129" s="9"/>
      <c r="J2129" s="9"/>
      <c r="K2129" s="9"/>
      <c r="L2129" s="9"/>
    </row>
    <row r="2130" spans="1:12" x14ac:dyDescent="0.35">
      <c r="A2130" s="9" t="s">
        <v>12406</v>
      </c>
      <c r="B2130" s="9" t="s">
        <v>12407</v>
      </c>
      <c r="C2130" s="9" t="s">
        <v>12408</v>
      </c>
      <c r="D2130" s="9">
        <v>2128</v>
      </c>
      <c r="E2130" s="9" t="s">
        <v>12409</v>
      </c>
      <c r="F2130" s="9" t="s">
        <v>498</v>
      </c>
      <c r="G2130" s="9" t="s">
        <v>12410</v>
      </c>
      <c r="H2130" s="9" t="s">
        <v>327</v>
      </c>
      <c r="I2130" s="9"/>
      <c r="J2130" s="9" t="s">
        <v>12411</v>
      </c>
      <c r="K2130" s="9" t="s">
        <v>12412</v>
      </c>
      <c r="L2130" s="9" t="s">
        <v>12412</v>
      </c>
    </row>
    <row r="2131" spans="1:12" x14ac:dyDescent="0.35">
      <c r="A2131" s="9" t="s">
        <v>12413</v>
      </c>
      <c r="B2131" s="9" t="s">
        <v>12414</v>
      </c>
      <c r="C2131" s="9" t="s">
        <v>12415</v>
      </c>
      <c r="D2131" s="9">
        <v>2129</v>
      </c>
      <c r="E2131" s="9" t="s">
        <v>12416</v>
      </c>
      <c r="F2131" s="9" t="s">
        <v>498</v>
      </c>
      <c r="G2131" s="9"/>
      <c r="H2131" s="9"/>
      <c r="I2131" s="9"/>
      <c r="J2131" s="9"/>
      <c r="K2131" s="9"/>
      <c r="L2131" s="9"/>
    </row>
    <row r="2132" spans="1:12" x14ac:dyDescent="0.35">
      <c r="A2132" s="9" t="s">
        <v>12417</v>
      </c>
      <c r="B2132" s="9" t="s">
        <v>12418</v>
      </c>
      <c r="C2132" s="9" t="s">
        <v>12419</v>
      </c>
      <c r="D2132" s="9">
        <v>2130</v>
      </c>
      <c r="E2132" s="9" t="s">
        <v>12420</v>
      </c>
      <c r="F2132" s="9" t="s">
        <v>498</v>
      </c>
      <c r="G2132" s="9"/>
      <c r="H2132" s="9"/>
      <c r="I2132" s="9"/>
      <c r="J2132" s="9"/>
      <c r="K2132" s="9"/>
      <c r="L2132" s="9"/>
    </row>
    <row r="2133" spans="1:12" x14ac:dyDescent="0.35">
      <c r="A2133" s="9" t="s">
        <v>12421</v>
      </c>
      <c r="B2133" s="9" t="s">
        <v>12422</v>
      </c>
      <c r="C2133" s="9" t="s">
        <v>12423</v>
      </c>
      <c r="D2133" s="9">
        <v>2131</v>
      </c>
      <c r="E2133" s="9" t="s">
        <v>12424</v>
      </c>
      <c r="F2133" s="9" t="s">
        <v>498</v>
      </c>
      <c r="G2133" s="9" t="s">
        <v>12425</v>
      </c>
      <c r="H2133" s="9" t="s">
        <v>320</v>
      </c>
      <c r="I2133" s="9"/>
      <c r="J2133" s="9"/>
      <c r="K2133" s="9"/>
      <c r="L2133" s="9"/>
    </row>
    <row r="2134" spans="1:12" x14ac:dyDescent="0.35">
      <c r="A2134" s="9" t="s">
        <v>12426</v>
      </c>
      <c r="B2134" s="9" t="s">
        <v>12427</v>
      </c>
      <c r="C2134" s="9" t="s">
        <v>12428</v>
      </c>
      <c r="D2134" s="9">
        <v>2132</v>
      </c>
      <c r="E2134" s="9" t="s">
        <v>12429</v>
      </c>
      <c r="F2134" s="9" t="s">
        <v>498</v>
      </c>
      <c r="G2134" s="9" t="s">
        <v>12430</v>
      </c>
      <c r="H2134" s="9" t="s">
        <v>320</v>
      </c>
      <c r="I2134" s="9"/>
      <c r="J2134" s="9"/>
      <c r="K2134" s="9" t="s">
        <v>12431</v>
      </c>
      <c r="L2134" s="9" t="s">
        <v>12432</v>
      </c>
    </row>
    <row r="2135" spans="1:12" x14ac:dyDescent="0.35">
      <c r="A2135" s="9" t="s">
        <v>12433</v>
      </c>
      <c r="B2135" s="9" t="s">
        <v>12434</v>
      </c>
      <c r="C2135" s="9" t="s">
        <v>12435</v>
      </c>
      <c r="D2135" s="9">
        <v>2133</v>
      </c>
      <c r="E2135" s="9" t="s">
        <v>12436</v>
      </c>
      <c r="F2135" s="9" t="s">
        <v>498</v>
      </c>
      <c r="G2135" s="9" t="s">
        <v>792</v>
      </c>
      <c r="H2135" s="9" t="s">
        <v>327</v>
      </c>
      <c r="I2135" s="9"/>
      <c r="J2135" s="9"/>
      <c r="K2135" s="9"/>
      <c r="L2135" s="9"/>
    </row>
    <row r="2136" spans="1:12" x14ac:dyDescent="0.35">
      <c r="A2136" s="9" t="s">
        <v>12437</v>
      </c>
      <c r="B2136" s="9" t="s">
        <v>12438</v>
      </c>
      <c r="C2136" s="9" t="s">
        <v>12439</v>
      </c>
      <c r="D2136" s="9">
        <v>2134</v>
      </c>
      <c r="E2136" s="9" t="s">
        <v>12440</v>
      </c>
      <c r="F2136" s="9" t="s">
        <v>498</v>
      </c>
      <c r="G2136" s="9" t="s">
        <v>12441</v>
      </c>
      <c r="H2136" s="9" t="s">
        <v>327</v>
      </c>
      <c r="I2136" s="9"/>
      <c r="J2136" s="9"/>
      <c r="K2136" s="9"/>
      <c r="L2136" s="9"/>
    </row>
    <row r="2137" spans="1:12" x14ac:dyDescent="0.35">
      <c r="A2137" s="9" t="s">
        <v>12442</v>
      </c>
      <c r="B2137" s="9" t="s">
        <v>12443</v>
      </c>
      <c r="C2137" s="9" t="s">
        <v>12444</v>
      </c>
      <c r="D2137" s="9">
        <v>2135</v>
      </c>
      <c r="E2137" s="9" t="s">
        <v>12445</v>
      </c>
      <c r="F2137" s="9" t="s">
        <v>498</v>
      </c>
      <c r="G2137" s="9" t="s">
        <v>12446</v>
      </c>
      <c r="H2137" s="9" t="s">
        <v>320</v>
      </c>
      <c r="I2137" s="9"/>
      <c r="J2137" s="9"/>
      <c r="K2137" s="9" t="s">
        <v>12447</v>
      </c>
      <c r="L2137" s="9" t="s">
        <v>531</v>
      </c>
    </row>
    <row r="2138" spans="1:12" x14ac:dyDescent="0.35">
      <c r="A2138" s="9" t="s">
        <v>12448</v>
      </c>
      <c r="B2138" s="9" t="s">
        <v>12449</v>
      </c>
      <c r="C2138" s="9" t="s">
        <v>12450</v>
      </c>
      <c r="D2138" s="9">
        <v>2136</v>
      </c>
      <c r="E2138" s="9" t="s">
        <v>12451</v>
      </c>
      <c r="F2138" s="9" t="s">
        <v>498</v>
      </c>
      <c r="G2138" s="9" t="s">
        <v>12452</v>
      </c>
      <c r="H2138" s="9" t="s">
        <v>320</v>
      </c>
      <c r="I2138" s="9"/>
      <c r="J2138" s="9"/>
      <c r="K2138" s="9"/>
      <c r="L2138" s="9"/>
    </row>
    <row r="2139" spans="1:12" x14ac:dyDescent="0.35">
      <c r="A2139" s="9" t="s">
        <v>12453</v>
      </c>
      <c r="B2139" s="9" t="s">
        <v>12454</v>
      </c>
      <c r="C2139" s="9" t="s">
        <v>12455</v>
      </c>
      <c r="D2139" s="9">
        <v>2137</v>
      </c>
      <c r="E2139" s="9" t="s">
        <v>12456</v>
      </c>
      <c r="F2139" s="9" t="s">
        <v>498</v>
      </c>
      <c r="G2139" s="9" t="s">
        <v>12457</v>
      </c>
      <c r="H2139" s="9" t="s">
        <v>320</v>
      </c>
      <c r="I2139" s="9"/>
      <c r="J2139" s="9"/>
      <c r="K2139" s="9" t="s">
        <v>12458</v>
      </c>
      <c r="L2139" s="9" t="s">
        <v>12458</v>
      </c>
    </row>
    <row r="2140" spans="1:12" x14ac:dyDescent="0.35">
      <c r="A2140" s="9" t="s">
        <v>12459</v>
      </c>
      <c r="B2140" s="9" t="s">
        <v>12460</v>
      </c>
      <c r="C2140" s="9" t="s">
        <v>12461</v>
      </c>
      <c r="D2140" s="9">
        <v>2138</v>
      </c>
      <c r="E2140" s="9" t="s">
        <v>12462</v>
      </c>
      <c r="F2140" s="9" t="s">
        <v>498</v>
      </c>
      <c r="G2140" s="9" t="s">
        <v>12463</v>
      </c>
      <c r="H2140" s="9" t="s">
        <v>320</v>
      </c>
      <c r="I2140" s="9"/>
      <c r="J2140" s="9"/>
      <c r="K2140" s="9" t="s">
        <v>350</v>
      </c>
      <c r="L2140" s="9" t="s">
        <v>350</v>
      </c>
    </row>
    <row r="2141" spans="1:12" x14ac:dyDescent="0.35">
      <c r="A2141" s="9" t="s">
        <v>12464</v>
      </c>
      <c r="B2141" s="9" t="s">
        <v>12465</v>
      </c>
      <c r="C2141" s="9" t="s">
        <v>12466</v>
      </c>
      <c r="D2141" s="9">
        <v>2139</v>
      </c>
      <c r="E2141" s="9" t="s">
        <v>12467</v>
      </c>
      <c r="F2141" s="9" t="s">
        <v>498</v>
      </c>
      <c r="G2141" s="9" t="s">
        <v>12468</v>
      </c>
      <c r="H2141" s="9" t="s">
        <v>327</v>
      </c>
      <c r="I2141" s="9"/>
      <c r="J2141" s="9"/>
      <c r="K2141" s="9"/>
      <c r="L2141" s="9"/>
    </row>
    <row r="2142" spans="1:12" x14ac:dyDescent="0.35">
      <c r="A2142" s="9" t="s">
        <v>12469</v>
      </c>
      <c r="B2142" s="9" t="s">
        <v>12470</v>
      </c>
      <c r="C2142" s="9" t="s">
        <v>12471</v>
      </c>
      <c r="D2142" s="9">
        <v>2140</v>
      </c>
      <c r="E2142" s="9" t="s">
        <v>12472</v>
      </c>
      <c r="F2142" s="9" t="s">
        <v>498</v>
      </c>
      <c r="G2142" s="9" t="s">
        <v>12473</v>
      </c>
      <c r="H2142" s="9" t="s">
        <v>320</v>
      </c>
      <c r="I2142" s="9"/>
      <c r="J2142" s="9"/>
      <c r="K2142" s="9" t="s">
        <v>531</v>
      </c>
      <c r="L2142" s="9" t="s">
        <v>531</v>
      </c>
    </row>
    <row r="2143" spans="1:12" x14ac:dyDescent="0.35">
      <c r="A2143" s="9" t="s">
        <v>12474</v>
      </c>
      <c r="B2143" s="9" t="s">
        <v>12475</v>
      </c>
      <c r="C2143" s="9" t="s">
        <v>12476</v>
      </c>
      <c r="D2143" s="9">
        <v>2141</v>
      </c>
      <c r="E2143" s="9" t="s">
        <v>12477</v>
      </c>
      <c r="F2143" s="9" t="s">
        <v>498</v>
      </c>
      <c r="G2143" s="9" t="s">
        <v>12478</v>
      </c>
      <c r="H2143" s="9" t="s">
        <v>320</v>
      </c>
      <c r="I2143" s="9"/>
      <c r="J2143" s="9"/>
      <c r="K2143" s="9"/>
      <c r="L2143" s="9"/>
    </row>
    <row r="2144" spans="1:12" x14ac:dyDescent="0.35">
      <c r="A2144" s="9" t="s">
        <v>12479</v>
      </c>
      <c r="B2144" s="9" t="s">
        <v>12480</v>
      </c>
      <c r="C2144" s="9" t="s">
        <v>12481</v>
      </c>
      <c r="D2144" s="9">
        <v>2142</v>
      </c>
      <c r="E2144" s="9" t="s">
        <v>12482</v>
      </c>
      <c r="F2144" s="9" t="s">
        <v>498</v>
      </c>
      <c r="G2144" s="9"/>
      <c r="H2144" s="9"/>
      <c r="I2144" s="9"/>
      <c r="J2144" s="9"/>
      <c r="K2144" s="9"/>
      <c r="L2144" s="9"/>
    </row>
    <row r="2145" spans="1:12" x14ac:dyDescent="0.35">
      <c r="A2145" s="9" t="s">
        <v>12483</v>
      </c>
      <c r="B2145" s="9" t="s">
        <v>12484</v>
      </c>
      <c r="C2145" s="9" t="s">
        <v>12485</v>
      </c>
      <c r="D2145" s="9">
        <v>2143</v>
      </c>
      <c r="E2145" s="9" t="s">
        <v>12486</v>
      </c>
      <c r="F2145" s="9" t="s">
        <v>498</v>
      </c>
      <c r="G2145" s="9" t="s">
        <v>12487</v>
      </c>
      <c r="H2145" s="9" t="s">
        <v>320</v>
      </c>
      <c r="I2145" s="9"/>
      <c r="J2145" s="9"/>
      <c r="K2145" s="9"/>
      <c r="L2145" s="9"/>
    </row>
    <row r="2146" spans="1:12" x14ac:dyDescent="0.35">
      <c r="A2146" s="9" t="s">
        <v>12488</v>
      </c>
      <c r="B2146" s="9" t="s">
        <v>12489</v>
      </c>
      <c r="C2146" s="9" t="s">
        <v>12490</v>
      </c>
      <c r="D2146" s="9">
        <v>2144</v>
      </c>
      <c r="E2146" s="9" t="s">
        <v>12491</v>
      </c>
      <c r="F2146" s="9" t="s">
        <v>498</v>
      </c>
      <c r="G2146" s="9" t="s">
        <v>12492</v>
      </c>
      <c r="H2146" s="9" t="s">
        <v>320</v>
      </c>
      <c r="I2146" s="9"/>
      <c r="J2146" s="9"/>
      <c r="K2146" s="9"/>
      <c r="L2146" s="9"/>
    </row>
    <row r="2147" spans="1:12" x14ac:dyDescent="0.35">
      <c r="A2147" s="9" t="s">
        <v>12493</v>
      </c>
      <c r="B2147" s="9" t="s">
        <v>12494</v>
      </c>
      <c r="C2147" s="9" t="s">
        <v>12495</v>
      </c>
      <c r="D2147" s="9">
        <v>2145</v>
      </c>
      <c r="E2147" s="9" t="s">
        <v>12496</v>
      </c>
      <c r="F2147" s="9" t="s">
        <v>498</v>
      </c>
      <c r="G2147" s="9" t="s">
        <v>12497</v>
      </c>
      <c r="H2147" s="9" t="s">
        <v>320</v>
      </c>
      <c r="I2147" s="9"/>
      <c r="J2147" s="9"/>
      <c r="K2147" s="9" t="s">
        <v>12498</v>
      </c>
      <c r="L2147" s="9" t="s">
        <v>12499</v>
      </c>
    </row>
    <row r="2148" spans="1:12" x14ac:dyDescent="0.35">
      <c r="A2148" s="9" t="s">
        <v>12500</v>
      </c>
      <c r="B2148" s="9" t="s">
        <v>12501</v>
      </c>
      <c r="C2148" s="9" t="s">
        <v>12502</v>
      </c>
      <c r="D2148" s="9">
        <v>2146</v>
      </c>
      <c r="E2148" s="9" t="s">
        <v>12503</v>
      </c>
      <c r="F2148" s="9" t="s">
        <v>498</v>
      </c>
      <c r="G2148" s="9"/>
      <c r="H2148" s="9"/>
      <c r="I2148" s="9"/>
      <c r="J2148" s="9"/>
      <c r="K2148" s="9" t="s">
        <v>12504</v>
      </c>
      <c r="L2148" s="9" t="s">
        <v>12505</v>
      </c>
    </row>
    <row r="2149" spans="1:12" x14ac:dyDescent="0.35">
      <c r="A2149" s="9" t="s">
        <v>12506</v>
      </c>
      <c r="B2149" s="9" t="s">
        <v>12507</v>
      </c>
      <c r="C2149" s="9" t="s">
        <v>12508</v>
      </c>
      <c r="D2149" s="9">
        <v>2147</v>
      </c>
      <c r="E2149" s="9" t="s">
        <v>12509</v>
      </c>
      <c r="F2149" s="9" t="s">
        <v>318</v>
      </c>
      <c r="G2149" s="9" t="s">
        <v>12510</v>
      </c>
      <c r="H2149" s="9" t="s">
        <v>320</v>
      </c>
      <c r="I2149" s="9"/>
      <c r="J2149" s="9" t="s">
        <v>12511</v>
      </c>
      <c r="K2149" s="9" t="s">
        <v>12512</v>
      </c>
      <c r="L2149" s="9" t="s">
        <v>12512</v>
      </c>
    </row>
    <row r="2150" spans="1:12" x14ac:dyDescent="0.35">
      <c r="A2150" s="9" t="s">
        <v>12513</v>
      </c>
      <c r="B2150" s="9" t="s">
        <v>12514</v>
      </c>
      <c r="C2150" s="9" t="s">
        <v>12515</v>
      </c>
      <c r="D2150" s="9">
        <v>2148</v>
      </c>
      <c r="E2150" s="9" t="s">
        <v>12516</v>
      </c>
      <c r="F2150" s="9" t="s">
        <v>318</v>
      </c>
      <c r="G2150" s="9" t="s">
        <v>12517</v>
      </c>
      <c r="H2150" s="9" t="s">
        <v>320</v>
      </c>
      <c r="I2150" s="9"/>
      <c r="J2150" s="9"/>
      <c r="K2150" s="9"/>
      <c r="L2150" s="9"/>
    </row>
    <row r="2151" spans="1:12" x14ac:dyDescent="0.35">
      <c r="A2151" s="9" t="s">
        <v>12518</v>
      </c>
      <c r="B2151" s="9" t="s">
        <v>12519</v>
      </c>
      <c r="C2151" s="9" t="s">
        <v>12520</v>
      </c>
      <c r="D2151" s="9">
        <v>2149</v>
      </c>
      <c r="E2151" s="9" t="s">
        <v>12521</v>
      </c>
      <c r="F2151" s="9" t="s">
        <v>865</v>
      </c>
      <c r="G2151" s="9"/>
      <c r="H2151" s="9"/>
      <c r="I2151" s="9"/>
      <c r="J2151" s="9"/>
      <c r="K2151" s="9"/>
      <c r="L2151" s="9"/>
    </row>
    <row r="2152" spans="1:12" x14ac:dyDescent="0.35">
      <c r="A2152" s="9" t="s">
        <v>12522</v>
      </c>
      <c r="B2152" s="9" t="s">
        <v>12523</v>
      </c>
      <c r="C2152" s="9" t="s">
        <v>12524</v>
      </c>
      <c r="D2152" s="9">
        <v>2150</v>
      </c>
      <c r="E2152" s="9" t="s">
        <v>12525</v>
      </c>
      <c r="F2152" s="9" t="s">
        <v>392</v>
      </c>
      <c r="G2152" s="9" t="s">
        <v>12526</v>
      </c>
      <c r="H2152" s="9" t="s">
        <v>320</v>
      </c>
      <c r="I2152" s="9"/>
      <c r="J2152" s="9"/>
      <c r="K2152" s="9"/>
      <c r="L2152" s="9"/>
    </row>
    <row r="2153" spans="1:12" x14ac:dyDescent="0.35">
      <c r="A2153" s="9" t="s">
        <v>12527</v>
      </c>
      <c r="B2153" s="9" t="s">
        <v>12528</v>
      </c>
      <c r="C2153" s="9" t="s">
        <v>12529</v>
      </c>
      <c r="D2153" s="9">
        <v>2151</v>
      </c>
      <c r="E2153" s="9" t="s">
        <v>12530</v>
      </c>
      <c r="F2153" s="9" t="s">
        <v>365</v>
      </c>
      <c r="G2153" s="9" t="s">
        <v>12531</v>
      </c>
      <c r="H2153" s="9" t="s">
        <v>327</v>
      </c>
      <c r="I2153" s="9"/>
      <c r="J2153" s="9" t="s">
        <v>12532</v>
      </c>
      <c r="K2153" s="9" t="s">
        <v>12533</v>
      </c>
      <c r="L2153" s="9" t="s">
        <v>12533</v>
      </c>
    </row>
    <row r="2154" spans="1:12" x14ac:dyDescent="0.35">
      <c r="A2154" s="9" t="s">
        <v>12534</v>
      </c>
      <c r="B2154" s="9" t="s">
        <v>12535</v>
      </c>
      <c r="C2154" s="9" t="s">
        <v>12536</v>
      </c>
      <c r="D2154" s="9">
        <v>2152</v>
      </c>
      <c r="E2154" s="9" t="s">
        <v>12537</v>
      </c>
      <c r="F2154" s="9" t="s">
        <v>412</v>
      </c>
      <c r="G2154" s="9" t="s">
        <v>12538</v>
      </c>
      <c r="H2154" s="9" t="s">
        <v>320</v>
      </c>
      <c r="I2154" s="9"/>
      <c r="J2154" s="9"/>
      <c r="K2154" s="9"/>
      <c r="L2154" s="9"/>
    </row>
    <row r="2155" spans="1:12" x14ac:dyDescent="0.35">
      <c r="A2155" s="9" t="s">
        <v>12539</v>
      </c>
      <c r="B2155" s="9" t="s">
        <v>12540</v>
      </c>
      <c r="C2155" s="9" t="s">
        <v>12541</v>
      </c>
      <c r="D2155" s="9">
        <v>2153</v>
      </c>
      <c r="E2155" s="9" t="s">
        <v>12542</v>
      </c>
      <c r="F2155" s="9" t="s">
        <v>318</v>
      </c>
      <c r="G2155" s="9" t="s">
        <v>12543</v>
      </c>
      <c r="H2155" s="9" t="s">
        <v>320</v>
      </c>
      <c r="I2155" s="9"/>
      <c r="J2155" s="9"/>
      <c r="K2155" s="9"/>
      <c r="L2155" s="9"/>
    </row>
    <row r="2156" spans="1:12" x14ac:dyDescent="0.35">
      <c r="A2156" s="9" t="s">
        <v>12544</v>
      </c>
      <c r="B2156" s="9" t="s">
        <v>12545</v>
      </c>
      <c r="C2156" s="9" t="s">
        <v>12546</v>
      </c>
      <c r="D2156" s="9">
        <v>2154</v>
      </c>
      <c r="E2156" s="9" t="s">
        <v>12547</v>
      </c>
      <c r="F2156" s="9" t="s">
        <v>412</v>
      </c>
      <c r="G2156" s="9"/>
      <c r="H2156" s="9"/>
      <c r="I2156" s="9"/>
      <c r="J2156" s="9"/>
      <c r="K2156" s="9"/>
      <c r="L2156" s="9"/>
    </row>
    <row r="2157" spans="1:12" x14ac:dyDescent="0.35">
      <c r="A2157" s="9" t="s">
        <v>12548</v>
      </c>
      <c r="B2157" s="9" t="s">
        <v>12549</v>
      </c>
      <c r="C2157" s="9" t="s">
        <v>12550</v>
      </c>
      <c r="D2157" s="9">
        <v>2155</v>
      </c>
      <c r="E2157" s="9" t="s">
        <v>12551</v>
      </c>
      <c r="F2157" s="9" t="s">
        <v>318</v>
      </c>
      <c r="G2157" s="9" t="s">
        <v>12552</v>
      </c>
      <c r="H2157" s="9" t="s">
        <v>320</v>
      </c>
      <c r="I2157" s="9"/>
      <c r="J2157" s="9"/>
      <c r="K2157" s="9" t="s">
        <v>12553</v>
      </c>
      <c r="L2157" s="9" t="s">
        <v>12553</v>
      </c>
    </row>
    <row r="2158" spans="1:12" x14ac:dyDescent="0.35">
      <c r="A2158" s="9" t="s">
        <v>12554</v>
      </c>
      <c r="B2158" s="9" t="s">
        <v>12555</v>
      </c>
      <c r="C2158" s="9" t="s">
        <v>12556</v>
      </c>
      <c r="D2158" s="9">
        <v>2156</v>
      </c>
      <c r="E2158" s="9" t="s">
        <v>12557</v>
      </c>
      <c r="F2158" s="9" t="s">
        <v>318</v>
      </c>
      <c r="G2158" s="9"/>
      <c r="H2158" s="9"/>
      <c r="I2158" s="9"/>
      <c r="J2158" s="9"/>
      <c r="K2158" s="9"/>
      <c r="L2158" s="9"/>
    </row>
    <row r="2159" spans="1:12" x14ac:dyDescent="0.35">
      <c r="A2159" s="9" t="s">
        <v>12558</v>
      </c>
      <c r="B2159" s="9" t="s">
        <v>12559</v>
      </c>
      <c r="C2159" s="9" t="s">
        <v>12560</v>
      </c>
      <c r="D2159" s="9">
        <v>2157</v>
      </c>
      <c r="E2159" s="9" t="s">
        <v>12561</v>
      </c>
      <c r="F2159" s="9" t="s">
        <v>318</v>
      </c>
      <c r="G2159" s="9" t="s">
        <v>12562</v>
      </c>
      <c r="H2159" s="9" t="s">
        <v>327</v>
      </c>
      <c r="I2159" s="9"/>
      <c r="J2159" s="9" t="s">
        <v>12563</v>
      </c>
      <c r="K2159" s="9" t="s">
        <v>12564</v>
      </c>
      <c r="L2159" s="9" t="s">
        <v>12564</v>
      </c>
    </row>
    <row r="2160" spans="1:12" x14ac:dyDescent="0.35">
      <c r="A2160" s="9" t="s">
        <v>12565</v>
      </c>
      <c r="B2160" s="9" t="s">
        <v>12566</v>
      </c>
      <c r="C2160" s="9" t="s">
        <v>12567</v>
      </c>
      <c r="D2160" s="9">
        <v>2158</v>
      </c>
      <c r="E2160" s="9" t="s">
        <v>12568</v>
      </c>
      <c r="F2160" s="9" t="s">
        <v>365</v>
      </c>
      <c r="G2160" s="9" t="s">
        <v>12569</v>
      </c>
      <c r="H2160" s="9" t="s">
        <v>327</v>
      </c>
      <c r="I2160" s="9"/>
      <c r="J2160" s="9" t="s">
        <v>12570</v>
      </c>
      <c r="K2160" s="9" t="s">
        <v>12571</v>
      </c>
      <c r="L2160" s="9" t="s">
        <v>12571</v>
      </c>
    </row>
    <row r="2161" spans="1:12" x14ac:dyDescent="0.35">
      <c r="A2161" s="9" t="s">
        <v>12572</v>
      </c>
      <c r="B2161" s="9" t="s">
        <v>12573</v>
      </c>
      <c r="C2161" s="9" t="s">
        <v>12574</v>
      </c>
      <c r="D2161" s="9">
        <v>2159</v>
      </c>
      <c r="E2161" s="9" t="s">
        <v>12575</v>
      </c>
      <c r="F2161" s="9" t="s">
        <v>318</v>
      </c>
      <c r="G2161" s="9" t="s">
        <v>12576</v>
      </c>
      <c r="H2161" s="9" t="s">
        <v>320</v>
      </c>
      <c r="I2161" s="9"/>
      <c r="J2161" s="9"/>
      <c r="K2161" s="9"/>
      <c r="L2161" s="9"/>
    </row>
    <row r="2162" spans="1:12" x14ac:dyDescent="0.35">
      <c r="A2162" s="9" t="s">
        <v>12577</v>
      </c>
      <c r="B2162" s="9" t="s">
        <v>12578</v>
      </c>
      <c r="C2162" s="9" t="s">
        <v>12579</v>
      </c>
      <c r="D2162" s="9">
        <v>2160</v>
      </c>
      <c r="E2162" s="9" t="s">
        <v>12580</v>
      </c>
      <c r="F2162" s="9" t="s">
        <v>318</v>
      </c>
      <c r="G2162" s="9" t="s">
        <v>12581</v>
      </c>
      <c r="H2162" s="9" t="s">
        <v>327</v>
      </c>
      <c r="I2162" s="9"/>
      <c r="J2162" s="9"/>
      <c r="K2162" s="9" t="s">
        <v>350</v>
      </c>
      <c r="L2162" s="9" t="s">
        <v>350</v>
      </c>
    </row>
    <row r="2163" spans="1:12" x14ac:dyDescent="0.35">
      <c r="A2163" s="9" t="s">
        <v>12582</v>
      </c>
      <c r="B2163" s="9" t="s">
        <v>12583</v>
      </c>
      <c r="C2163" s="9" t="s">
        <v>12584</v>
      </c>
      <c r="D2163" s="9">
        <v>2161</v>
      </c>
      <c r="E2163" s="9" t="s">
        <v>12585</v>
      </c>
      <c r="F2163" s="9" t="s">
        <v>412</v>
      </c>
      <c r="G2163" s="9" t="s">
        <v>12586</v>
      </c>
      <c r="H2163" s="9" t="s">
        <v>320</v>
      </c>
      <c r="I2163" s="9"/>
      <c r="J2163" s="9"/>
      <c r="K2163" s="9" t="s">
        <v>12587</v>
      </c>
      <c r="L2163" s="9" t="s">
        <v>12587</v>
      </c>
    </row>
    <row r="2164" spans="1:12" x14ac:dyDescent="0.35">
      <c r="A2164" s="9" t="s">
        <v>12588</v>
      </c>
      <c r="B2164" s="9" t="s">
        <v>12589</v>
      </c>
      <c r="C2164" s="9" t="s">
        <v>12590</v>
      </c>
      <c r="D2164" s="9">
        <v>2162</v>
      </c>
      <c r="E2164" s="9" t="s">
        <v>12591</v>
      </c>
      <c r="F2164" s="9" t="s">
        <v>318</v>
      </c>
      <c r="G2164" s="9" t="s">
        <v>12592</v>
      </c>
      <c r="H2164" s="9" t="s">
        <v>320</v>
      </c>
      <c r="I2164" s="9"/>
      <c r="J2164" s="9"/>
      <c r="K2164" s="9" t="s">
        <v>350</v>
      </c>
      <c r="L2164" s="9" t="s">
        <v>350</v>
      </c>
    </row>
    <row r="2165" spans="1:12" x14ac:dyDescent="0.35">
      <c r="A2165" s="9" t="s">
        <v>12593</v>
      </c>
      <c r="B2165" s="9" t="s">
        <v>12594</v>
      </c>
      <c r="C2165" s="9" t="s">
        <v>12595</v>
      </c>
      <c r="D2165" s="9">
        <v>2163</v>
      </c>
      <c r="E2165" s="9" t="s">
        <v>12596</v>
      </c>
      <c r="F2165" s="9" t="s">
        <v>318</v>
      </c>
      <c r="G2165" s="9" t="s">
        <v>12597</v>
      </c>
      <c r="H2165" s="9" t="s">
        <v>320</v>
      </c>
      <c r="I2165" s="9"/>
      <c r="J2165" s="9"/>
      <c r="K2165" s="9"/>
      <c r="L2165" s="9"/>
    </row>
    <row r="2166" spans="1:12" x14ac:dyDescent="0.35">
      <c r="A2166" s="9" t="s">
        <v>12598</v>
      </c>
      <c r="B2166" s="9" t="s">
        <v>12599</v>
      </c>
      <c r="C2166" s="9" t="s">
        <v>12600</v>
      </c>
      <c r="D2166" s="9">
        <v>2164</v>
      </c>
      <c r="E2166" s="9" t="s">
        <v>12601</v>
      </c>
      <c r="F2166" s="9" t="s">
        <v>865</v>
      </c>
      <c r="G2166" s="9" t="s">
        <v>12602</v>
      </c>
      <c r="H2166" s="9" t="s">
        <v>327</v>
      </c>
      <c r="I2166" s="9"/>
      <c r="J2166" s="9" t="s">
        <v>12603</v>
      </c>
      <c r="K2166" s="9" t="s">
        <v>12604</v>
      </c>
      <c r="L2166" s="9" t="s">
        <v>12604</v>
      </c>
    </row>
    <row r="2167" spans="1:12" x14ac:dyDescent="0.35">
      <c r="A2167" s="9" t="s">
        <v>12605</v>
      </c>
      <c r="B2167" s="9" t="s">
        <v>12606</v>
      </c>
      <c r="C2167" s="9" t="s">
        <v>12607</v>
      </c>
      <c r="D2167" s="9">
        <v>2165</v>
      </c>
      <c r="E2167" s="9" t="s">
        <v>12608</v>
      </c>
      <c r="F2167" s="9" t="s">
        <v>392</v>
      </c>
      <c r="G2167" s="9" t="s">
        <v>12609</v>
      </c>
      <c r="H2167" s="9" t="s">
        <v>327</v>
      </c>
      <c r="I2167" s="9"/>
      <c r="J2167" s="9" t="s">
        <v>12610</v>
      </c>
      <c r="K2167" s="9"/>
      <c r="L2167" s="9"/>
    </row>
    <row r="2168" spans="1:12" x14ac:dyDescent="0.35">
      <c r="A2168" s="9" t="s">
        <v>12611</v>
      </c>
      <c r="B2168" s="9" t="s">
        <v>12612</v>
      </c>
      <c r="C2168" s="9" t="s">
        <v>12613</v>
      </c>
      <c r="D2168" s="9">
        <v>2166</v>
      </c>
      <c r="E2168" s="9" t="s">
        <v>12614</v>
      </c>
      <c r="F2168" s="9" t="s">
        <v>318</v>
      </c>
      <c r="G2168" s="9" t="s">
        <v>12615</v>
      </c>
      <c r="H2168" s="9" t="s">
        <v>327</v>
      </c>
      <c r="I2168" s="9"/>
      <c r="J2168" s="9"/>
      <c r="K2168" s="9" t="s">
        <v>12616</v>
      </c>
      <c r="L2168" s="9" t="s">
        <v>12616</v>
      </c>
    </row>
    <row r="2169" spans="1:12" x14ac:dyDescent="0.35">
      <c r="A2169" s="9" t="s">
        <v>12617</v>
      </c>
      <c r="B2169" s="9" t="s">
        <v>12618</v>
      </c>
      <c r="C2169" s="9" t="s">
        <v>12619</v>
      </c>
      <c r="D2169" s="9">
        <v>2167</v>
      </c>
      <c r="E2169" s="9" t="s">
        <v>12620</v>
      </c>
      <c r="F2169" s="9" t="s">
        <v>412</v>
      </c>
      <c r="G2169" s="9" t="s">
        <v>12621</v>
      </c>
      <c r="H2169" s="9" t="s">
        <v>327</v>
      </c>
      <c r="I2169" s="9"/>
      <c r="J2169" s="9" t="s">
        <v>12622</v>
      </c>
      <c r="K2169" s="9" t="s">
        <v>12623</v>
      </c>
      <c r="L2169" s="9" t="s">
        <v>12623</v>
      </c>
    </row>
    <row r="2170" spans="1:12" x14ac:dyDescent="0.35">
      <c r="A2170" s="9" t="s">
        <v>12624</v>
      </c>
      <c r="B2170" s="9" t="s">
        <v>12625</v>
      </c>
      <c r="C2170" s="9" t="s">
        <v>12626</v>
      </c>
      <c r="D2170" s="9">
        <v>2168</v>
      </c>
      <c r="E2170" s="9" t="s">
        <v>12627</v>
      </c>
      <c r="F2170" s="9" t="s">
        <v>392</v>
      </c>
      <c r="G2170" s="9" t="s">
        <v>12628</v>
      </c>
      <c r="H2170" s="9" t="s">
        <v>320</v>
      </c>
      <c r="I2170" s="9"/>
      <c r="J2170" s="9"/>
      <c r="K2170" s="9"/>
      <c r="L2170" s="9"/>
    </row>
    <row r="2171" spans="1:12" x14ac:dyDescent="0.35">
      <c r="A2171" s="9" t="s">
        <v>12629</v>
      </c>
      <c r="B2171" s="9" t="s">
        <v>12630</v>
      </c>
      <c r="C2171" s="9" t="s">
        <v>12631</v>
      </c>
      <c r="D2171" s="9">
        <v>2169</v>
      </c>
      <c r="E2171" s="9" t="s">
        <v>12632</v>
      </c>
      <c r="F2171" s="9" t="s">
        <v>392</v>
      </c>
      <c r="G2171" s="9" t="s">
        <v>12633</v>
      </c>
      <c r="H2171" s="9" t="s">
        <v>320</v>
      </c>
      <c r="I2171" s="9"/>
      <c r="J2171" s="9"/>
      <c r="K2171" s="9" t="s">
        <v>12634</v>
      </c>
      <c r="L2171" s="9"/>
    </row>
    <row r="2172" spans="1:12" x14ac:dyDescent="0.35">
      <c r="A2172" s="9" t="s">
        <v>12635</v>
      </c>
      <c r="B2172" s="9" t="s">
        <v>12636</v>
      </c>
      <c r="C2172" s="9" t="s">
        <v>12637</v>
      </c>
      <c r="D2172" s="9">
        <v>2170</v>
      </c>
      <c r="E2172" s="9" t="s">
        <v>12638</v>
      </c>
      <c r="F2172" s="9" t="s">
        <v>412</v>
      </c>
      <c r="G2172" s="9" t="s">
        <v>12639</v>
      </c>
      <c r="H2172" s="9" t="s">
        <v>327</v>
      </c>
      <c r="I2172" s="9"/>
      <c r="J2172" s="9" t="s">
        <v>12640</v>
      </c>
      <c r="K2172" s="9" t="s">
        <v>12641</v>
      </c>
      <c r="L2172" s="9" t="s">
        <v>12642</v>
      </c>
    </row>
    <row r="2173" spans="1:12" x14ac:dyDescent="0.35">
      <c r="A2173" s="9" t="s">
        <v>12643</v>
      </c>
      <c r="B2173" s="9" t="s">
        <v>12644</v>
      </c>
      <c r="C2173" s="9" t="s">
        <v>12645</v>
      </c>
      <c r="D2173" s="9">
        <v>2171</v>
      </c>
      <c r="E2173" s="9" t="s">
        <v>12646</v>
      </c>
      <c r="F2173" s="9" t="s">
        <v>318</v>
      </c>
      <c r="G2173" s="9"/>
      <c r="H2173" s="9"/>
      <c r="I2173" s="9"/>
      <c r="J2173" s="9"/>
      <c r="K2173" s="9"/>
      <c r="L2173" s="9"/>
    </row>
    <row r="2174" spans="1:12" x14ac:dyDescent="0.35">
      <c r="A2174" s="9" t="s">
        <v>12647</v>
      </c>
      <c r="B2174" s="9" t="s">
        <v>12648</v>
      </c>
      <c r="C2174" s="9" t="s">
        <v>12649</v>
      </c>
      <c r="D2174" s="9">
        <v>2172</v>
      </c>
      <c r="E2174" s="9" t="s">
        <v>12650</v>
      </c>
      <c r="F2174" s="9" t="s">
        <v>865</v>
      </c>
      <c r="G2174" s="9" t="s">
        <v>12651</v>
      </c>
      <c r="H2174" s="9" t="s">
        <v>320</v>
      </c>
      <c r="I2174" s="9"/>
      <c r="J2174" s="9"/>
      <c r="K2174" s="9" t="s">
        <v>350</v>
      </c>
      <c r="L2174" s="9" t="s">
        <v>350</v>
      </c>
    </row>
    <row r="2175" spans="1:12" x14ac:dyDescent="0.35">
      <c r="A2175" s="9" t="s">
        <v>12652</v>
      </c>
      <c r="B2175" s="9" t="s">
        <v>12653</v>
      </c>
      <c r="C2175" s="9" t="s">
        <v>12654</v>
      </c>
      <c r="D2175" s="9">
        <v>2173</v>
      </c>
      <c r="E2175" s="9" t="s">
        <v>12655</v>
      </c>
      <c r="F2175" s="9" t="s">
        <v>412</v>
      </c>
      <c r="G2175" s="9" t="s">
        <v>12656</v>
      </c>
      <c r="H2175" s="9" t="s">
        <v>320</v>
      </c>
      <c r="I2175" s="9"/>
      <c r="J2175" s="9"/>
      <c r="K2175" s="9" t="s">
        <v>12657</v>
      </c>
      <c r="L2175" s="9"/>
    </row>
    <row r="2176" spans="1:12" x14ac:dyDescent="0.35">
      <c r="A2176" s="9" t="s">
        <v>12658</v>
      </c>
      <c r="B2176" s="9" t="s">
        <v>12659</v>
      </c>
      <c r="C2176" s="9" t="s">
        <v>12660</v>
      </c>
      <c r="D2176" s="9">
        <v>2174</v>
      </c>
      <c r="E2176" s="9" t="s">
        <v>12661</v>
      </c>
      <c r="F2176" s="9" t="s">
        <v>392</v>
      </c>
      <c r="G2176" s="9" t="s">
        <v>12662</v>
      </c>
      <c r="H2176" s="9" t="s">
        <v>320</v>
      </c>
      <c r="I2176" s="9"/>
      <c r="J2176" s="9"/>
      <c r="K2176" s="9" t="s">
        <v>12663</v>
      </c>
      <c r="L2176" s="9" t="s">
        <v>12663</v>
      </c>
    </row>
    <row r="2177" spans="1:12" x14ac:dyDescent="0.35">
      <c r="A2177" s="9" t="s">
        <v>12664</v>
      </c>
      <c r="B2177" s="9" t="s">
        <v>12665</v>
      </c>
      <c r="C2177" s="9" t="s">
        <v>12666</v>
      </c>
      <c r="D2177" s="9">
        <v>2175</v>
      </c>
      <c r="E2177" s="9" t="s">
        <v>12667</v>
      </c>
      <c r="F2177" s="9" t="s">
        <v>318</v>
      </c>
      <c r="G2177" s="9" t="s">
        <v>12668</v>
      </c>
      <c r="H2177" s="9" t="s">
        <v>327</v>
      </c>
      <c r="I2177" s="9"/>
      <c r="J2177" s="9" t="s">
        <v>12669</v>
      </c>
      <c r="K2177" s="9"/>
      <c r="L2177" s="9"/>
    </row>
    <row r="2178" spans="1:12" x14ac:dyDescent="0.35">
      <c r="A2178" s="9" t="s">
        <v>12670</v>
      </c>
      <c r="B2178" s="9" t="s">
        <v>12671</v>
      </c>
      <c r="C2178" s="9" t="s">
        <v>12672</v>
      </c>
      <c r="D2178" s="9">
        <v>2176</v>
      </c>
      <c r="E2178" s="9" t="s">
        <v>12673</v>
      </c>
      <c r="F2178" s="9" t="s">
        <v>318</v>
      </c>
      <c r="G2178" s="9" t="s">
        <v>12674</v>
      </c>
      <c r="H2178" s="9" t="s">
        <v>327</v>
      </c>
      <c r="I2178" s="9"/>
      <c r="J2178" s="9" t="s">
        <v>12675</v>
      </c>
      <c r="K2178" s="9" t="s">
        <v>12676</v>
      </c>
      <c r="L2178" s="9" t="s">
        <v>12676</v>
      </c>
    </row>
    <row r="2179" spans="1:12" x14ac:dyDescent="0.35">
      <c r="A2179" s="9" t="s">
        <v>12677</v>
      </c>
      <c r="B2179" s="9" t="s">
        <v>12678</v>
      </c>
      <c r="C2179" s="9" t="s">
        <v>12679</v>
      </c>
      <c r="D2179" s="9">
        <v>2177</v>
      </c>
      <c r="E2179" s="9" t="s">
        <v>12680</v>
      </c>
      <c r="F2179" s="9" t="s">
        <v>318</v>
      </c>
      <c r="G2179" s="9" t="s">
        <v>12681</v>
      </c>
      <c r="H2179" s="9" t="s">
        <v>327</v>
      </c>
      <c r="I2179" s="9"/>
      <c r="J2179" s="9" t="s">
        <v>12682</v>
      </c>
      <c r="K2179" s="9" t="s">
        <v>12683</v>
      </c>
      <c r="L2179" s="9" t="s">
        <v>12683</v>
      </c>
    </row>
    <row r="2180" spans="1:12" x14ac:dyDescent="0.35">
      <c r="A2180" s="9" t="s">
        <v>12684</v>
      </c>
      <c r="B2180" s="9" t="s">
        <v>12685</v>
      </c>
      <c r="C2180" s="9" t="s">
        <v>12686</v>
      </c>
      <c r="D2180" s="9">
        <v>2178</v>
      </c>
      <c r="E2180" s="9" t="s">
        <v>12687</v>
      </c>
      <c r="F2180" s="9" t="s">
        <v>318</v>
      </c>
      <c r="G2180" s="9" t="s">
        <v>12688</v>
      </c>
      <c r="H2180" s="9" t="s">
        <v>320</v>
      </c>
      <c r="I2180" s="9"/>
      <c r="J2180" s="9"/>
      <c r="K2180" s="9"/>
      <c r="L2180" s="9"/>
    </row>
    <row r="2181" spans="1:12" x14ac:dyDescent="0.35">
      <c r="A2181" s="9" t="s">
        <v>12689</v>
      </c>
      <c r="B2181" s="9" t="s">
        <v>12690</v>
      </c>
      <c r="C2181" s="9" t="s">
        <v>12691</v>
      </c>
      <c r="D2181" s="9">
        <v>2179</v>
      </c>
      <c r="E2181" s="9" t="s">
        <v>12692</v>
      </c>
      <c r="F2181" s="9" t="s">
        <v>865</v>
      </c>
      <c r="G2181" s="9" t="s">
        <v>12693</v>
      </c>
      <c r="H2181" s="9" t="s">
        <v>320</v>
      </c>
      <c r="I2181" s="9"/>
      <c r="J2181" s="9"/>
      <c r="K2181" s="9"/>
      <c r="L2181" s="9"/>
    </row>
    <row r="2182" spans="1:12" x14ac:dyDescent="0.35">
      <c r="A2182" s="9" t="s">
        <v>12694</v>
      </c>
      <c r="B2182" s="9" t="s">
        <v>12695</v>
      </c>
      <c r="C2182" s="9" t="s">
        <v>12696</v>
      </c>
      <c r="D2182" s="9">
        <v>2180</v>
      </c>
      <c r="E2182" s="9" t="s">
        <v>12697</v>
      </c>
      <c r="F2182" s="9" t="s">
        <v>865</v>
      </c>
      <c r="G2182" s="9"/>
      <c r="H2182" s="9"/>
      <c r="I2182" s="9"/>
      <c r="J2182" s="9"/>
      <c r="K2182" s="9"/>
      <c r="L2182" s="9"/>
    </row>
    <row r="2183" spans="1:12" x14ac:dyDescent="0.35">
      <c r="A2183" s="9" t="s">
        <v>12698</v>
      </c>
      <c r="B2183" s="9" t="s">
        <v>12699</v>
      </c>
      <c r="C2183" s="9" t="s">
        <v>12700</v>
      </c>
      <c r="D2183" s="9">
        <v>2181</v>
      </c>
      <c r="E2183" s="9" t="s">
        <v>12701</v>
      </c>
      <c r="F2183" s="9" t="s">
        <v>865</v>
      </c>
      <c r="G2183" s="9" t="s">
        <v>12702</v>
      </c>
      <c r="H2183" s="9" t="s">
        <v>320</v>
      </c>
      <c r="I2183" s="9"/>
      <c r="J2183" s="9"/>
      <c r="K2183" s="9"/>
      <c r="L2183" s="9"/>
    </row>
    <row r="2184" spans="1:12" x14ac:dyDescent="0.35">
      <c r="A2184" s="9" t="s">
        <v>12703</v>
      </c>
      <c r="B2184" s="9" t="s">
        <v>12704</v>
      </c>
      <c r="C2184" s="9" t="s">
        <v>12705</v>
      </c>
      <c r="D2184" s="9">
        <v>2182</v>
      </c>
      <c r="E2184" s="9" t="s">
        <v>12706</v>
      </c>
      <c r="F2184" s="9" t="s">
        <v>318</v>
      </c>
      <c r="G2184" s="9" t="s">
        <v>12707</v>
      </c>
      <c r="H2184" s="9" t="s">
        <v>320</v>
      </c>
      <c r="I2184" s="9"/>
      <c r="J2184" s="9"/>
      <c r="K2184" s="9"/>
      <c r="L2184" s="9"/>
    </row>
    <row r="2185" spans="1:12" x14ac:dyDescent="0.35">
      <c r="A2185" s="9" t="s">
        <v>12708</v>
      </c>
      <c r="B2185" s="9" t="s">
        <v>12709</v>
      </c>
      <c r="C2185" s="9" t="s">
        <v>12710</v>
      </c>
      <c r="D2185" s="9">
        <v>2183</v>
      </c>
      <c r="E2185" s="9" t="s">
        <v>12711</v>
      </c>
      <c r="F2185" s="9" t="s">
        <v>318</v>
      </c>
      <c r="G2185" s="9" t="s">
        <v>12712</v>
      </c>
      <c r="H2185" s="9" t="s">
        <v>327</v>
      </c>
      <c r="I2185" s="9"/>
      <c r="J2185" s="9" t="s">
        <v>12713</v>
      </c>
      <c r="K2185" s="9" t="s">
        <v>12714</v>
      </c>
      <c r="L2185" s="9" t="s">
        <v>12714</v>
      </c>
    </row>
    <row r="2186" spans="1:12" x14ac:dyDescent="0.35">
      <c r="A2186" s="9" t="s">
        <v>12715</v>
      </c>
      <c r="B2186" s="9" t="s">
        <v>12716</v>
      </c>
      <c r="C2186" s="9" t="s">
        <v>12717</v>
      </c>
      <c r="D2186" s="9">
        <v>2184</v>
      </c>
      <c r="E2186" s="9" t="s">
        <v>12718</v>
      </c>
      <c r="F2186" s="9" t="s">
        <v>318</v>
      </c>
      <c r="G2186" s="9" t="s">
        <v>12719</v>
      </c>
      <c r="H2186" s="9" t="s">
        <v>320</v>
      </c>
      <c r="I2186" s="9"/>
      <c r="J2186" s="9"/>
      <c r="K2186" s="9" t="s">
        <v>12720</v>
      </c>
      <c r="L2186" s="9" t="s">
        <v>12720</v>
      </c>
    </row>
    <row r="2187" spans="1:12" x14ac:dyDescent="0.35">
      <c r="A2187" s="9" t="s">
        <v>12721</v>
      </c>
      <c r="B2187" s="9" t="s">
        <v>12722</v>
      </c>
      <c r="C2187" s="9" t="s">
        <v>12723</v>
      </c>
      <c r="D2187" s="9">
        <v>2185</v>
      </c>
      <c r="E2187" s="9" t="s">
        <v>12724</v>
      </c>
      <c r="F2187" s="9" t="s">
        <v>318</v>
      </c>
      <c r="G2187" s="9" t="s">
        <v>12725</v>
      </c>
      <c r="H2187" s="9" t="s">
        <v>327</v>
      </c>
      <c r="I2187" s="9"/>
      <c r="J2187" s="9" t="s">
        <v>12726</v>
      </c>
      <c r="K2187" s="9" t="s">
        <v>12727</v>
      </c>
      <c r="L2187" s="9" t="s">
        <v>12727</v>
      </c>
    </row>
    <row r="2188" spans="1:12" x14ac:dyDescent="0.35">
      <c r="A2188" s="9" t="s">
        <v>12728</v>
      </c>
      <c r="B2188" s="9" t="s">
        <v>12729</v>
      </c>
      <c r="C2188" s="9" t="s">
        <v>12730</v>
      </c>
      <c r="D2188" s="9">
        <v>2186</v>
      </c>
      <c r="E2188" s="9" t="s">
        <v>12731</v>
      </c>
      <c r="F2188" s="9" t="s">
        <v>318</v>
      </c>
      <c r="G2188" s="9" t="s">
        <v>12732</v>
      </c>
      <c r="H2188" s="9" t="s">
        <v>320</v>
      </c>
      <c r="I2188" s="9"/>
      <c r="J2188" s="9"/>
      <c r="K2188" s="9" t="s">
        <v>12733</v>
      </c>
      <c r="L2188" s="9" t="s">
        <v>12733</v>
      </c>
    </row>
    <row r="2189" spans="1:12" x14ac:dyDescent="0.35">
      <c r="A2189" s="9" t="s">
        <v>12734</v>
      </c>
      <c r="B2189" s="9" t="s">
        <v>12735</v>
      </c>
      <c r="C2189" s="9" t="s">
        <v>12736</v>
      </c>
      <c r="D2189" s="9">
        <v>2187</v>
      </c>
      <c r="E2189" s="9" t="s">
        <v>12737</v>
      </c>
      <c r="F2189" s="9" t="s">
        <v>318</v>
      </c>
      <c r="G2189" s="9" t="s">
        <v>12738</v>
      </c>
      <c r="H2189" s="9" t="s">
        <v>327</v>
      </c>
      <c r="I2189" s="9"/>
      <c r="J2189" s="9" t="s">
        <v>12739</v>
      </c>
      <c r="K2189" s="9" t="s">
        <v>12740</v>
      </c>
      <c r="L2189" s="9" t="s">
        <v>12740</v>
      </c>
    </row>
    <row r="2190" spans="1:12" x14ac:dyDescent="0.35">
      <c r="A2190" s="9" t="s">
        <v>12741</v>
      </c>
      <c r="B2190" s="9" t="s">
        <v>12742</v>
      </c>
      <c r="C2190" s="9" t="s">
        <v>12743</v>
      </c>
      <c r="D2190" s="9">
        <v>2188</v>
      </c>
      <c r="E2190" s="9" t="s">
        <v>12744</v>
      </c>
      <c r="F2190" s="9" t="s">
        <v>412</v>
      </c>
      <c r="G2190" s="9" t="s">
        <v>12745</v>
      </c>
      <c r="H2190" s="9" t="s">
        <v>320</v>
      </c>
      <c r="I2190" s="9"/>
      <c r="J2190" s="9"/>
      <c r="K2190" s="9"/>
      <c r="L2190" s="9"/>
    </row>
    <row r="2191" spans="1:12" x14ac:dyDescent="0.35">
      <c r="A2191" s="9" t="s">
        <v>12746</v>
      </c>
      <c r="B2191" s="9" t="s">
        <v>12747</v>
      </c>
      <c r="C2191" s="9" t="s">
        <v>12748</v>
      </c>
      <c r="D2191" s="9">
        <v>2189</v>
      </c>
      <c r="E2191" s="9" t="s">
        <v>12749</v>
      </c>
      <c r="F2191" s="9" t="s">
        <v>318</v>
      </c>
      <c r="G2191" s="9" t="s">
        <v>12750</v>
      </c>
      <c r="H2191" s="9" t="s">
        <v>327</v>
      </c>
      <c r="I2191" s="9"/>
      <c r="J2191" s="9" t="s">
        <v>12751</v>
      </c>
      <c r="K2191" s="9" t="s">
        <v>12752</v>
      </c>
      <c r="L2191" s="9" t="s">
        <v>12752</v>
      </c>
    </row>
    <row r="2192" spans="1:12" x14ac:dyDescent="0.35">
      <c r="A2192" s="9" t="s">
        <v>12753</v>
      </c>
      <c r="B2192" s="9" t="s">
        <v>12754</v>
      </c>
      <c r="C2192" s="9" t="s">
        <v>12755</v>
      </c>
      <c r="D2192" s="9">
        <v>2190</v>
      </c>
      <c r="E2192" s="9" t="s">
        <v>12756</v>
      </c>
      <c r="F2192" s="9" t="s">
        <v>318</v>
      </c>
      <c r="G2192" s="9" t="s">
        <v>12757</v>
      </c>
      <c r="H2192" s="9" t="s">
        <v>320</v>
      </c>
      <c r="I2192" s="9"/>
      <c r="J2192" s="9"/>
      <c r="K2192" s="9"/>
      <c r="L2192" s="9"/>
    </row>
    <row r="2193" spans="1:12" x14ac:dyDescent="0.35">
      <c r="A2193" s="9" t="s">
        <v>12758</v>
      </c>
      <c r="B2193" s="9" t="s">
        <v>12759</v>
      </c>
      <c r="C2193" s="9" t="s">
        <v>12760</v>
      </c>
      <c r="D2193" s="9">
        <v>2191</v>
      </c>
      <c r="E2193" s="9" t="s">
        <v>12761</v>
      </c>
      <c r="F2193" s="9" t="s">
        <v>318</v>
      </c>
      <c r="G2193" s="9"/>
      <c r="H2193" s="9"/>
      <c r="I2193" s="9"/>
      <c r="J2193" s="9"/>
      <c r="K2193" s="9"/>
      <c r="L2193" s="9"/>
    </row>
    <row r="2194" spans="1:12" x14ac:dyDescent="0.35">
      <c r="A2194" s="9" t="s">
        <v>12762</v>
      </c>
      <c r="B2194" s="9" t="s">
        <v>12763</v>
      </c>
      <c r="C2194" s="9" t="s">
        <v>12764</v>
      </c>
      <c r="D2194" s="9">
        <v>2192</v>
      </c>
      <c r="E2194" s="9" t="s">
        <v>12765</v>
      </c>
      <c r="F2194" s="9" t="s">
        <v>318</v>
      </c>
      <c r="G2194" s="9" t="s">
        <v>12766</v>
      </c>
      <c r="H2194" s="9" t="s">
        <v>327</v>
      </c>
      <c r="I2194" s="9"/>
      <c r="J2194" s="9" t="s">
        <v>12767</v>
      </c>
      <c r="K2194" s="9" t="s">
        <v>12768</v>
      </c>
      <c r="L2194" s="9" t="s">
        <v>12768</v>
      </c>
    </row>
    <row r="2195" spans="1:12" x14ac:dyDescent="0.35">
      <c r="A2195" s="9" t="s">
        <v>12769</v>
      </c>
      <c r="B2195" s="9" t="s">
        <v>12770</v>
      </c>
      <c r="C2195" s="9" t="s">
        <v>12771</v>
      </c>
      <c r="D2195" s="9">
        <v>2193</v>
      </c>
      <c r="E2195" s="9" t="s">
        <v>12772</v>
      </c>
      <c r="F2195" s="9" t="s">
        <v>412</v>
      </c>
      <c r="G2195" s="9"/>
      <c r="H2195" s="9"/>
      <c r="I2195" s="9"/>
      <c r="J2195" s="9"/>
      <c r="K2195" s="9"/>
      <c r="L2195" s="9"/>
    </row>
    <row r="2196" spans="1:12" x14ac:dyDescent="0.35">
      <c r="A2196" s="9" t="s">
        <v>12773</v>
      </c>
      <c r="B2196" s="9" t="s">
        <v>12774</v>
      </c>
      <c r="C2196" s="9" t="s">
        <v>12775</v>
      </c>
      <c r="D2196" s="9">
        <v>2194</v>
      </c>
      <c r="E2196" s="9" t="s">
        <v>12776</v>
      </c>
      <c r="F2196" s="9" t="s">
        <v>318</v>
      </c>
      <c r="G2196" s="9" t="s">
        <v>12777</v>
      </c>
      <c r="H2196" s="9" t="s">
        <v>327</v>
      </c>
      <c r="I2196" s="9"/>
      <c r="J2196" s="9"/>
      <c r="K2196" s="9" t="s">
        <v>12778</v>
      </c>
      <c r="L2196" s="9" t="s">
        <v>12778</v>
      </c>
    </row>
    <row r="2197" spans="1:12" x14ac:dyDescent="0.35">
      <c r="A2197" s="9" t="s">
        <v>12779</v>
      </c>
      <c r="B2197" s="9" t="s">
        <v>12780</v>
      </c>
      <c r="C2197" s="9" t="s">
        <v>12781</v>
      </c>
      <c r="D2197" s="9">
        <v>2195</v>
      </c>
      <c r="E2197" s="9" t="s">
        <v>12782</v>
      </c>
      <c r="F2197" s="9" t="s">
        <v>318</v>
      </c>
      <c r="G2197" s="9" t="s">
        <v>12783</v>
      </c>
      <c r="H2197" s="9" t="s">
        <v>327</v>
      </c>
      <c r="I2197" s="9"/>
      <c r="J2197" s="9"/>
      <c r="K2197" s="9" t="s">
        <v>12784</v>
      </c>
      <c r="L2197" s="9" t="s">
        <v>12784</v>
      </c>
    </row>
    <row r="2198" spans="1:12" x14ac:dyDescent="0.35">
      <c r="A2198" s="9" t="s">
        <v>12785</v>
      </c>
      <c r="B2198" s="9" t="s">
        <v>12786</v>
      </c>
      <c r="C2198" s="9" t="s">
        <v>12787</v>
      </c>
      <c r="D2198" s="9">
        <v>2196</v>
      </c>
      <c r="E2198" s="9" t="s">
        <v>12788</v>
      </c>
      <c r="F2198" s="9" t="s">
        <v>318</v>
      </c>
      <c r="G2198" s="9" t="s">
        <v>12789</v>
      </c>
      <c r="H2198" s="9" t="s">
        <v>327</v>
      </c>
      <c r="I2198" s="9"/>
      <c r="J2198" s="9"/>
      <c r="K2198" s="9"/>
      <c r="L2198" s="9"/>
    </row>
    <row r="2199" spans="1:12" x14ac:dyDescent="0.35">
      <c r="A2199" s="9" t="s">
        <v>12790</v>
      </c>
      <c r="B2199" s="9" t="s">
        <v>12791</v>
      </c>
      <c r="C2199" s="9" t="s">
        <v>12792</v>
      </c>
      <c r="D2199" s="9">
        <v>2197</v>
      </c>
      <c r="E2199" s="9" t="s">
        <v>12793</v>
      </c>
      <c r="F2199" s="9" t="s">
        <v>318</v>
      </c>
      <c r="G2199" s="9" t="s">
        <v>12794</v>
      </c>
      <c r="H2199" s="9" t="s">
        <v>320</v>
      </c>
      <c r="I2199" s="9"/>
      <c r="J2199" s="9"/>
      <c r="K2199" s="9"/>
      <c r="L2199" s="9"/>
    </row>
    <row r="2200" spans="1:12" x14ac:dyDescent="0.35">
      <c r="A2200" s="9" t="s">
        <v>12795</v>
      </c>
      <c r="B2200" s="9" t="s">
        <v>12796</v>
      </c>
      <c r="C2200" s="9" t="s">
        <v>12797</v>
      </c>
      <c r="D2200" s="9">
        <v>2198</v>
      </c>
      <c r="E2200" s="9" t="s">
        <v>12798</v>
      </c>
      <c r="F2200" s="9" t="s">
        <v>365</v>
      </c>
      <c r="G2200" s="9" t="s">
        <v>12799</v>
      </c>
      <c r="H2200" s="9" t="s">
        <v>327</v>
      </c>
      <c r="I2200" s="9"/>
      <c r="J2200" s="9"/>
      <c r="K2200" s="9"/>
      <c r="L2200" s="9"/>
    </row>
    <row r="2201" spans="1:12" x14ac:dyDescent="0.35">
      <c r="A2201" s="9" t="s">
        <v>12800</v>
      </c>
      <c r="B2201" s="9" t="s">
        <v>12801</v>
      </c>
      <c r="C2201" s="9" t="s">
        <v>12802</v>
      </c>
      <c r="D2201" s="9">
        <v>2199</v>
      </c>
      <c r="E2201" s="9" t="s">
        <v>12803</v>
      </c>
      <c r="F2201" s="9" t="s">
        <v>365</v>
      </c>
      <c r="G2201" s="9" t="s">
        <v>12804</v>
      </c>
      <c r="H2201" s="9" t="s">
        <v>327</v>
      </c>
      <c r="I2201" s="9"/>
      <c r="J2201" s="9"/>
      <c r="K2201" s="9"/>
      <c r="L2201" s="9"/>
    </row>
    <row r="2202" spans="1:12" x14ac:dyDescent="0.35">
      <c r="A2202" s="9" t="s">
        <v>12805</v>
      </c>
      <c r="B2202" s="9" t="s">
        <v>12806</v>
      </c>
      <c r="C2202" s="9" t="s">
        <v>12807</v>
      </c>
      <c r="D2202" s="9">
        <v>2200</v>
      </c>
      <c r="E2202" s="9" t="s">
        <v>12808</v>
      </c>
      <c r="F2202" s="9" t="s">
        <v>318</v>
      </c>
      <c r="G2202" s="9" t="s">
        <v>12809</v>
      </c>
      <c r="H2202" s="9" t="s">
        <v>327</v>
      </c>
      <c r="I2202" s="9"/>
      <c r="J2202" s="9" t="s">
        <v>12810</v>
      </c>
      <c r="K2202" s="9" t="s">
        <v>12811</v>
      </c>
      <c r="L2202" s="9" t="s">
        <v>12811</v>
      </c>
    </row>
    <row r="2203" spans="1:12" x14ac:dyDescent="0.35">
      <c r="A2203" s="9" t="s">
        <v>12812</v>
      </c>
      <c r="B2203" s="9" t="s">
        <v>12813</v>
      </c>
      <c r="C2203" s="9" t="s">
        <v>12814</v>
      </c>
      <c r="D2203" s="9">
        <v>2201</v>
      </c>
      <c r="E2203" s="9" t="s">
        <v>12815</v>
      </c>
      <c r="F2203" s="9" t="s">
        <v>318</v>
      </c>
      <c r="G2203" s="9" t="s">
        <v>12816</v>
      </c>
      <c r="H2203" s="9" t="s">
        <v>327</v>
      </c>
      <c r="I2203" s="9"/>
      <c r="J2203" s="9" t="s">
        <v>12817</v>
      </c>
      <c r="K2203" s="9" t="s">
        <v>12818</v>
      </c>
      <c r="L2203" s="9" t="s">
        <v>12818</v>
      </c>
    </row>
    <row r="2204" spans="1:12" x14ac:dyDescent="0.35">
      <c r="A2204" s="9" t="s">
        <v>12819</v>
      </c>
      <c r="B2204" s="9" t="s">
        <v>12820</v>
      </c>
      <c r="C2204" s="9" t="s">
        <v>12821</v>
      </c>
      <c r="D2204" s="9">
        <v>2202</v>
      </c>
      <c r="E2204" s="9" t="s">
        <v>12822</v>
      </c>
      <c r="F2204" s="9" t="s">
        <v>318</v>
      </c>
      <c r="G2204" s="9" t="s">
        <v>12823</v>
      </c>
      <c r="H2204" s="9" t="s">
        <v>320</v>
      </c>
      <c r="I2204" s="9"/>
      <c r="J2204" s="9"/>
      <c r="K2204" s="9"/>
      <c r="L2204" s="9"/>
    </row>
    <row r="2205" spans="1:12" x14ac:dyDescent="0.35">
      <c r="A2205" s="9" t="s">
        <v>12824</v>
      </c>
      <c r="B2205" s="9" t="s">
        <v>12825</v>
      </c>
      <c r="C2205" s="9" t="s">
        <v>12826</v>
      </c>
      <c r="D2205" s="9">
        <v>2203</v>
      </c>
      <c r="E2205" s="9" t="s">
        <v>12827</v>
      </c>
      <c r="F2205" s="9" t="s">
        <v>318</v>
      </c>
      <c r="G2205" s="9" t="s">
        <v>12828</v>
      </c>
      <c r="H2205" s="9" t="s">
        <v>327</v>
      </c>
      <c r="I2205" s="9"/>
      <c r="J2205" s="9" t="s">
        <v>12829</v>
      </c>
      <c r="K2205" s="9" t="s">
        <v>12830</v>
      </c>
      <c r="L2205" s="9" t="s">
        <v>12830</v>
      </c>
    </row>
    <row r="2206" spans="1:12" x14ac:dyDescent="0.35">
      <c r="A2206" s="9" t="s">
        <v>12831</v>
      </c>
      <c r="B2206" s="9" t="s">
        <v>12832</v>
      </c>
      <c r="C2206" s="9" t="s">
        <v>12833</v>
      </c>
      <c r="D2206" s="9">
        <v>2204</v>
      </c>
      <c r="E2206" s="9" t="s">
        <v>12834</v>
      </c>
      <c r="F2206" s="9" t="s">
        <v>318</v>
      </c>
      <c r="G2206" s="9" t="s">
        <v>12835</v>
      </c>
      <c r="H2206" s="9" t="s">
        <v>327</v>
      </c>
      <c r="I2206" s="9"/>
      <c r="J2206" s="9" t="s">
        <v>12836</v>
      </c>
      <c r="K2206" s="9" t="s">
        <v>12837</v>
      </c>
      <c r="L2206" s="9" t="s">
        <v>12837</v>
      </c>
    </row>
    <row r="2207" spans="1:12" x14ac:dyDescent="0.35">
      <c r="A2207" s="9" t="s">
        <v>12838</v>
      </c>
      <c r="B2207" s="9" t="s">
        <v>12839</v>
      </c>
      <c r="C2207" s="9" t="s">
        <v>12840</v>
      </c>
      <c r="D2207" s="9">
        <v>2205</v>
      </c>
      <c r="E2207" s="9" t="s">
        <v>12841</v>
      </c>
      <c r="F2207" s="9" t="s">
        <v>392</v>
      </c>
      <c r="G2207" s="9" t="s">
        <v>12842</v>
      </c>
      <c r="H2207" s="9" t="s">
        <v>327</v>
      </c>
      <c r="I2207" s="9"/>
      <c r="J2207" s="9"/>
      <c r="K2207" s="9" t="s">
        <v>12843</v>
      </c>
      <c r="L2207" s="9" t="s">
        <v>12843</v>
      </c>
    </row>
    <row r="2208" spans="1:12" x14ac:dyDescent="0.35">
      <c r="A2208" s="9" t="s">
        <v>12844</v>
      </c>
      <c r="B2208" s="9" t="s">
        <v>12845</v>
      </c>
      <c r="C2208" s="9" t="s">
        <v>12846</v>
      </c>
      <c r="D2208" s="9">
        <v>2206</v>
      </c>
      <c r="E2208" s="9" t="s">
        <v>12847</v>
      </c>
      <c r="F2208" s="9" t="s">
        <v>412</v>
      </c>
      <c r="G2208" s="9" t="s">
        <v>12848</v>
      </c>
      <c r="H2208" s="9" t="s">
        <v>327</v>
      </c>
      <c r="I2208" s="9"/>
      <c r="J2208" s="9"/>
      <c r="K2208" s="9" t="s">
        <v>12849</v>
      </c>
      <c r="L2208" s="9"/>
    </row>
    <row r="2209" spans="1:12" x14ac:dyDescent="0.35">
      <c r="A2209" s="9" t="s">
        <v>12850</v>
      </c>
      <c r="B2209" s="9" t="s">
        <v>12851</v>
      </c>
      <c r="C2209" s="9" t="s">
        <v>12852</v>
      </c>
      <c r="D2209" s="9">
        <v>2207</v>
      </c>
      <c r="E2209" s="9" t="s">
        <v>12853</v>
      </c>
      <c r="F2209" s="9" t="s">
        <v>392</v>
      </c>
      <c r="G2209" s="9" t="s">
        <v>12854</v>
      </c>
      <c r="H2209" s="9" t="s">
        <v>320</v>
      </c>
      <c r="I2209" s="9"/>
      <c r="J2209" s="9" t="s">
        <v>12855</v>
      </c>
      <c r="K2209" s="9" t="s">
        <v>12856</v>
      </c>
      <c r="L2209" s="9" t="s">
        <v>12856</v>
      </c>
    </row>
    <row r="2210" spans="1:12" x14ac:dyDescent="0.35">
      <c r="A2210" s="9" t="s">
        <v>12857</v>
      </c>
      <c r="B2210" s="9" t="s">
        <v>12858</v>
      </c>
      <c r="C2210" s="9" t="s">
        <v>12859</v>
      </c>
      <c r="D2210" s="9">
        <v>2208</v>
      </c>
      <c r="E2210" s="9" t="s">
        <v>12860</v>
      </c>
      <c r="F2210" s="9" t="s">
        <v>392</v>
      </c>
      <c r="G2210" s="9" t="s">
        <v>12861</v>
      </c>
      <c r="H2210" s="9" t="s">
        <v>327</v>
      </c>
      <c r="I2210" s="9"/>
      <c r="J2210" s="9" t="s">
        <v>12862</v>
      </c>
      <c r="K2210" s="9" t="s">
        <v>12863</v>
      </c>
      <c r="L2210" s="9" t="s">
        <v>12863</v>
      </c>
    </row>
    <row r="2211" spans="1:12" x14ac:dyDescent="0.35">
      <c r="A2211" s="9" t="s">
        <v>12864</v>
      </c>
      <c r="B2211" s="9" t="s">
        <v>12865</v>
      </c>
      <c r="C2211" s="9" t="s">
        <v>12866</v>
      </c>
      <c r="D2211" s="9">
        <v>2209</v>
      </c>
      <c r="E2211" s="9" t="s">
        <v>12867</v>
      </c>
      <c r="F2211" s="9" t="s">
        <v>392</v>
      </c>
      <c r="G2211" s="9" t="s">
        <v>12868</v>
      </c>
      <c r="H2211" s="9" t="s">
        <v>327</v>
      </c>
      <c r="I2211" s="9"/>
      <c r="J2211" s="9" t="s">
        <v>12869</v>
      </c>
      <c r="K2211" s="9" t="s">
        <v>12870</v>
      </c>
      <c r="L2211" s="9" t="s">
        <v>12870</v>
      </c>
    </row>
    <row r="2212" spans="1:12" x14ac:dyDescent="0.35">
      <c r="A2212" s="9" t="s">
        <v>12871</v>
      </c>
      <c r="B2212" s="9" t="s">
        <v>12872</v>
      </c>
      <c r="C2212" s="9" t="s">
        <v>12873</v>
      </c>
      <c r="D2212" s="9">
        <v>2210</v>
      </c>
      <c r="E2212" s="9" t="s">
        <v>12874</v>
      </c>
      <c r="F2212" s="9" t="s">
        <v>392</v>
      </c>
      <c r="G2212" s="9" t="s">
        <v>12875</v>
      </c>
      <c r="H2212" s="9" t="s">
        <v>327</v>
      </c>
      <c r="I2212" s="9"/>
      <c r="J2212" s="9" t="s">
        <v>12876</v>
      </c>
      <c r="K2212" s="9" t="s">
        <v>12877</v>
      </c>
      <c r="L2212" s="9" t="s">
        <v>12877</v>
      </c>
    </row>
    <row r="2213" spans="1:12" x14ac:dyDescent="0.35">
      <c r="A2213" s="9" t="s">
        <v>12878</v>
      </c>
      <c r="B2213" s="9" t="s">
        <v>12879</v>
      </c>
      <c r="C2213" s="9" t="s">
        <v>12880</v>
      </c>
      <c r="D2213" s="9">
        <v>2211</v>
      </c>
      <c r="E2213" s="9" t="s">
        <v>12881</v>
      </c>
      <c r="F2213" s="9" t="s">
        <v>392</v>
      </c>
      <c r="G2213" s="9" t="s">
        <v>12882</v>
      </c>
      <c r="H2213" s="9" t="s">
        <v>320</v>
      </c>
      <c r="I2213" s="9"/>
      <c r="J2213" s="9" t="s">
        <v>12883</v>
      </c>
      <c r="K2213" s="9" t="s">
        <v>12884</v>
      </c>
      <c r="L2213" s="9" t="s">
        <v>12885</v>
      </c>
    </row>
    <row r="2214" spans="1:12" x14ac:dyDescent="0.35">
      <c r="A2214" s="9" t="s">
        <v>12886</v>
      </c>
      <c r="B2214" s="9" t="s">
        <v>12887</v>
      </c>
      <c r="C2214" s="9" t="s">
        <v>12888</v>
      </c>
      <c r="D2214" s="9">
        <v>2212</v>
      </c>
      <c r="E2214" s="9" t="s">
        <v>12889</v>
      </c>
      <c r="F2214" s="9" t="s">
        <v>392</v>
      </c>
      <c r="G2214" s="9" t="s">
        <v>12890</v>
      </c>
      <c r="H2214" s="9" t="s">
        <v>320</v>
      </c>
      <c r="I2214" s="9"/>
      <c r="J2214" s="9"/>
      <c r="K2214" s="9"/>
      <c r="L2214" s="9"/>
    </row>
    <row r="2215" spans="1:12" x14ac:dyDescent="0.35">
      <c r="A2215" s="9" t="s">
        <v>12891</v>
      </c>
      <c r="B2215" s="9" t="s">
        <v>12892</v>
      </c>
      <c r="C2215" s="9" t="s">
        <v>12893</v>
      </c>
      <c r="D2215" s="9">
        <v>2213</v>
      </c>
      <c r="E2215" s="9" t="s">
        <v>12894</v>
      </c>
      <c r="F2215" s="9" t="s">
        <v>392</v>
      </c>
      <c r="G2215" s="9" t="s">
        <v>12895</v>
      </c>
      <c r="H2215" s="9" t="s">
        <v>320</v>
      </c>
      <c r="I2215" s="9"/>
      <c r="J2215" s="9"/>
      <c r="K2215" s="9"/>
      <c r="L2215" s="9"/>
    </row>
    <row r="2216" spans="1:12" x14ac:dyDescent="0.35">
      <c r="A2216" s="9" t="s">
        <v>12896</v>
      </c>
      <c r="B2216" s="9" t="s">
        <v>12897</v>
      </c>
      <c r="C2216" s="9" t="s">
        <v>12898</v>
      </c>
      <c r="D2216" s="9">
        <v>2214</v>
      </c>
      <c r="E2216" s="9" t="s">
        <v>12899</v>
      </c>
      <c r="F2216" s="9" t="s">
        <v>412</v>
      </c>
      <c r="G2216" s="9" t="s">
        <v>12900</v>
      </c>
      <c r="H2216" s="9" t="s">
        <v>320</v>
      </c>
      <c r="I2216" s="9"/>
      <c r="J2216" s="9"/>
      <c r="K2216" s="9"/>
      <c r="L2216" s="9"/>
    </row>
    <row r="2217" spans="1:12" x14ac:dyDescent="0.35">
      <c r="A2217" s="9" t="s">
        <v>12901</v>
      </c>
      <c r="B2217" s="9" t="s">
        <v>12902</v>
      </c>
      <c r="C2217" s="9" t="s">
        <v>12903</v>
      </c>
      <c r="D2217" s="9">
        <v>2215</v>
      </c>
      <c r="E2217" s="9" t="s">
        <v>12904</v>
      </c>
      <c r="F2217" s="9" t="s">
        <v>865</v>
      </c>
      <c r="G2217" s="9"/>
      <c r="H2217" s="9"/>
      <c r="I2217" s="9"/>
      <c r="J2217" s="9"/>
      <c r="K2217" s="9"/>
      <c r="L2217" s="9"/>
    </row>
    <row r="2218" spans="1:12" x14ac:dyDescent="0.35">
      <c r="A2218" s="9" t="s">
        <v>12905</v>
      </c>
      <c r="B2218" s="9" t="s">
        <v>12906</v>
      </c>
      <c r="C2218" s="9" t="s">
        <v>12907</v>
      </c>
      <c r="D2218" s="9">
        <v>2216</v>
      </c>
      <c r="E2218" s="9" t="s">
        <v>12908</v>
      </c>
      <c r="F2218" s="9" t="s">
        <v>392</v>
      </c>
      <c r="G2218" s="9" t="s">
        <v>12909</v>
      </c>
      <c r="H2218" s="9" t="s">
        <v>327</v>
      </c>
      <c r="I2218" s="9"/>
      <c r="J2218" s="9"/>
      <c r="K2218" s="9"/>
      <c r="L2218" s="9"/>
    </row>
    <row r="2219" spans="1:12" x14ac:dyDescent="0.35">
      <c r="A2219" s="9" t="s">
        <v>12910</v>
      </c>
      <c r="B2219" s="9" t="s">
        <v>12911</v>
      </c>
      <c r="C2219" s="9" t="s">
        <v>12912</v>
      </c>
      <c r="D2219" s="9">
        <v>2217</v>
      </c>
      <c r="E2219" s="9" t="s">
        <v>12913</v>
      </c>
      <c r="F2219" s="9" t="s">
        <v>392</v>
      </c>
      <c r="G2219" s="9" t="s">
        <v>12914</v>
      </c>
      <c r="H2219" s="9" t="s">
        <v>320</v>
      </c>
      <c r="I2219" s="9"/>
      <c r="J2219" s="9"/>
      <c r="K2219" s="9" t="s">
        <v>12915</v>
      </c>
      <c r="L2219" s="9" t="s">
        <v>12916</v>
      </c>
    </row>
    <row r="2220" spans="1:12" x14ac:dyDescent="0.35">
      <c r="A2220" s="9" t="s">
        <v>12917</v>
      </c>
      <c r="B2220" s="9" t="s">
        <v>12918</v>
      </c>
      <c r="C2220" s="9" t="s">
        <v>12919</v>
      </c>
      <c r="D2220" s="9">
        <v>2218</v>
      </c>
      <c r="E2220" s="9" t="s">
        <v>12920</v>
      </c>
      <c r="F2220" s="9" t="s">
        <v>392</v>
      </c>
      <c r="G2220" s="9" t="s">
        <v>12921</v>
      </c>
      <c r="H2220" s="9" t="s">
        <v>327</v>
      </c>
      <c r="I2220" s="9"/>
      <c r="J2220" s="9" t="s">
        <v>12922</v>
      </c>
      <c r="K2220" s="9" t="s">
        <v>12923</v>
      </c>
      <c r="L2220" s="9" t="s">
        <v>12923</v>
      </c>
    </row>
    <row r="2221" spans="1:12" x14ac:dyDescent="0.35">
      <c r="A2221" s="9" t="s">
        <v>12924</v>
      </c>
      <c r="B2221" s="9" t="s">
        <v>12925</v>
      </c>
      <c r="C2221" s="9" t="s">
        <v>12926</v>
      </c>
      <c r="D2221" s="9">
        <v>2219</v>
      </c>
      <c r="E2221" s="9" t="s">
        <v>12927</v>
      </c>
      <c r="F2221" s="9" t="s">
        <v>318</v>
      </c>
      <c r="G2221" s="9" t="s">
        <v>12928</v>
      </c>
      <c r="H2221" s="9" t="s">
        <v>327</v>
      </c>
      <c r="I2221" s="9"/>
      <c r="J2221" s="9"/>
      <c r="K2221" s="9" t="s">
        <v>12929</v>
      </c>
      <c r="L2221" s="9" t="s">
        <v>12929</v>
      </c>
    </row>
    <row r="2222" spans="1:12" x14ac:dyDescent="0.35">
      <c r="A2222" s="9" t="s">
        <v>12930</v>
      </c>
      <c r="B2222" s="9" t="s">
        <v>12931</v>
      </c>
      <c r="C2222" s="9" t="s">
        <v>12932</v>
      </c>
      <c r="D2222" s="9">
        <v>2220</v>
      </c>
      <c r="E2222" s="9" t="s">
        <v>12933</v>
      </c>
      <c r="F2222" s="9" t="s">
        <v>392</v>
      </c>
      <c r="G2222" s="9" t="s">
        <v>12934</v>
      </c>
      <c r="H2222" s="9" t="s">
        <v>327</v>
      </c>
      <c r="I2222" s="9"/>
      <c r="J2222" s="9"/>
      <c r="K2222" s="9"/>
      <c r="L2222" s="9"/>
    </row>
    <row r="2223" spans="1:12" x14ac:dyDescent="0.35">
      <c r="A2223" s="9" t="s">
        <v>12935</v>
      </c>
      <c r="B2223" s="9" t="s">
        <v>12936</v>
      </c>
      <c r="C2223" s="9" t="s">
        <v>12937</v>
      </c>
      <c r="D2223" s="9">
        <v>2221</v>
      </c>
      <c r="E2223" s="9" t="s">
        <v>12938</v>
      </c>
      <c r="F2223" s="9" t="s">
        <v>318</v>
      </c>
      <c r="G2223" s="9" t="s">
        <v>12939</v>
      </c>
      <c r="H2223" s="9" t="s">
        <v>327</v>
      </c>
      <c r="I2223" s="9"/>
      <c r="J2223" s="9" t="s">
        <v>12940</v>
      </c>
      <c r="K2223" s="9" t="s">
        <v>12941</v>
      </c>
      <c r="L2223" s="9" t="s">
        <v>12941</v>
      </c>
    </row>
    <row r="2224" spans="1:12" x14ac:dyDescent="0.35">
      <c r="A2224" s="9" t="s">
        <v>12942</v>
      </c>
      <c r="B2224" s="9" t="s">
        <v>12943</v>
      </c>
      <c r="C2224" s="9" t="s">
        <v>12944</v>
      </c>
      <c r="D2224" s="9">
        <v>2222</v>
      </c>
      <c r="E2224" s="9" t="s">
        <v>12945</v>
      </c>
      <c r="F2224" s="9" t="s">
        <v>318</v>
      </c>
      <c r="G2224" s="9" t="s">
        <v>12946</v>
      </c>
      <c r="H2224" s="9" t="s">
        <v>320</v>
      </c>
      <c r="I2224" s="9"/>
      <c r="J2224" s="9"/>
      <c r="K2224" s="9" t="s">
        <v>12947</v>
      </c>
      <c r="L2224" s="9" t="s">
        <v>12947</v>
      </c>
    </row>
    <row r="2225" spans="1:12" x14ac:dyDescent="0.35">
      <c r="A2225" s="9" t="s">
        <v>12948</v>
      </c>
      <c r="B2225" s="9" t="s">
        <v>12949</v>
      </c>
      <c r="C2225" s="9" t="s">
        <v>12950</v>
      </c>
      <c r="D2225" s="9">
        <v>2223</v>
      </c>
      <c r="E2225" s="9" t="s">
        <v>12951</v>
      </c>
      <c r="F2225" s="9" t="s">
        <v>318</v>
      </c>
      <c r="G2225" s="9" t="s">
        <v>12952</v>
      </c>
      <c r="H2225" s="9" t="s">
        <v>320</v>
      </c>
      <c r="I2225" s="9"/>
      <c r="J2225" s="9"/>
      <c r="K2225" s="9" t="s">
        <v>350</v>
      </c>
      <c r="L2225" s="9" t="s">
        <v>350</v>
      </c>
    </row>
    <row r="2226" spans="1:12" x14ac:dyDescent="0.35">
      <c r="A2226" s="9" t="s">
        <v>12953</v>
      </c>
      <c r="B2226" s="9" t="s">
        <v>12954</v>
      </c>
      <c r="C2226" s="9" t="s">
        <v>12955</v>
      </c>
      <c r="D2226" s="9">
        <v>2224</v>
      </c>
      <c r="E2226" s="9" t="s">
        <v>12956</v>
      </c>
      <c r="F2226" s="9" t="s">
        <v>318</v>
      </c>
      <c r="G2226" s="9" t="s">
        <v>12957</v>
      </c>
      <c r="H2226" s="9" t="s">
        <v>320</v>
      </c>
      <c r="I2226" s="9"/>
      <c r="J2226" s="9"/>
      <c r="K2226" s="9" t="s">
        <v>12958</v>
      </c>
      <c r="L2226" s="9" t="s">
        <v>12958</v>
      </c>
    </row>
    <row r="2227" spans="1:12" x14ac:dyDescent="0.35">
      <c r="A2227" s="9" t="s">
        <v>12959</v>
      </c>
      <c r="B2227" s="9" t="s">
        <v>12960</v>
      </c>
      <c r="C2227" s="9" t="s">
        <v>12961</v>
      </c>
      <c r="D2227" s="9">
        <v>2225</v>
      </c>
      <c r="E2227" s="9" t="s">
        <v>12962</v>
      </c>
      <c r="F2227" s="9" t="s">
        <v>318</v>
      </c>
      <c r="G2227" s="9" t="s">
        <v>12963</v>
      </c>
      <c r="H2227" s="9" t="s">
        <v>320</v>
      </c>
      <c r="I2227" s="9"/>
      <c r="J2227" s="9"/>
      <c r="K2227" s="9" t="s">
        <v>12964</v>
      </c>
      <c r="L2227" s="9" t="s">
        <v>12964</v>
      </c>
    </row>
    <row r="2228" spans="1:12" x14ac:dyDescent="0.35">
      <c r="A2228" s="9" t="s">
        <v>12965</v>
      </c>
      <c r="B2228" s="9" t="s">
        <v>12966</v>
      </c>
      <c r="C2228" s="9" t="s">
        <v>12967</v>
      </c>
      <c r="D2228" s="9">
        <v>2226</v>
      </c>
      <c r="E2228" s="9" t="s">
        <v>12968</v>
      </c>
      <c r="F2228" s="9" t="s">
        <v>318</v>
      </c>
      <c r="G2228" s="9" t="s">
        <v>12969</v>
      </c>
      <c r="H2228" s="9" t="s">
        <v>327</v>
      </c>
      <c r="I2228" s="9"/>
      <c r="J2228" s="9" t="s">
        <v>12970</v>
      </c>
      <c r="K2228" s="9" t="s">
        <v>12971</v>
      </c>
      <c r="L2228" s="9" t="s">
        <v>12972</v>
      </c>
    </row>
    <row r="2229" spans="1:12" x14ac:dyDescent="0.35">
      <c r="A2229" s="9" t="s">
        <v>12973</v>
      </c>
      <c r="B2229" s="9" t="s">
        <v>12974</v>
      </c>
      <c r="C2229" s="9" t="s">
        <v>12975</v>
      </c>
      <c r="D2229" s="9">
        <v>2227</v>
      </c>
      <c r="E2229" s="9" t="s">
        <v>12976</v>
      </c>
      <c r="F2229" s="9" t="s">
        <v>318</v>
      </c>
      <c r="G2229" s="9" t="s">
        <v>12977</v>
      </c>
      <c r="H2229" s="9" t="s">
        <v>320</v>
      </c>
      <c r="I2229" s="9"/>
      <c r="J2229" s="9"/>
      <c r="K2229" s="9" t="s">
        <v>12978</v>
      </c>
      <c r="L2229" s="9" t="s">
        <v>350</v>
      </c>
    </row>
    <row r="2230" spans="1:12" x14ac:dyDescent="0.35">
      <c r="A2230" s="9" t="s">
        <v>12979</v>
      </c>
      <c r="B2230" s="9" t="s">
        <v>12980</v>
      </c>
      <c r="C2230" s="9" t="s">
        <v>12981</v>
      </c>
      <c r="D2230" s="9">
        <v>2228</v>
      </c>
      <c r="E2230" s="9" t="s">
        <v>12982</v>
      </c>
      <c r="F2230" s="9" t="s">
        <v>318</v>
      </c>
      <c r="G2230" s="9" t="s">
        <v>12983</v>
      </c>
      <c r="H2230" s="9" t="s">
        <v>320</v>
      </c>
      <c r="I2230" s="9"/>
      <c r="J2230" s="9"/>
      <c r="K2230" s="9" t="s">
        <v>12984</v>
      </c>
      <c r="L2230" s="9" t="s">
        <v>12985</v>
      </c>
    </row>
    <row r="2231" spans="1:12" x14ac:dyDescent="0.35">
      <c r="A2231" s="9" t="s">
        <v>12986</v>
      </c>
      <c r="B2231" s="9" t="s">
        <v>12987</v>
      </c>
      <c r="C2231" s="9" t="s">
        <v>12988</v>
      </c>
      <c r="D2231" s="9">
        <v>2229</v>
      </c>
      <c r="E2231" s="9" t="s">
        <v>12989</v>
      </c>
      <c r="F2231" s="9" t="s">
        <v>318</v>
      </c>
      <c r="G2231" s="9" t="s">
        <v>12990</v>
      </c>
      <c r="H2231" s="9" t="s">
        <v>320</v>
      </c>
      <c r="I2231" s="9"/>
      <c r="J2231" s="9"/>
      <c r="K2231" s="9"/>
      <c r="L2231" s="9"/>
    </row>
    <row r="2232" spans="1:12" x14ac:dyDescent="0.35">
      <c r="A2232" s="9" t="s">
        <v>12991</v>
      </c>
      <c r="B2232" s="9" t="s">
        <v>12992</v>
      </c>
      <c r="C2232" s="9" t="s">
        <v>12993</v>
      </c>
      <c r="D2232" s="9">
        <v>2230</v>
      </c>
      <c r="E2232" s="9" t="s">
        <v>12994</v>
      </c>
      <c r="F2232" s="9" t="s">
        <v>865</v>
      </c>
      <c r="G2232" s="9" t="s">
        <v>12995</v>
      </c>
      <c r="H2232" s="9" t="s">
        <v>320</v>
      </c>
      <c r="I2232" s="9"/>
      <c r="J2232" s="9"/>
      <c r="K2232" s="9" t="s">
        <v>12996</v>
      </c>
      <c r="L2232" s="9" t="s">
        <v>12996</v>
      </c>
    </row>
    <row r="2233" spans="1:12" x14ac:dyDescent="0.35">
      <c r="A2233" s="9" t="s">
        <v>12997</v>
      </c>
      <c r="B2233" s="9" t="s">
        <v>12998</v>
      </c>
      <c r="C2233" s="9" t="s">
        <v>12999</v>
      </c>
      <c r="D2233" s="9">
        <v>2231</v>
      </c>
      <c r="E2233" s="9" t="s">
        <v>13000</v>
      </c>
      <c r="F2233" s="9" t="s">
        <v>318</v>
      </c>
      <c r="G2233" s="9" t="s">
        <v>13001</v>
      </c>
      <c r="H2233" s="9" t="s">
        <v>327</v>
      </c>
      <c r="I2233" s="9"/>
      <c r="J2233" s="9" t="s">
        <v>13002</v>
      </c>
      <c r="K2233" s="9" t="s">
        <v>13003</v>
      </c>
      <c r="L2233" s="9" t="s">
        <v>13003</v>
      </c>
    </row>
    <row r="2234" spans="1:12" x14ac:dyDescent="0.35">
      <c r="A2234" s="9" t="s">
        <v>13004</v>
      </c>
      <c r="B2234" s="9" t="s">
        <v>13005</v>
      </c>
      <c r="C2234" s="9" t="s">
        <v>13006</v>
      </c>
      <c r="D2234" s="9">
        <v>2232</v>
      </c>
      <c r="E2234" s="9" t="s">
        <v>13007</v>
      </c>
      <c r="F2234" s="9" t="s">
        <v>865</v>
      </c>
      <c r="G2234" s="9" t="s">
        <v>13008</v>
      </c>
      <c r="H2234" s="9" t="s">
        <v>320</v>
      </c>
      <c r="I2234" s="9"/>
      <c r="J2234" s="9"/>
      <c r="K2234" s="9" t="s">
        <v>13009</v>
      </c>
      <c r="L2234" s="9" t="s">
        <v>13010</v>
      </c>
    </row>
    <row r="2235" spans="1:12" x14ac:dyDescent="0.35">
      <c r="A2235" s="9" t="s">
        <v>13011</v>
      </c>
      <c r="B2235" s="9" t="s">
        <v>13012</v>
      </c>
      <c r="C2235" s="9" t="s">
        <v>13013</v>
      </c>
      <c r="D2235" s="9">
        <v>2233</v>
      </c>
      <c r="E2235" s="9" t="s">
        <v>13014</v>
      </c>
      <c r="F2235" s="9" t="s">
        <v>392</v>
      </c>
      <c r="G2235" s="9" t="s">
        <v>13015</v>
      </c>
      <c r="H2235" s="9" t="s">
        <v>320</v>
      </c>
      <c r="I2235" s="9"/>
      <c r="J2235" s="9"/>
      <c r="K2235" s="9" t="s">
        <v>13016</v>
      </c>
      <c r="L2235" s="9" t="s">
        <v>13016</v>
      </c>
    </row>
    <row r="2236" spans="1:12" x14ac:dyDescent="0.35">
      <c r="A2236" s="9" t="s">
        <v>13017</v>
      </c>
      <c r="B2236" s="9" t="s">
        <v>13018</v>
      </c>
      <c r="C2236" s="9" t="s">
        <v>13019</v>
      </c>
      <c r="D2236" s="9">
        <v>2234</v>
      </c>
      <c r="E2236" s="9" t="s">
        <v>13020</v>
      </c>
      <c r="F2236" s="9" t="s">
        <v>392</v>
      </c>
      <c r="G2236" s="9" t="s">
        <v>13021</v>
      </c>
      <c r="H2236" s="9" t="s">
        <v>327</v>
      </c>
      <c r="I2236" s="9"/>
      <c r="J2236" s="9" t="s">
        <v>13022</v>
      </c>
      <c r="K2236" s="9" t="s">
        <v>13023</v>
      </c>
      <c r="L2236" s="9" t="s">
        <v>13023</v>
      </c>
    </row>
    <row r="2237" spans="1:12" x14ac:dyDescent="0.35">
      <c r="A2237" s="9" t="s">
        <v>13024</v>
      </c>
      <c r="B2237" s="9" t="s">
        <v>13025</v>
      </c>
      <c r="C2237" s="9" t="s">
        <v>13026</v>
      </c>
      <c r="D2237" s="9">
        <v>2235</v>
      </c>
      <c r="E2237" s="9" t="s">
        <v>13027</v>
      </c>
      <c r="F2237" s="9" t="s">
        <v>392</v>
      </c>
      <c r="G2237" s="9" t="s">
        <v>13028</v>
      </c>
      <c r="H2237" s="9" t="s">
        <v>320</v>
      </c>
      <c r="I2237" s="9"/>
      <c r="J2237" s="9"/>
      <c r="K2237" s="9" t="s">
        <v>13029</v>
      </c>
      <c r="L2237" s="9" t="s">
        <v>13030</v>
      </c>
    </row>
    <row r="2238" spans="1:12" x14ac:dyDescent="0.35">
      <c r="A2238" s="9" t="s">
        <v>13031</v>
      </c>
      <c r="B2238" s="9" t="s">
        <v>13032</v>
      </c>
      <c r="C2238" s="9" t="s">
        <v>13033</v>
      </c>
      <c r="D2238" s="9">
        <v>2236</v>
      </c>
      <c r="E2238" s="9" t="s">
        <v>13034</v>
      </c>
      <c r="F2238" s="9" t="s">
        <v>392</v>
      </c>
      <c r="G2238" s="9" t="s">
        <v>13035</v>
      </c>
      <c r="H2238" s="9" t="s">
        <v>320</v>
      </c>
      <c r="I2238" s="9"/>
      <c r="J2238" s="9"/>
      <c r="K2238" s="9"/>
      <c r="L2238" s="9"/>
    </row>
    <row r="2239" spans="1:12" x14ac:dyDescent="0.35">
      <c r="A2239" s="9" t="s">
        <v>13036</v>
      </c>
      <c r="B2239" s="9" t="s">
        <v>13037</v>
      </c>
      <c r="C2239" s="9" t="s">
        <v>13038</v>
      </c>
      <c r="D2239" s="9">
        <v>2237</v>
      </c>
      <c r="E2239" s="9" t="s">
        <v>13039</v>
      </c>
      <c r="F2239" s="9" t="s">
        <v>318</v>
      </c>
      <c r="G2239" s="9" t="s">
        <v>13040</v>
      </c>
      <c r="H2239" s="9" t="s">
        <v>327</v>
      </c>
      <c r="I2239" s="9"/>
      <c r="J2239" s="9" t="s">
        <v>13041</v>
      </c>
      <c r="K2239" s="9" t="s">
        <v>13042</v>
      </c>
      <c r="L2239" s="9" t="s">
        <v>13042</v>
      </c>
    </row>
    <row r="2240" spans="1:12" x14ac:dyDescent="0.35">
      <c r="A2240" s="9" t="s">
        <v>13043</v>
      </c>
      <c r="B2240" s="9" t="s">
        <v>13044</v>
      </c>
      <c r="C2240" s="9" t="s">
        <v>13045</v>
      </c>
      <c r="D2240" s="9">
        <v>2238</v>
      </c>
      <c r="E2240" s="9" t="s">
        <v>13046</v>
      </c>
      <c r="F2240" s="9" t="s">
        <v>318</v>
      </c>
      <c r="G2240" s="9" t="s">
        <v>13047</v>
      </c>
      <c r="H2240" s="9" t="s">
        <v>320</v>
      </c>
      <c r="I2240" s="9"/>
      <c r="J2240" s="9"/>
      <c r="K2240" s="9" t="s">
        <v>13048</v>
      </c>
      <c r="L2240" s="9" t="s">
        <v>13048</v>
      </c>
    </row>
    <row r="2241" spans="1:12" x14ac:dyDescent="0.35">
      <c r="A2241" s="9" t="s">
        <v>13049</v>
      </c>
      <c r="B2241" s="9" t="s">
        <v>13050</v>
      </c>
      <c r="C2241" s="9" t="s">
        <v>13051</v>
      </c>
      <c r="D2241" s="9">
        <v>2239</v>
      </c>
      <c r="E2241" s="9" t="s">
        <v>13052</v>
      </c>
      <c r="F2241" s="9" t="s">
        <v>318</v>
      </c>
      <c r="G2241" s="9" t="s">
        <v>13053</v>
      </c>
      <c r="H2241" s="9" t="s">
        <v>327</v>
      </c>
      <c r="I2241" s="9"/>
      <c r="J2241" s="9"/>
      <c r="K2241" s="9" t="s">
        <v>13054</v>
      </c>
      <c r="L2241" s="9" t="s">
        <v>13054</v>
      </c>
    </row>
    <row r="2242" spans="1:12" x14ac:dyDescent="0.35">
      <c r="A2242" s="9" t="s">
        <v>13055</v>
      </c>
      <c r="B2242" s="9" t="s">
        <v>13056</v>
      </c>
      <c r="C2242" s="9" t="s">
        <v>13057</v>
      </c>
      <c r="D2242" s="9">
        <v>2240</v>
      </c>
      <c r="E2242" s="9" t="s">
        <v>13058</v>
      </c>
      <c r="F2242" s="9" t="s">
        <v>365</v>
      </c>
      <c r="G2242" s="9" t="s">
        <v>13059</v>
      </c>
      <c r="H2242" s="9" t="s">
        <v>327</v>
      </c>
      <c r="I2242" s="9"/>
      <c r="J2242" s="9" t="s">
        <v>13060</v>
      </c>
      <c r="K2242" s="9" t="s">
        <v>13061</v>
      </c>
      <c r="L2242" s="9" t="s">
        <v>13061</v>
      </c>
    </row>
    <row r="2243" spans="1:12" x14ac:dyDescent="0.35">
      <c r="A2243" s="9" t="s">
        <v>13062</v>
      </c>
      <c r="B2243" s="9" t="s">
        <v>13063</v>
      </c>
      <c r="C2243" s="9" t="s">
        <v>13064</v>
      </c>
      <c r="D2243" s="9">
        <v>2241</v>
      </c>
      <c r="E2243" s="9" t="s">
        <v>13065</v>
      </c>
      <c r="F2243" s="9" t="s">
        <v>392</v>
      </c>
      <c r="G2243" s="9" t="s">
        <v>13066</v>
      </c>
      <c r="H2243" s="9" t="s">
        <v>327</v>
      </c>
      <c r="I2243" s="9"/>
      <c r="J2243" s="9"/>
      <c r="K2243" s="9" t="s">
        <v>13067</v>
      </c>
      <c r="L2243" s="9"/>
    </row>
    <row r="2244" spans="1:12" x14ac:dyDescent="0.35">
      <c r="A2244" s="9" t="s">
        <v>13068</v>
      </c>
      <c r="B2244" s="9" t="s">
        <v>13069</v>
      </c>
      <c r="C2244" s="9" t="s">
        <v>13070</v>
      </c>
      <c r="D2244" s="9">
        <v>2242</v>
      </c>
      <c r="E2244" s="9" t="s">
        <v>13071</v>
      </c>
      <c r="F2244" s="9" t="s">
        <v>318</v>
      </c>
      <c r="G2244" s="9" t="s">
        <v>13072</v>
      </c>
      <c r="H2244" s="9" t="s">
        <v>327</v>
      </c>
      <c r="I2244" s="9"/>
      <c r="J2244" s="9" t="s">
        <v>13073</v>
      </c>
      <c r="K2244" s="9" t="s">
        <v>13074</v>
      </c>
      <c r="L2244" s="9" t="s">
        <v>13074</v>
      </c>
    </row>
    <row r="2245" spans="1:12" x14ac:dyDescent="0.35">
      <c r="A2245" s="9" t="s">
        <v>13075</v>
      </c>
      <c r="B2245" s="9" t="s">
        <v>13076</v>
      </c>
      <c r="C2245" s="9" t="s">
        <v>13077</v>
      </c>
      <c r="D2245" s="9">
        <v>2243</v>
      </c>
      <c r="E2245" s="9" t="s">
        <v>13078</v>
      </c>
      <c r="F2245" s="9" t="s">
        <v>318</v>
      </c>
      <c r="G2245" s="9" t="s">
        <v>13079</v>
      </c>
      <c r="H2245" s="9" t="s">
        <v>327</v>
      </c>
      <c r="I2245" s="9"/>
      <c r="J2245" s="9" t="s">
        <v>13080</v>
      </c>
      <c r="K2245" s="9" t="s">
        <v>13081</v>
      </c>
      <c r="L2245" s="9" t="s">
        <v>13081</v>
      </c>
    </row>
    <row r="2246" spans="1:12" x14ac:dyDescent="0.35">
      <c r="A2246" s="9" t="s">
        <v>13082</v>
      </c>
      <c r="B2246" s="9" t="s">
        <v>13083</v>
      </c>
      <c r="C2246" s="9" t="s">
        <v>13084</v>
      </c>
      <c r="D2246" s="9">
        <v>2244</v>
      </c>
      <c r="E2246" s="9" t="s">
        <v>13085</v>
      </c>
      <c r="F2246" s="9" t="s">
        <v>318</v>
      </c>
      <c r="G2246" s="9"/>
      <c r="H2246" s="9"/>
      <c r="I2246" s="9"/>
      <c r="J2246" s="9" t="s">
        <v>13086</v>
      </c>
      <c r="K2246" s="9" t="s">
        <v>13087</v>
      </c>
      <c r="L2246" s="9" t="s">
        <v>13087</v>
      </c>
    </row>
    <row r="2247" spans="1:12" x14ac:dyDescent="0.35">
      <c r="A2247" s="9" t="s">
        <v>13088</v>
      </c>
      <c r="B2247" s="9" t="s">
        <v>13089</v>
      </c>
      <c r="C2247" s="9" t="s">
        <v>13090</v>
      </c>
      <c r="D2247" s="9">
        <v>2245</v>
      </c>
      <c r="E2247" s="9" t="s">
        <v>13091</v>
      </c>
      <c r="F2247" s="9" t="s">
        <v>318</v>
      </c>
      <c r="G2247" s="9" t="s">
        <v>13092</v>
      </c>
      <c r="H2247" s="9" t="s">
        <v>320</v>
      </c>
      <c r="I2247" s="9"/>
      <c r="J2247" s="9"/>
      <c r="K2247" s="9" t="s">
        <v>13093</v>
      </c>
      <c r="L2247" s="9" t="s">
        <v>13094</v>
      </c>
    </row>
    <row r="2248" spans="1:12" x14ac:dyDescent="0.35">
      <c r="A2248" s="9" t="s">
        <v>13095</v>
      </c>
      <c r="B2248" s="9" t="s">
        <v>13096</v>
      </c>
      <c r="C2248" s="9" t="s">
        <v>13097</v>
      </c>
      <c r="D2248" s="9">
        <v>2246</v>
      </c>
      <c r="E2248" s="9" t="s">
        <v>13098</v>
      </c>
      <c r="F2248" s="9" t="s">
        <v>318</v>
      </c>
      <c r="G2248" s="9" t="s">
        <v>13099</v>
      </c>
      <c r="H2248" s="9" t="s">
        <v>327</v>
      </c>
      <c r="I2248" s="9"/>
      <c r="J2248" s="9" t="s">
        <v>13100</v>
      </c>
      <c r="K2248" s="9" t="s">
        <v>13101</v>
      </c>
      <c r="L2248" s="9" t="s">
        <v>13101</v>
      </c>
    </row>
    <row r="2249" spans="1:12" x14ac:dyDescent="0.35">
      <c r="A2249" s="9" t="s">
        <v>13102</v>
      </c>
      <c r="B2249" s="9" t="s">
        <v>13103</v>
      </c>
      <c r="C2249" s="9" t="s">
        <v>13104</v>
      </c>
      <c r="D2249" s="9">
        <v>2247</v>
      </c>
      <c r="E2249" s="9" t="s">
        <v>13105</v>
      </c>
      <c r="F2249" s="9" t="s">
        <v>318</v>
      </c>
      <c r="G2249" s="9" t="s">
        <v>13106</v>
      </c>
      <c r="H2249" s="9" t="s">
        <v>327</v>
      </c>
      <c r="I2249" s="9"/>
      <c r="J2249" s="9" t="s">
        <v>13107</v>
      </c>
      <c r="K2249" s="9" t="s">
        <v>4577</v>
      </c>
      <c r="L2249" s="9" t="s">
        <v>4577</v>
      </c>
    </row>
    <row r="2250" spans="1:12" x14ac:dyDescent="0.35">
      <c r="A2250" s="9" t="s">
        <v>13108</v>
      </c>
      <c r="B2250" s="9" t="s">
        <v>13109</v>
      </c>
      <c r="C2250" s="9" t="s">
        <v>13110</v>
      </c>
      <c r="D2250" s="9">
        <v>2248</v>
      </c>
      <c r="E2250" s="9" t="s">
        <v>13111</v>
      </c>
      <c r="F2250" s="9" t="s">
        <v>365</v>
      </c>
      <c r="G2250" s="9" t="s">
        <v>13112</v>
      </c>
      <c r="H2250" s="9" t="s">
        <v>327</v>
      </c>
      <c r="I2250" s="9"/>
      <c r="J2250" s="9"/>
      <c r="K2250" s="9"/>
      <c r="L2250" s="9"/>
    </row>
    <row r="2251" spans="1:12" x14ac:dyDescent="0.35">
      <c r="A2251" s="9" t="s">
        <v>13113</v>
      </c>
      <c r="B2251" s="9" t="s">
        <v>13114</v>
      </c>
      <c r="C2251" s="9" t="s">
        <v>13115</v>
      </c>
      <c r="D2251" s="9">
        <v>2249</v>
      </c>
      <c r="E2251" s="9" t="s">
        <v>13116</v>
      </c>
      <c r="F2251" s="9" t="s">
        <v>498</v>
      </c>
      <c r="G2251" s="9" t="s">
        <v>13117</v>
      </c>
      <c r="H2251" s="9" t="s">
        <v>320</v>
      </c>
      <c r="I2251" s="9"/>
      <c r="J2251" s="9"/>
      <c r="K2251" s="9" t="s">
        <v>13118</v>
      </c>
      <c r="L2251" s="9" t="s">
        <v>13119</v>
      </c>
    </row>
    <row r="2252" spans="1:12" x14ac:dyDescent="0.35">
      <c r="A2252" s="9" t="s">
        <v>13120</v>
      </c>
      <c r="B2252" s="9" t="s">
        <v>13121</v>
      </c>
      <c r="C2252" s="9" t="s">
        <v>13122</v>
      </c>
      <c r="D2252" s="9">
        <v>2250</v>
      </c>
      <c r="E2252" s="9" t="s">
        <v>13123</v>
      </c>
      <c r="F2252" s="9" t="s">
        <v>412</v>
      </c>
      <c r="G2252" s="9" t="s">
        <v>13124</v>
      </c>
      <c r="H2252" s="9" t="s">
        <v>327</v>
      </c>
      <c r="I2252" s="9"/>
      <c r="J2252" s="9"/>
      <c r="K2252" s="9" t="s">
        <v>13125</v>
      </c>
      <c r="L2252" s="9" t="s">
        <v>13125</v>
      </c>
    </row>
    <row r="2253" spans="1:12" x14ac:dyDescent="0.35">
      <c r="A2253" s="9" t="s">
        <v>13126</v>
      </c>
      <c r="B2253" s="9" t="s">
        <v>13127</v>
      </c>
      <c r="C2253" s="9" t="s">
        <v>13128</v>
      </c>
      <c r="D2253" s="9">
        <v>2251</v>
      </c>
      <c r="E2253" s="9" t="s">
        <v>13129</v>
      </c>
      <c r="F2253" s="9" t="s">
        <v>318</v>
      </c>
      <c r="G2253" s="9"/>
      <c r="H2253" s="9"/>
      <c r="I2253" s="9"/>
      <c r="J2253" s="9"/>
      <c r="K2253" s="9"/>
      <c r="L2253" s="9"/>
    </row>
    <row r="2254" spans="1:12" x14ac:dyDescent="0.35">
      <c r="A2254" s="9" t="s">
        <v>13130</v>
      </c>
      <c r="B2254" s="9" t="s">
        <v>13131</v>
      </c>
      <c r="C2254" s="9" t="s">
        <v>13132</v>
      </c>
      <c r="D2254" s="9">
        <v>2252</v>
      </c>
      <c r="E2254" s="9" t="s">
        <v>13133</v>
      </c>
      <c r="F2254" s="9" t="s">
        <v>318</v>
      </c>
      <c r="G2254" s="9" t="s">
        <v>13134</v>
      </c>
      <c r="H2254" s="9" t="s">
        <v>320</v>
      </c>
      <c r="I2254" s="9"/>
      <c r="J2254" s="9"/>
      <c r="K2254" s="9" t="s">
        <v>13135</v>
      </c>
      <c r="L2254" s="9" t="s">
        <v>13135</v>
      </c>
    </row>
    <row r="2255" spans="1:12" x14ac:dyDescent="0.35">
      <c r="A2255" s="9" t="s">
        <v>13136</v>
      </c>
      <c r="B2255" s="9" t="s">
        <v>13137</v>
      </c>
      <c r="C2255" s="9" t="s">
        <v>13138</v>
      </c>
      <c r="D2255" s="9">
        <v>2253</v>
      </c>
      <c r="E2255" s="9" t="s">
        <v>13139</v>
      </c>
      <c r="F2255" s="9" t="s">
        <v>318</v>
      </c>
      <c r="G2255" s="9" t="s">
        <v>13140</v>
      </c>
      <c r="H2255" s="9" t="s">
        <v>320</v>
      </c>
      <c r="I2255" s="9"/>
      <c r="J2255" s="9"/>
      <c r="K2255" s="9"/>
      <c r="L2255" s="9"/>
    </row>
    <row r="2256" spans="1:12" x14ac:dyDescent="0.35">
      <c r="A2256" s="9" t="s">
        <v>13141</v>
      </c>
      <c r="B2256" s="9" t="s">
        <v>13142</v>
      </c>
      <c r="C2256" s="9" t="s">
        <v>13143</v>
      </c>
      <c r="D2256" s="9">
        <v>2254</v>
      </c>
      <c r="E2256" s="9" t="s">
        <v>13144</v>
      </c>
      <c r="F2256" s="9" t="s">
        <v>318</v>
      </c>
      <c r="G2256" s="9" t="s">
        <v>13145</v>
      </c>
      <c r="H2256" s="9" t="s">
        <v>320</v>
      </c>
      <c r="I2256" s="9"/>
      <c r="J2256" s="9"/>
      <c r="K2256" s="9" t="s">
        <v>13146</v>
      </c>
      <c r="L2256" s="9" t="s">
        <v>350</v>
      </c>
    </row>
    <row r="2257" spans="1:12" x14ac:dyDescent="0.35">
      <c r="A2257" s="9" t="s">
        <v>13147</v>
      </c>
      <c r="B2257" s="9" t="s">
        <v>13148</v>
      </c>
      <c r="C2257" s="9" t="s">
        <v>13149</v>
      </c>
      <c r="D2257" s="9">
        <v>2255</v>
      </c>
      <c r="E2257" s="9" t="s">
        <v>13150</v>
      </c>
      <c r="F2257" s="9" t="s">
        <v>318</v>
      </c>
      <c r="G2257" s="9" t="s">
        <v>13151</v>
      </c>
      <c r="H2257" s="9" t="s">
        <v>327</v>
      </c>
      <c r="I2257" s="9"/>
      <c r="J2257" s="9"/>
      <c r="K2257" s="9" t="s">
        <v>13152</v>
      </c>
      <c r="L2257" s="9" t="s">
        <v>13152</v>
      </c>
    </row>
    <row r="2258" spans="1:12" x14ac:dyDescent="0.35">
      <c r="A2258" s="9" t="s">
        <v>13153</v>
      </c>
      <c r="B2258" s="9" t="s">
        <v>13154</v>
      </c>
      <c r="C2258" s="9" t="s">
        <v>13155</v>
      </c>
      <c r="D2258" s="9">
        <v>2256</v>
      </c>
      <c r="E2258" s="9" t="s">
        <v>13156</v>
      </c>
      <c r="F2258" s="9" t="s">
        <v>318</v>
      </c>
      <c r="G2258" s="9" t="s">
        <v>13157</v>
      </c>
      <c r="H2258" s="9" t="s">
        <v>320</v>
      </c>
      <c r="I2258" s="9"/>
      <c r="J2258" s="9"/>
      <c r="K2258" s="9" t="s">
        <v>13158</v>
      </c>
      <c r="L2258" s="9" t="s">
        <v>13158</v>
      </c>
    </row>
    <row r="2259" spans="1:12" x14ac:dyDescent="0.35">
      <c r="A2259" s="9" t="s">
        <v>13159</v>
      </c>
      <c r="B2259" s="9" t="s">
        <v>13160</v>
      </c>
      <c r="C2259" s="9" t="s">
        <v>13161</v>
      </c>
      <c r="D2259" s="9">
        <v>2257</v>
      </c>
      <c r="E2259" s="9" t="s">
        <v>13162</v>
      </c>
      <c r="F2259" s="9" t="s">
        <v>318</v>
      </c>
      <c r="G2259" s="9" t="s">
        <v>13163</v>
      </c>
      <c r="H2259" s="9" t="s">
        <v>327</v>
      </c>
      <c r="I2259" s="9"/>
      <c r="J2259" s="9" t="s">
        <v>13164</v>
      </c>
      <c r="K2259" s="9" t="s">
        <v>13165</v>
      </c>
      <c r="L2259" s="9" t="s">
        <v>13165</v>
      </c>
    </row>
    <row r="2260" spans="1:12" x14ac:dyDescent="0.35">
      <c r="A2260" s="9" t="s">
        <v>13166</v>
      </c>
      <c r="B2260" s="9" t="s">
        <v>13167</v>
      </c>
      <c r="C2260" s="9" t="s">
        <v>13168</v>
      </c>
      <c r="D2260" s="9">
        <v>2258</v>
      </c>
      <c r="E2260" s="9" t="s">
        <v>13169</v>
      </c>
      <c r="F2260" s="9" t="s">
        <v>412</v>
      </c>
      <c r="G2260" s="9" t="s">
        <v>13170</v>
      </c>
      <c r="H2260" s="9" t="s">
        <v>320</v>
      </c>
      <c r="I2260" s="9"/>
      <c r="J2260" s="9"/>
      <c r="K2260" s="9" t="s">
        <v>350</v>
      </c>
      <c r="L2260" s="9" t="s">
        <v>350</v>
      </c>
    </row>
    <row r="2261" spans="1:12" x14ac:dyDescent="0.35">
      <c r="A2261" s="9" t="s">
        <v>13171</v>
      </c>
      <c r="B2261" s="9" t="s">
        <v>13172</v>
      </c>
      <c r="C2261" s="9" t="s">
        <v>13173</v>
      </c>
      <c r="D2261" s="9">
        <v>2259</v>
      </c>
      <c r="E2261" s="9" t="s">
        <v>13174</v>
      </c>
      <c r="F2261" s="9" t="s">
        <v>1412</v>
      </c>
      <c r="G2261" s="9" t="s">
        <v>13175</v>
      </c>
      <c r="H2261" s="9" t="s">
        <v>320</v>
      </c>
      <c r="I2261" s="9"/>
      <c r="J2261" s="9"/>
      <c r="K2261" s="9"/>
      <c r="L2261" s="9"/>
    </row>
    <row r="2262" spans="1:12" x14ac:dyDescent="0.35">
      <c r="A2262" s="9" t="s">
        <v>13176</v>
      </c>
      <c r="B2262" s="9" t="s">
        <v>13177</v>
      </c>
      <c r="C2262" s="9" t="s">
        <v>13178</v>
      </c>
      <c r="D2262" s="9">
        <v>2260</v>
      </c>
      <c r="E2262" s="9" t="s">
        <v>13179</v>
      </c>
      <c r="F2262" s="9" t="s">
        <v>392</v>
      </c>
      <c r="G2262" s="9" t="s">
        <v>13180</v>
      </c>
      <c r="H2262" s="9" t="s">
        <v>320</v>
      </c>
      <c r="I2262" s="9"/>
      <c r="J2262" s="9"/>
      <c r="K2262" s="9"/>
      <c r="L2262" s="9"/>
    </row>
    <row r="2263" spans="1:12" x14ac:dyDescent="0.35">
      <c r="A2263" s="9" t="s">
        <v>13181</v>
      </c>
      <c r="B2263" s="9" t="s">
        <v>13182</v>
      </c>
      <c r="C2263" s="9" t="s">
        <v>13183</v>
      </c>
      <c r="D2263" s="9">
        <v>2261</v>
      </c>
      <c r="E2263" s="9" t="s">
        <v>13184</v>
      </c>
      <c r="F2263" s="9" t="s">
        <v>392</v>
      </c>
      <c r="G2263" s="9" t="s">
        <v>13185</v>
      </c>
      <c r="H2263" s="9" t="s">
        <v>327</v>
      </c>
      <c r="I2263" s="9"/>
      <c r="J2263" s="9"/>
      <c r="K2263" s="9"/>
      <c r="L2263" s="9"/>
    </row>
    <row r="2264" spans="1:12" x14ac:dyDescent="0.35">
      <c r="A2264" s="9" t="s">
        <v>13186</v>
      </c>
      <c r="B2264" s="9" t="s">
        <v>13187</v>
      </c>
      <c r="C2264" s="9" t="s">
        <v>13188</v>
      </c>
      <c r="D2264" s="9">
        <v>2262</v>
      </c>
      <c r="E2264" s="9" t="s">
        <v>13189</v>
      </c>
      <c r="F2264" s="9" t="s">
        <v>392</v>
      </c>
      <c r="G2264" s="9" t="s">
        <v>13190</v>
      </c>
      <c r="H2264" s="9" t="s">
        <v>320</v>
      </c>
      <c r="I2264" s="9"/>
      <c r="J2264" s="9"/>
      <c r="K2264" s="9"/>
      <c r="L2264" s="9"/>
    </row>
    <row r="2265" spans="1:12" x14ac:dyDescent="0.35">
      <c r="A2265" s="9" t="s">
        <v>13191</v>
      </c>
      <c r="B2265" s="9" t="s">
        <v>13192</v>
      </c>
      <c r="C2265" s="9" t="s">
        <v>13193</v>
      </c>
      <c r="D2265" s="9">
        <v>2263</v>
      </c>
      <c r="E2265" s="9" t="s">
        <v>13194</v>
      </c>
      <c r="F2265" s="9" t="s">
        <v>365</v>
      </c>
      <c r="G2265" s="9" t="s">
        <v>13195</v>
      </c>
      <c r="H2265" s="9" t="s">
        <v>327</v>
      </c>
      <c r="I2265" s="9"/>
      <c r="J2265" s="9"/>
      <c r="K2265" s="9"/>
      <c r="L2265" s="9"/>
    </row>
    <row r="2266" spans="1:12" x14ac:dyDescent="0.35">
      <c r="A2266" s="9" t="s">
        <v>13196</v>
      </c>
      <c r="B2266" s="9" t="s">
        <v>13197</v>
      </c>
      <c r="C2266" s="9" t="s">
        <v>13198</v>
      </c>
      <c r="D2266" s="9">
        <v>2264</v>
      </c>
      <c r="E2266" s="9" t="s">
        <v>13199</v>
      </c>
      <c r="F2266" s="9" t="s">
        <v>392</v>
      </c>
      <c r="G2266" s="9" t="s">
        <v>13200</v>
      </c>
      <c r="H2266" s="9" t="s">
        <v>320</v>
      </c>
      <c r="I2266" s="9"/>
      <c r="J2266" s="9"/>
      <c r="K2266" s="9"/>
      <c r="L2266" s="9"/>
    </row>
    <row r="2267" spans="1:12" x14ac:dyDescent="0.35">
      <c r="A2267" s="9" t="s">
        <v>13201</v>
      </c>
      <c r="B2267" s="9" t="s">
        <v>13202</v>
      </c>
      <c r="C2267" s="9" t="s">
        <v>13203</v>
      </c>
      <c r="D2267" s="9">
        <v>2265</v>
      </c>
      <c r="E2267" s="9" t="s">
        <v>13204</v>
      </c>
      <c r="F2267" s="9" t="s">
        <v>392</v>
      </c>
      <c r="G2267" s="9" t="s">
        <v>13205</v>
      </c>
      <c r="H2267" s="9" t="s">
        <v>320</v>
      </c>
      <c r="I2267" s="9"/>
      <c r="J2267" s="9"/>
      <c r="K2267" s="9"/>
      <c r="L2267" s="9"/>
    </row>
    <row r="2268" spans="1:12" x14ac:dyDescent="0.35">
      <c r="A2268" s="9" t="s">
        <v>13206</v>
      </c>
      <c r="B2268" s="9" t="s">
        <v>13207</v>
      </c>
      <c r="C2268" s="9" t="s">
        <v>13208</v>
      </c>
      <c r="D2268" s="9">
        <v>2266</v>
      </c>
      <c r="E2268" s="9" t="s">
        <v>13209</v>
      </c>
      <c r="F2268" s="9" t="s">
        <v>318</v>
      </c>
      <c r="G2268" s="9" t="s">
        <v>13210</v>
      </c>
      <c r="H2268" s="9" t="s">
        <v>327</v>
      </c>
      <c r="I2268" s="9"/>
      <c r="J2268" s="9" t="s">
        <v>13211</v>
      </c>
      <c r="K2268" s="9" t="s">
        <v>13212</v>
      </c>
      <c r="L2268" s="9" t="s">
        <v>13212</v>
      </c>
    </row>
    <row r="2269" spans="1:12" x14ac:dyDescent="0.35">
      <c r="A2269" s="9" t="s">
        <v>13213</v>
      </c>
      <c r="B2269" s="9" t="s">
        <v>13214</v>
      </c>
      <c r="C2269" s="9" t="s">
        <v>13215</v>
      </c>
      <c r="D2269" s="9">
        <v>2267</v>
      </c>
      <c r="E2269" s="9" t="s">
        <v>13216</v>
      </c>
      <c r="F2269" s="9" t="s">
        <v>318</v>
      </c>
      <c r="G2269" s="9"/>
      <c r="H2269" s="9"/>
      <c r="I2269" s="9"/>
      <c r="J2269" s="9"/>
      <c r="K2269" s="9"/>
      <c r="L2269" s="9"/>
    </row>
    <row r="2270" spans="1:12" x14ac:dyDescent="0.35">
      <c r="A2270" s="9" t="s">
        <v>13217</v>
      </c>
      <c r="B2270" s="9" t="s">
        <v>13218</v>
      </c>
      <c r="C2270" s="9" t="s">
        <v>13219</v>
      </c>
      <c r="D2270" s="9">
        <v>2268</v>
      </c>
      <c r="E2270" s="9" t="s">
        <v>13220</v>
      </c>
      <c r="F2270" s="9" t="s">
        <v>318</v>
      </c>
      <c r="G2270" s="9" t="s">
        <v>13221</v>
      </c>
      <c r="H2270" s="9" t="s">
        <v>327</v>
      </c>
      <c r="I2270" s="9"/>
      <c r="J2270" s="9" t="s">
        <v>13222</v>
      </c>
      <c r="K2270" s="9" t="s">
        <v>13223</v>
      </c>
      <c r="L2270" s="9" t="s">
        <v>13223</v>
      </c>
    </row>
    <row r="2271" spans="1:12" x14ac:dyDescent="0.35">
      <c r="A2271" s="9" t="s">
        <v>13224</v>
      </c>
      <c r="B2271" s="9" t="s">
        <v>13225</v>
      </c>
      <c r="C2271" s="9" t="s">
        <v>13226</v>
      </c>
      <c r="D2271" s="9">
        <v>2269</v>
      </c>
      <c r="E2271" s="9" t="s">
        <v>13227</v>
      </c>
      <c r="F2271" s="9" t="s">
        <v>865</v>
      </c>
      <c r="G2271" s="9" t="s">
        <v>13228</v>
      </c>
      <c r="H2271" s="9" t="s">
        <v>320</v>
      </c>
      <c r="I2271" s="9"/>
      <c r="J2271" s="9"/>
      <c r="K2271" s="9"/>
      <c r="L2271" s="9"/>
    </row>
    <row r="2272" spans="1:12" x14ac:dyDescent="0.35">
      <c r="A2272" s="9" t="s">
        <v>13229</v>
      </c>
      <c r="B2272" s="9" t="s">
        <v>13230</v>
      </c>
      <c r="C2272" s="9" t="s">
        <v>13231</v>
      </c>
      <c r="D2272" s="9">
        <v>2270</v>
      </c>
      <c r="E2272" s="9" t="s">
        <v>13232</v>
      </c>
      <c r="F2272" s="9" t="s">
        <v>498</v>
      </c>
      <c r="G2272" s="9" t="s">
        <v>13233</v>
      </c>
      <c r="H2272" s="9" t="s">
        <v>327</v>
      </c>
      <c r="I2272" s="9"/>
      <c r="J2272" s="9" t="s">
        <v>13234</v>
      </c>
      <c r="K2272" s="9" t="s">
        <v>13235</v>
      </c>
      <c r="L2272" s="9" t="s">
        <v>13235</v>
      </c>
    </row>
    <row r="2273" spans="1:12" x14ac:dyDescent="0.35">
      <c r="A2273" s="9" t="s">
        <v>13236</v>
      </c>
      <c r="B2273" s="9" t="s">
        <v>13237</v>
      </c>
      <c r="C2273" s="9" t="s">
        <v>13238</v>
      </c>
      <c r="D2273" s="9">
        <v>2271</v>
      </c>
      <c r="E2273" s="9" t="s">
        <v>13239</v>
      </c>
      <c r="F2273" s="9" t="s">
        <v>318</v>
      </c>
      <c r="G2273" s="9" t="s">
        <v>13240</v>
      </c>
      <c r="H2273" s="9" t="s">
        <v>327</v>
      </c>
      <c r="I2273" s="9"/>
      <c r="J2273" s="9"/>
      <c r="K2273" s="9"/>
      <c r="L2273" s="9"/>
    </row>
    <row r="2274" spans="1:12" x14ac:dyDescent="0.35">
      <c r="A2274" s="9" t="s">
        <v>13241</v>
      </c>
      <c r="B2274" s="9" t="s">
        <v>13242</v>
      </c>
      <c r="C2274" s="9" t="s">
        <v>13243</v>
      </c>
      <c r="D2274" s="9">
        <v>2272</v>
      </c>
      <c r="E2274" s="9" t="s">
        <v>13244</v>
      </c>
      <c r="F2274" s="9" t="s">
        <v>392</v>
      </c>
      <c r="G2274" s="9" t="s">
        <v>13245</v>
      </c>
      <c r="H2274" s="9" t="s">
        <v>320</v>
      </c>
      <c r="I2274" s="9"/>
      <c r="J2274" s="9"/>
      <c r="K2274" s="9"/>
      <c r="L2274" s="9"/>
    </row>
    <row r="2275" spans="1:12" x14ac:dyDescent="0.35">
      <c r="A2275" s="9" t="s">
        <v>13246</v>
      </c>
      <c r="B2275" s="9" t="s">
        <v>13247</v>
      </c>
      <c r="C2275" s="9" t="s">
        <v>13248</v>
      </c>
      <c r="D2275" s="9">
        <v>2273</v>
      </c>
      <c r="E2275" s="9" t="s">
        <v>13249</v>
      </c>
      <c r="F2275" s="9" t="s">
        <v>392</v>
      </c>
      <c r="G2275" s="9" t="s">
        <v>13250</v>
      </c>
      <c r="H2275" s="9" t="s">
        <v>320</v>
      </c>
      <c r="I2275" s="9"/>
      <c r="J2275" s="9"/>
      <c r="K2275" s="9" t="s">
        <v>13251</v>
      </c>
      <c r="L2275" s="9" t="s">
        <v>13251</v>
      </c>
    </row>
    <row r="2276" spans="1:12" x14ac:dyDescent="0.35">
      <c r="A2276" s="9" t="s">
        <v>13252</v>
      </c>
      <c r="B2276" s="9" t="s">
        <v>13253</v>
      </c>
      <c r="C2276" s="9" t="s">
        <v>13254</v>
      </c>
      <c r="D2276" s="9">
        <v>2274</v>
      </c>
      <c r="E2276" s="9" t="s">
        <v>13255</v>
      </c>
      <c r="F2276" s="9" t="s">
        <v>412</v>
      </c>
      <c r="G2276" s="9" t="s">
        <v>13256</v>
      </c>
      <c r="H2276" s="9" t="s">
        <v>320</v>
      </c>
      <c r="I2276" s="9"/>
      <c r="J2276" s="9"/>
      <c r="K2276" s="9" t="s">
        <v>13257</v>
      </c>
      <c r="L2276" s="9" t="s">
        <v>13257</v>
      </c>
    </row>
    <row r="2277" spans="1:12" x14ac:dyDescent="0.35">
      <c r="A2277" s="9" t="s">
        <v>13258</v>
      </c>
      <c r="B2277" s="9" t="s">
        <v>13259</v>
      </c>
      <c r="C2277" s="9" t="s">
        <v>13260</v>
      </c>
      <c r="D2277" s="9">
        <v>2275</v>
      </c>
      <c r="E2277" s="9" t="s">
        <v>13261</v>
      </c>
      <c r="F2277" s="9" t="s">
        <v>392</v>
      </c>
      <c r="G2277" s="9" t="s">
        <v>13262</v>
      </c>
      <c r="H2277" s="9" t="s">
        <v>320</v>
      </c>
      <c r="I2277" s="9"/>
      <c r="J2277" s="9" t="s">
        <v>13263</v>
      </c>
      <c r="K2277" s="9" t="s">
        <v>13264</v>
      </c>
      <c r="L2277" s="9" t="s">
        <v>350</v>
      </c>
    </row>
    <row r="2278" spans="1:12" x14ac:dyDescent="0.35">
      <c r="A2278" s="9" t="s">
        <v>13265</v>
      </c>
      <c r="B2278" s="9" t="s">
        <v>13266</v>
      </c>
      <c r="C2278" s="9" t="s">
        <v>13267</v>
      </c>
      <c r="D2278" s="9">
        <v>2276</v>
      </c>
      <c r="E2278" s="9" t="s">
        <v>13268</v>
      </c>
      <c r="F2278" s="9" t="s">
        <v>392</v>
      </c>
      <c r="G2278" s="9" t="s">
        <v>13269</v>
      </c>
      <c r="H2278" s="9" t="s">
        <v>320</v>
      </c>
      <c r="I2278" s="9"/>
      <c r="J2278" s="9"/>
      <c r="K2278" s="9"/>
      <c r="L2278" s="9"/>
    </row>
    <row r="2279" spans="1:12" x14ac:dyDescent="0.35">
      <c r="A2279" s="9" t="s">
        <v>13270</v>
      </c>
      <c r="B2279" s="9" t="s">
        <v>13271</v>
      </c>
      <c r="C2279" s="9" t="s">
        <v>13272</v>
      </c>
      <c r="D2279" s="9">
        <v>2277</v>
      </c>
      <c r="E2279" s="9" t="s">
        <v>13273</v>
      </c>
      <c r="F2279" s="9" t="s">
        <v>412</v>
      </c>
      <c r="G2279" s="9" t="s">
        <v>13274</v>
      </c>
      <c r="H2279" s="9" t="s">
        <v>320</v>
      </c>
      <c r="I2279" s="9"/>
      <c r="J2279" s="9"/>
      <c r="K2279" s="9"/>
      <c r="L2279" s="9"/>
    </row>
    <row r="2280" spans="1:12" x14ac:dyDescent="0.35">
      <c r="A2280" s="9" t="s">
        <v>13275</v>
      </c>
      <c r="B2280" s="9" t="s">
        <v>13276</v>
      </c>
      <c r="C2280" s="9" t="s">
        <v>13277</v>
      </c>
      <c r="D2280" s="9">
        <v>2278</v>
      </c>
      <c r="E2280" s="9" t="s">
        <v>13278</v>
      </c>
      <c r="F2280" s="9" t="s">
        <v>392</v>
      </c>
      <c r="G2280" s="9" t="s">
        <v>13279</v>
      </c>
      <c r="H2280" s="9" t="s">
        <v>327</v>
      </c>
      <c r="I2280" s="9"/>
      <c r="J2280" s="9" t="s">
        <v>13280</v>
      </c>
      <c r="K2280" s="9" t="s">
        <v>350</v>
      </c>
      <c r="L2280" s="9" t="s">
        <v>350</v>
      </c>
    </row>
    <row r="2281" spans="1:12" x14ac:dyDescent="0.35">
      <c r="A2281" s="9" t="s">
        <v>13281</v>
      </c>
      <c r="B2281" s="9" t="s">
        <v>13282</v>
      </c>
      <c r="C2281" s="9" t="s">
        <v>13283</v>
      </c>
      <c r="D2281" s="9">
        <v>2279</v>
      </c>
      <c r="E2281" s="9" t="s">
        <v>13284</v>
      </c>
      <c r="F2281" s="9" t="s">
        <v>412</v>
      </c>
      <c r="G2281" s="9" t="s">
        <v>13285</v>
      </c>
      <c r="H2281" s="9" t="s">
        <v>320</v>
      </c>
      <c r="I2281" s="9"/>
      <c r="J2281" s="9"/>
      <c r="K2281" s="9" t="s">
        <v>13286</v>
      </c>
      <c r="L2281" s="9" t="s">
        <v>13286</v>
      </c>
    </row>
    <row r="2282" spans="1:12" x14ac:dyDescent="0.35">
      <c r="A2282" s="9" t="s">
        <v>13287</v>
      </c>
      <c r="B2282" s="9" t="s">
        <v>13288</v>
      </c>
      <c r="C2282" s="9" t="s">
        <v>13289</v>
      </c>
      <c r="D2282" s="9">
        <v>2280</v>
      </c>
      <c r="E2282" s="9" t="s">
        <v>13290</v>
      </c>
      <c r="F2282" s="9" t="s">
        <v>392</v>
      </c>
      <c r="G2282" s="9" t="s">
        <v>13291</v>
      </c>
      <c r="H2282" s="9" t="s">
        <v>327</v>
      </c>
      <c r="I2282" s="9"/>
      <c r="J2282" s="9"/>
      <c r="K2282" s="9" t="s">
        <v>13286</v>
      </c>
      <c r="L2282" s="9" t="s">
        <v>13286</v>
      </c>
    </row>
    <row r="2283" spans="1:12" x14ac:dyDescent="0.35">
      <c r="A2283" s="9" t="s">
        <v>13292</v>
      </c>
      <c r="B2283" s="9" t="s">
        <v>13293</v>
      </c>
      <c r="C2283" s="9" t="s">
        <v>13294</v>
      </c>
      <c r="D2283" s="9">
        <v>2281</v>
      </c>
      <c r="E2283" s="9" t="s">
        <v>13295</v>
      </c>
      <c r="F2283" s="9" t="s">
        <v>318</v>
      </c>
      <c r="G2283" s="9" t="s">
        <v>13296</v>
      </c>
      <c r="H2283" s="9" t="s">
        <v>327</v>
      </c>
      <c r="I2283" s="9"/>
      <c r="J2283" s="9" t="s">
        <v>13297</v>
      </c>
      <c r="K2283" s="9" t="s">
        <v>13298</v>
      </c>
      <c r="L2283" s="9" t="s">
        <v>13298</v>
      </c>
    </row>
    <row r="2284" spans="1:12" x14ac:dyDescent="0.35">
      <c r="A2284" s="9" t="s">
        <v>13299</v>
      </c>
      <c r="B2284" s="9" t="s">
        <v>13300</v>
      </c>
      <c r="C2284" s="9" t="s">
        <v>13301</v>
      </c>
      <c r="D2284" s="9">
        <v>2282</v>
      </c>
      <c r="E2284" s="9" t="s">
        <v>13302</v>
      </c>
      <c r="F2284" s="9" t="s">
        <v>318</v>
      </c>
      <c r="G2284" s="9" t="s">
        <v>13303</v>
      </c>
      <c r="H2284" s="9" t="s">
        <v>320</v>
      </c>
      <c r="I2284" s="9"/>
      <c r="J2284" s="9"/>
      <c r="K2284" s="9"/>
      <c r="L2284" s="9"/>
    </row>
    <row r="2285" spans="1:12" x14ac:dyDescent="0.35">
      <c r="A2285" s="9" t="s">
        <v>13304</v>
      </c>
      <c r="B2285" s="9" t="s">
        <v>13305</v>
      </c>
      <c r="C2285" s="9" t="s">
        <v>13306</v>
      </c>
      <c r="D2285" s="9">
        <v>2283</v>
      </c>
      <c r="E2285" s="9" t="s">
        <v>13307</v>
      </c>
      <c r="F2285" s="9" t="s">
        <v>318</v>
      </c>
      <c r="G2285" s="9" t="s">
        <v>13308</v>
      </c>
      <c r="H2285" s="9" t="s">
        <v>320</v>
      </c>
      <c r="I2285" s="9"/>
      <c r="J2285" s="9"/>
      <c r="K2285" s="9" t="s">
        <v>13309</v>
      </c>
      <c r="L2285" s="9" t="s">
        <v>13309</v>
      </c>
    </row>
    <row r="2286" spans="1:12" x14ac:dyDescent="0.35">
      <c r="A2286" s="9" t="s">
        <v>13310</v>
      </c>
      <c r="B2286" s="9" t="s">
        <v>13311</v>
      </c>
      <c r="C2286" s="9" t="s">
        <v>13312</v>
      </c>
      <c r="D2286" s="9">
        <v>2284</v>
      </c>
      <c r="E2286" s="9" t="s">
        <v>13313</v>
      </c>
      <c r="F2286" s="9" t="s">
        <v>365</v>
      </c>
      <c r="G2286" s="9" t="s">
        <v>13314</v>
      </c>
      <c r="H2286" s="9" t="s">
        <v>327</v>
      </c>
      <c r="I2286" s="9"/>
      <c r="J2286" s="9"/>
      <c r="K2286" s="9"/>
      <c r="L2286" s="9"/>
    </row>
    <row r="2287" spans="1:12" x14ac:dyDescent="0.35">
      <c r="A2287" s="9" t="s">
        <v>13315</v>
      </c>
      <c r="B2287" s="9" t="s">
        <v>13316</v>
      </c>
      <c r="C2287" s="9" t="s">
        <v>13317</v>
      </c>
      <c r="D2287" s="9">
        <v>2285</v>
      </c>
      <c r="E2287" s="9" t="s">
        <v>13318</v>
      </c>
      <c r="F2287" s="9" t="s">
        <v>318</v>
      </c>
      <c r="G2287" s="9" t="s">
        <v>13319</v>
      </c>
      <c r="H2287" s="9" t="s">
        <v>327</v>
      </c>
      <c r="I2287" s="9"/>
      <c r="J2287" s="9" t="s">
        <v>13320</v>
      </c>
      <c r="K2287" s="9" t="s">
        <v>13321</v>
      </c>
      <c r="L2287" s="9" t="s">
        <v>13321</v>
      </c>
    </row>
    <row r="2288" spans="1:12" x14ac:dyDescent="0.35">
      <c r="A2288" s="9" t="s">
        <v>13322</v>
      </c>
      <c r="B2288" s="9" t="s">
        <v>13323</v>
      </c>
      <c r="C2288" s="9" t="s">
        <v>13324</v>
      </c>
      <c r="D2288" s="9">
        <v>2286</v>
      </c>
      <c r="E2288" s="9" t="s">
        <v>13325</v>
      </c>
      <c r="F2288" s="9" t="s">
        <v>412</v>
      </c>
      <c r="G2288" s="9" t="s">
        <v>13326</v>
      </c>
      <c r="H2288" s="9" t="s">
        <v>327</v>
      </c>
      <c r="I2288" s="9"/>
      <c r="J2288" s="9"/>
      <c r="K2288" s="9"/>
      <c r="L2288" s="9"/>
    </row>
    <row r="2289" spans="1:12" x14ac:dyDescent="0.35">
      <c r="A2289" s="9" t="s">
        <v>13327</v>
      </c>
      <c r="B2289" s="9" t="s">
        <v>13328</v>
      </c>
      <c r="C2289" s="9" t="s">
        <v>13329</v>
      </c>
      <c r="D2289" s="9">
        <v>2287</v>
      </c>
      <c r="E2289" s="9" t="s">
        <v>13330</v>
      </c>
      <c r="F2289" s="9" t="s">
        <v>318</v>
      </c>
      <c r="G2289" s="9" t="s">
        <v>13331</v>
      </c>
      <c r="H2289" s="9" t="s">
        <v>327</v>
      </c>
      <c r="I2289" s="9"/>
      <c r="J2289" s="9" t="s">
        <v>13332</v>
      </c>
      <c r="K2289" s="9" t="s">
        <v>13333</v>
      </c>
      <c r="L2289" s="9" t="s">
        <v>13333</v>
      </c>
    </row>
    <row r="2290" spans="1:12" x14ac:dyDescent="0.35">
      <c r="A2290" s="9" t="s">
        <v>13334</v>
      </c>
      <c r="B2290" s="9" t="s">
        <v>13335</v>
      </c>
      <c r="C2290" s="9" t="s">
        <v>13336</v>
      </c>
      <c r="D2290" s="9">
        <v>2288</v>
      </c>
      <c r="E2290" s="9" t="s">
        <v>13337</v>
      </c>
      <c r="F2290" s="9" t="s">
        <v>412</v>
      </c>
      <c r="G2290" s="9" t="s">
        <v>13338</v>
      </c>
      <c r="H2290" s="9" t="s">
        <v>327</v>
      </c>
      <c r="I2290" s="9"/>
      <c r="J2290" s="9" t="s">
        <v>13339</v>
      </c>
      <c r="K2290" s="9" t="s">
        <v>13340</v>
      </c>
      <c r="L2290" s="9" t="s">
        <v>13340</v>
      </c>
    </row>
    <row r="2291" spans="1:12" x14ac:dyDescent="0.35">
      <c r="A2291" s="9" t="s">
        <v>13341</v>
      </c>
      <c r="B2291" s="9" t="s">
        <v>13342</v>
      </c>
      <c r="C2291" s="9" t="s">
        <v>13343</v>
      </c>
      <c r="D2291" s="9">
        <v>2289</v>
      </c>
      <c r="E2291" s="9" t="s">
        <v>13344</v>
      </c>
      <c r="F2291" s="9" t="s">
        <v>412</v>
      </c>
      <c r="G2291" s="9" t="s">
        <v>13345</v>
      </c>
      <c r="H2291" s="9" t="s">
        <v>327</v>
      </c>
      <c r="I2291" s="9"/>
      <c r="J2291" s="9" t="s">
        <v>13346</v>
      </c>
      <c r="K2291" s="9" t="s">
        <v>13347</v>
      </c>
      <c r="L2291" s="9" t="s">
        <v>13347</v>
      </c>
    </row>
    <row r="2292" spans="1:12" x14ac:dyDescent="0.35">
      <c r="A2292" s="9" t="s">
        <v>13348</v>
      </c>
      <c r="B2292" s="9" t="s">
        <v>13349</v>
      </c>
      <c r="C2292" s="9" t="s">
        <v>13350</v>
      </c>
      <c r="D2292" s="9">
        <v>2290</v>
      </c>
      <c r="E2292" s="9" t="s">
        <v>13351</v>
      </c>
      <c r="F2292" s="9" t="s">
        <v>365</v>
      </c>
      <c r="G2292" s="9" t="s">
        <v>13352</v>
      </c>
      <c r="H2292" s="9" t="s">
        <v>327</v>
      </c>
      <c r="I2292" s="9"/>
      <c r="J2292" s="9" t="s">
        <v>13353</v>
      </c>
      <c r="K2292" s="9" t="s">
        <v>13354</v>
      </c>
      <c r="L2292" s="9" t="s">
        <v>13355</v>
      </c>
    </row>
    <row r="2293" spans="1:12" x14ac:dyDescent="0.35">
      <c r="A2293" s="9" t="s">
        <v>13356</v>
      </c>
      <c r="B2293" s="9" t="s">
        <v>13357</v>
      </c>
      <c r="C2293" s="9" t="s">
        <v>13358</v>
      </c>
      <c r="D2293" s="9">
        <v>2291</v>
      </c>
      <c r="E2293" s="9" t="s">
        <v>13359</v>
      </c>
      <c r="F2293" s="9" t="s">
        <v>318</v>
      </c>
      <c r="G2293" s="9" t="s">
        <v>13360</v>
      </c>
      <c r="H2293" s="9" t="s">
        <v>327</v>
      </c>
      <c r="I2293" s="9"/>
      <c r="J2293" s="9" t="s">
        <v>13361</v>
      </c>
      <c r="K2293" s="9" t="s">
        <v>13362</v>
      </c>
      <c r="L2293" s="9" t="s">
        <v>13362</v>
      </c>
    </row>
    <row r="2294" spans="1:12" x14ac:dyDescent="0.35">
      <c r="A2294" s="9" t="s">
        <v>13363</v>
      </c>
      <c r="B2294" s="9" t="s">
        <v>13364</v>
      </c>
      <c r="C2294" s="9" t="s">
        <v>13365</v>
      </c>
      <c r="D2294" s="9">
        <v>2292</v>
      </c>
      <c r="E2294" s="9" t="s">
        <v>13366</v>
      </c>
      <c r="F2294" s="9" t="s">
        <v>318</v>
      </c>
      <c r="G2294" s="9" t="s">
        <v>13367</v>
      </c>
      <c r="H2294" s="9" t="s">
        <v>327</v>
      </c>
      <c r="I2294" s="9"/>
      <c r="J2294" s="9"/>
      <c r="K2294" s="9" t="s">
        <v>13368</v>
      </c>
      <c r="L2294" s="9" t="s">
        <v>13368</v>
      </c>
    </row>
    <row r="2295" spans="1:12" x14ac:dyDescent="0.35">
      <c r="A2295" s="9" t="s">
        <v>13369</v>
      </c>
      <c r="B2295" s="9" t="s">
        <v>13370</v>
      </c>
      <c r="C2295" s="9" t="s">
        <v>13371</v>
      </c>
      <c r="D2295" s="9">
        <v>2293</v>
      </c>
      <c r="E2295" s="9" t="s">
        <v>13372</v>
      </c>
      <c r="F2295" s="9" t="s">
        <v>412</v>
      </c>
      <c r="G2295" s="9" t="s">
        <v>13373</v>
      </c>
      <c r="H2295" s="9" t="s">
        <v>320</v>
      </c>
      <c r="I2295" s="9"/>
      <c r="J2295" s="9"/>
      <c r="K2295" s="9"/>
      <c r="L2295" s="9"/>
    </row>
    <row r="2296" spans="1:12" x14ac:dyDescent="0.35">
      <c r="A2296" s="9" t="s">
        <v>13374</v>
      </c>
      <c r="B2296" s="9" t="s">
        <v>13375</v>
      </c>
      <c r="C2296" s="9" t="s">
        <v>13376</v>
      </c>
      <c r="D2296" s="9">
        <v>2294</v>
      </c>
      <c r="E2296" s="9" t="s">
        <v>13377</v>
      </c>
      <c r="F2296" s="9" t="s">
        <v>365</v>
      </c>
      <c r="G2296" s="9" t="s">
        <v>13378</v>
      </c>
      <c r="H2296" s="9" t="s">
        <v>320</v>
      </c>
      <c r="I2296" s="9"/>
      <c r="J2296" s="9"/>
      <c r="K2296" s="9" t="s">
        <v>13379</v>
      </c>
      <c r="L2296" s="9" t="s">
        <v>13379</v>
      </c>
    </row>
    <row r="2297" spans="1:12" x14ac:dyDescent="0.35">
      <c r="A2297" s="9" t="s">
        <v>13380</v>
      </c>
      <c r="B2297" s="9" t="s">
        <v>13381</v>
      </c>
      <c r="C2297" s="9" t="s">
        <v>13382</v>
      </c>
      <c r="D2297" s="9">
        <v>2295</v>
      </c>
      <c r="E2297" s="9" t="s">
        <v>13383</v>
      </c>
      <c r="F2297" s="9" t="s">
        <v>318</v>
      </c>
      <c r="G2297" s="9"/>
      <c r="H2297" s="9"/>
      <c r="I2297" s="9"/>
      <c r="J2297" s="9"/>
      <c r="K2297" s="9"/>
      <c r="L2297" s="9"/>
    </row>
    <row r="2298" spans="1:12" x14ac:dyDescent="0.35">
      <c r="A2298" s="9" t="s">
        <v>13384</v>
      </c>
      <c r="B2298" s="9" t="s">
        <v>13385</v>
      </c>
      <c r="C2298" s="9" t="s">
        <v>13386</v>
      </c>
      <c r="D2298" s="9">
        <v>2296</v>
      </c>
      <c r="E2298" s="9" t="s">
        <v>13387</v>
      </c>
      <c r="F2298" s="9" t="s">
        <v>318</v>
      </c>
      <c r="G2298" s="9" t="s">
        <v>13388</v>
      </c>
      <c r="H2298" s="9" t="s">
        <v>327</v>
      </c>
      <c r="I2298" s="9"/>
      <c r="J2298" s="9" t="s">
        <v>13389</v>
      </c>
      <c r="K2298" s="9" t="s">
        <v>13390</v>
      </c>
      <c r="L2298" s="9" t="s">
        <v>13390</v>
      </c>
    </row>
    <row r="2299" spans="1:12" x14ac:dyDescent="0.35">
      <c r="A2299" s="9" t="s">
        <v>13391</v>
      </c>
      <c r="B2299" s="9" t="s">
        <v>13392</v>
      </c>
      <c r="C2299" s="9" t="s">
        <v>13393</v>
      </c>
      <c r="D2299" s="9">
        <v>2297</v>
      </c>
      <c r="E2299" s="9" t="s">
        <v>13394</v>
      </c>
      <c r="F2299" s="9" t="s">
        <v>412</v>
      </c>
      <c r="G2299" s="9" t="s">
        <v>13395</v>
      </c>
      <c r="H2299" s="9" t="s">
        <v>327</v>
      </c>
      <c r="I2299" s="9"/>
      <c r="J2299" s="9" t="s">
        <v>13396</v>
      </c>
      <c r="K2299" s="9" t="s">
        <v>13397</v>
      </c>
      <c r="L2299" s="9" t="s">
        <v>13397</v>
      </c>
    </row>
    <row r="2300" spans="1:12" x14ac:dyDescent="0.35">
      <c r="A2300" s="9" t="s">
        <v>13398</v>
      </c>
      <c r="B2300" s="9" t="s">
        <v>13399</v>
      </c>
      <c r="C2300" s="9" t="s">
        <v>13400</v>
      </c>
      <c r="D2300" s="9">
        <v>2298</v>
      </c>
      <c r="E2300" s="9" t="s">
        <v>13401</v>
      </c>
      <c r="F2300" s="9" t="s">
        <v>412</v>
      </c>
      <c r="G2300" s="9" t="s">
        <v>13402</v>
      </c>
      <c r="H2300" s="9" t="s">
        <v>327</v>
      </c>
      <c r="I2300" s="9"/>
      <c r="J2300" s="9" t="s">
        <v>13403</v>
      </c>
      <c r="K2300" s="9" t="s">
        <v>13404</v>
      </c>
      <c r="L2300" s="9" t="s">
        <v>13404</v>
      </c>
    </row>
    <row r="2301" spans="1:12" x14ac:dyDescent="0.35">
      <c r="A2301" s="9" t="s">
        <v>13405</v>
      </c>
      <c r="B2301" s="9" t="s">
        <v>13406</v>
      </c>
      <c r="C2301" s="9" t="s">
        <v>13407</v>
      </c>
      <c r="D2301" s="9">
        <v>2299</v>
      </c>
      <c r="E2301" s="9" t="s">
        <v>13408</v>
      </c>
      <c r="F2301" s="9" t="s">
        <v>318</v>
      </c>
      <c r="G2301" s="9"/>
      <c r="H2301" s="9"/>
      <c r="I2301" s="9"/>
      <c r="J2301" s="9"/>
      <c r="K2301" s="9"/>
      <c r="L2301" s="9"/>
    </row>
    <row r="2302" spans="1:12" x14ac:dyDescent="0.35">
      <c r="A2302" s="9" t="s">
        <v>13409</v>
      </c>
      <c r="B2302" s="9" t="s">
        <v>13410</v>
      </c>
      <c r="C2302" s="9" t="s">
        <v>13411</v>
      </c>
      <c r="D2302" s="9">
        <v>2300</v>
      </c>
      <c r="E2302" s="9" t="s">
        <v>13412</v>
      </c>
      <c r="F2302" s="9" t="s">
        <v>318</v>
      </c>
      <c r="G2302" s="9" t="s">
        <v>13413</v>
      </c>
      <c r="H2302" s="9" t="s">
        <v>327</v>
      </c>
      <c r="I2302" s="9"/>
      <c r="J2302" s="9" t="s">
        <v>13414</v>
      </c>
      <c r="K2302" s="9" t="s">
        <v>13415</v>
      </c>
      <c r="L2302" s="9" t="s">
        <v>13415</v>
      </c>
    </row>
    <row r="2303" spans="1:12" x14ac:dyDescent="0.35">
      <c r="A2303" s="9" t="s">
        <v>13416</v>
      </c>
      <c r="B2303" s="9" t="s">
        <v>13417</v>
      </c>
      <c r="C2303" s="9" t="s">
        <v>13418</v>
      </c>
      <c r="D2303" s="9">
        <v>2301</v>
      </c>
      <c r="E2303" s="9" t="s">
        <v>13419</v>
      </c>
      <c r="F2303" s="9" t="s">
        <v>412</v>
      </c>
      <c r="G2303" s="9" t="s">
        <v>13420</v>
      </c>
      <c r="H2303" s="9" t="s">
        <v>327</v>
      </c>
      <c r="I2303" s="9"/>
      <c r="J2303" s="9" t="s">
        <v>13421</v>
      </c>
      <c r="K2303" s="9" t="s">
        <v>13422</v>
      </c>
      <c r="L2303" s="9" t="s">
        <v>13422</v>
      </c>
    </row>
    <row r="2304" spans="1:12" x14ac:dyDescent="0.35">
      <c r="A2304" s="9" t="s">
        <v>13423</v>
      </c>
      <c r="B2304" s="9" t="s">
        <v>13424</v>
      </c>
      <c r="C2304" s="9" t="s">
        <v>13425</v>
      </c>
      <c r="D2304" s="9">
        <v>2302</v>
      </c>
      <c r="E2304" s="9" t="s">
        <v>13426</v>
      </c>
      <c r="F2304" s="9" t="s">
        <v>412</v>
      </c>
      <c r="G2304" s="9" t="s">
        <v>13427</v>
      </c>
      <c r="H2304" s="9" t="s">
        <v>327</v>
      </c>
      <c r="I2304" s="9"/>
      <c r="J2304" s="9" t="s">
        <v>13428</v>
      </c>
      <c r="K2304" s="9" t="s">
        <v>13429</v>
      </c>
      <c r="L2304" s="9" t="s">
        <v>13429</v>
      </c>
    </row>
    <row r="2305" spans="1:12" x14ac:dyDescent="0.35">
      <c r="A2305" s="9" t="s">
        <v>13430</v>
      </c>
      <c r="B2305" s="9" t="s">
        <v>13431</v>
      </c>
      <c r="C2305" s="9" t="s">
        <v>13432</v>
      </c>
      <c r="D2305" s="9">
        <v>2303</v>
      </c>
      <c r="E2305" s="9" t="s">
        <v>13433</v>
      </c>
      <c r="F2305" s="9" t="s">
        <v>318</v>
      </c>
      <c r="G2305" s="9" t="s">
        <v>13434</v>
      </c>
      <c r="H2305" s="9" t="s">
        <v>327</v>
      </c>
      <c r="I2305" s="9"/>
      <c r="J2305" s="9" t="s">
        <v>13435</v>
      </c>
      <c r="K2305" s="9" t="s">
        <v>13436</v>
      </c>
      <c r="L2305" s="9" t="s">
        <v>13436</v>
      </c>
    </row>
    <row r="2306" spans="1:12" x14ac:dyDescent="0.35">
      <c r="A2306" s="9" t="s">
        <v>13437</v>
      </c>
      <c r="B2306" s="9" t="s">
        <v>13438</v>
      </c>
      <c r="C2306" s="9" t="s">
        <v>13439</v>
      </c>
      <c r="D2306" s="9">
        <v>2304</v>
      </c>
      <c r="E2306" s="9" t="s">
        <v>13440</v>
      </c>
      <c r="F2306" s="9" t="s">
        <v>365</v>
      </c>
      <c r="G2306" s="9" t="s">
        <v>13441</v>
      </c>
      <c r="H2306" s="9" t="s">
        <v>327</v>
      </c>
      <c r="I2306" s="9"/>
      <c r="J2306" s="9"/>
      <c r="K2306" s="9" t="s">
        <v>13442</v>
      </c>
      <c r="L2306" s="9" t="s">
        <v>13442</v>
      </c>
    </row>
    <row r="2307" spans="1:12" x14ac:dyDescent="0.35">
      <c r="A2307" s="9" t="s">
        <v>13443</v>
      </c>
      <c r="B2307" s="9" t="s">
        <v>13444</v>
      </c>
      <c r="C2307" s="9" t="s">
        <v>13445</v>
      </c>
      <c r="D2307" s="9">
        <v>2305</v>
      </c>
      <c r="E2307" s="9" t="s">
        <v>13446</v>
      </c>
      <c r="F2307" s="9" t="s">
        <v>318</v>
      </c>
      <c r="G2307" s="9" t="s">
        <v>13447</v>
      </c>
      <c r="H2307" s="9" t="s">
        <v>327</v>
      </c>
      <c r="I2307" s="9"/>
      <c r="J2307" s="9" t="s">
        <v>13448</v>
      </c>
      <c r="K2307" s="9" t="s">
        <v>13449</v>
      </c>
      <c r="L2307" s="9" t="s">
        <v>13449</v>
      </c>
    </row>
    <row r="2308" spans="1:12" x14ac:dyDescent="0.35">
      <c r="A2308" s="9" t="s">
        <v>13450</v>
      </c>
      <c r="B2308" s="9" t="s">
        <v>13451</v>
      </c>
      <c r="C2308" s="9" t="s">
        <v>13452</v>
      </c>
      <c r="D2308" s="9">
        <v>2306</v>
      </c>
      <c r="E2308" s="9" t="s">
        <v>13453</v>
      </c>
      <c r="F2308" s="9" t="s">
        <v>318</v>
      </c>
      <c r="G2308" s="9"/>
      <c r="H2308" s="9"/>
      <c r="I2308" s="9"/>
      <c r="J2308" s="9"/>
      <c r="K2308" s="9"/>
      <c r="L2308" s="9"/>
    </row>
    <row r="2309" spans="1:12" x14ac:dyDescent="0.35">
      <c r="A2309" s="9" t="s">
        <v>13454</v>
      </c>
      <c r="B2309" s="9" t="s">
        <v>13455</v>
      </c>
      <c r="C2309" s="9" t="s">
        <v>13456</v>
      </c>
      <c r="D2309" s="9">
        <v>2307</v>
      </c>
      <c r="E2309" s="9" t="s">
        <v>13457</v>
      </c>
      <c r="F2309" s="9" t="s">
        <v>318</v>
      </c>
      <c r="G2309" s="9" t="s">
        <v>13458</v>
      </c>
      <c r="H2309" s="9" t="s">
        <v>327</v>
      </c>
      <c r="I2309" s="9"/>
      <c r="J2309" s="9" t="s">
        <v>13459</v>
      </c>
      <c r="K2309" s="9" t="s">
        <v>13460</v>
      </c>
      <c r="L2309" s="9" t="s">
        <v>13460</v>
      </c>
    </row>
    <row r="2310" spans="1:12" x14ac:dyDescent="0.35">
      <c r="A2310" s="9" t="s">
        <v>13461</v>
      </c>
      <c r="B2310" s="9" t="s">
        <v>13462</v>
      </c>
      <c r="C2310" s="9" t="s">
        <v>13463</v>
      </c>
      <c r="D2310" s="9">
        <v>2308</v>
      </c>
      <c r="E2310" s="9" t="s">
        <v>13464</v>
      </c>
      <c r="F2310" s="9" t="s">
        <v>365</v>
      </c>
      <c r="G2310" s="9" t="s">
        <v>13465</v>
      </c>
      <c r="H2310" s="9" t="s">
        <v>327</v>
      </c>
      <c r="I2310" s="9"/>
      <c r="J2310" s="9"/>
      <c r="K2310" s="9" t="s">
        <v>13466</v>
      </c>
      <c r="L2310" s="9" t="s">
        <v>13466</v>
      </c>
    </row>
    <row r="2311" spans="1:12" x14ac:dyDescent="0.35">
      <c r="A2311" s="9" t="s">
        <v>13467</v>
      </c>
      <c r="B2311" s="9" t="s">
        <v>13468</v>
      </c>
      <c r="C2311" s="9" t="s">
        <v>13469</v>
      </c>
      <c r="D2311" s="9">
        <v>2309</v>
      </c>
      <c r="E2311" s="9" t="s">
        <v>13470</v>
      </c>
      <c r="F2311" s="9" t="s">
        <v>318</v>
      </c>
      <c r="G2311" s="9" t="s">
        <v>13471</v>
      </c>
      <c r="H2311" s="9" t="s">
        <v>320</v>
      </c>
      <c r="I2311" s="9"/>
      <c r="J2311" s="9"/>
      <c r="K2311" s="9"/>
      <c r="L2311" s="9"/>
    </row>
    <row r="2312" spans="1:12" x14ac:dyDescent="0.35">
      <c r="A2312" s="9" t="s">
        <v>13472</v>
      </c>
      <c r="B2312" s="9" t="s">
        <v>13473</v>
      </c>
      <c r="C2312" s="9" t="s">
        <v>13474</v>
      </c>
      <c r="D2312" s="9">
        <v>2310</v>
      </c>
      <c r="E2312" s="9" t="s">
        <v>13475</v>
      </c>
      <c r="F2312" s="9" t="s">
        <v>318</v>
      </c>
      <c r="G2312" s="9" t="s">
        <v>13476</v>
      </c>
      <c r="H2312" s="9" t="s">
        <v>320</v>
      </c>
      <c r="I2312" s="9"/>
      <c r="J2312" s="9"/>
      <c r="K2312" s="9" t="s">
        <v>13477</v>
      </c>
      <c r="L2312" s="9" t="s">
        <v>13477</v>
      </c>
    </row>
    <row r="2313" spans="1:12" x14ac:dyDescent="0.35">
      <c r="A2313" s="9" t="s">
        <v>13478</v>
      </c>
      <c r="B2313" s="9" t="s">
        <v>13479</v>
      </c>
      <c r="C2313" s="9" t="s">
        <v>13480</v>
      </c>
      <c r="D2313" s="9">
        <v>2311</v>
      </c>
      <c r="E2313" s="9" t="s">
        <v>13481</v>
      </c>
      <c r="F2313" s="9" t="s">
        <v>318</v>
      </c>
      <c r="G2313" s="9" t="s">
        <v>13482</v>
      </c>
      <c r="H2313" s="9" t="s">
        <v>327</v>
      </c>
      <c r="I2313" s="9"/>
      <c r="J2313" s="9"/>
      <c r="K2313" s="9" t="s">
        <v>13483</v>
      </c>
      <c r="L2313" s="9" t="s">
        <v>13483</v>
      </c>
    </row>
    <row r="2314" spans="1:12" x14ac:dyDescent="0.35">
      <c r="A2314" s="9" t="s">
        <v>13484</v>
      </c>
      <c r="B2314" s="9" t="s">
        <v>13485</v>
      </c>
      <c r="C2314" s="9" t="s">
        <v>13486</v>
      </c>
      <c r="D2314" s="9">
        <v>2312</v>
      </c>
      <c r="E2314" s="9" t="s">
        <v>13487</v>
      </c>
      <c r="F2314" s="9" t="s">
        <v>318</v>
      </c>
      <c r="G2314" s="9" t="s">
        <v>13488</v>
      </c>
      <c r="H2314" s="9" t="s">
        <v>327</v>
      </c>
      <c r="I2314" s="9"/>
      <c r="J2314" s="9" t="s">
        <v>13489</v>
      </c>
      <c r="K2314" s="9" t="s">
        <v>13490</v>
      </c>
      <c r="L2314" s="9" t="s">
        <v>13491</v>
      </c>
    </row>
    <row r="2315" spans="1:12" x14ac:dyDescent="0.35">
      <c r="A2315" s="9" t="s">
        <v>13492</v>
      </c>
      <c r="B2315" s="9" t="s">
        <v>13493</v>
      </c>
      <c r="C2315" s="9" t="s">
        <v>13494</v>
      </c>
      <c r="D2315" s="9">
        <v>2313</v>
      </c>
      <c r="E2315" s="9" t="s">
        <v>13495</v>
      </c>
      <c r="F2315" s="9" t="s">
        <v>318</v>
      </c>
      <c r="G2315" s="9" t="s">
        <v>13496</v>
      </c>
      <c r="H2315" s="9" t="s">
        <v>320</v>
      </c>
      <c r="I2315" s="9"/>
      <c r="J2315" s="9"/>
      <c r="K2315" s="9"/>
      <c r="L2315" s="9"/>
    </row>
    <row r="2316" spans="1:12" x14ac:dyDescent="0.35">
      <c r="A2316" s="9" t="s">
        <v>13497</v>
      </c>
      <c r="B2316" s="9" t="s">
        <v>13498</v>
      </c>
      <c r="C2316" s="9" t="s">
        <v>13499</v>
      </c>
      <c r="D2316" s="9">
        <v>2314</v>
      </c>
      <c r="E2316" s="9" t="s">
        <v>13500</v>
      </c>
      <c r="F2316" s="9" t="s">
        <v>318</v>
      </c>
      <c r="G2316" s="9"/>
      <c r="H2316" s="9"/>
      <c r="I2316" s="9"/>
      <c r="J2316" s="9"/>
      <c r="K2316" s="9"/>
      <c r="L2316" s="9"/>
    </row>
    <row r="2317" spans="1:12" x14ac:dyDescent="0.35">
      <c r="A2317" s="9" t="s">
        <v>13501</v>
      </c>
      <c r="B2317" s="9" t="s">
        <v>13502</v>
      </c>
      <c r="C2317" s="9" t="s">
        <v>13503</v>
      </c>
      <c r="D2317" s="9">
        <v>2315</v>
      </c>
      <c r="E2317" s="9" t="s">
        <v>13504</v>
      </c>
      <c r="F2317" s="9" t="s">
        <v>318</v>
      </c>
      <c r="G2317" s="9" t="s">
        <v>13505</v>
      </c>
      <c r="H2317" s="9" t="s">
        <v>327</v>
      </c>
      <c r="I2317" s="9"/>
      <c r="J2317" s="9" t="s">
        <v>13506</v>
      </c>
      <c r="K2317" s="9" t="s">
        <v>13507</v>
      </c>
      <c r="L2317" s="9" t="s">
        <v>13507</v>
      </c>
    </row>
    <row r="2318" spans="1:12" x14ac:dyDescent="0.35">
      <c r="A2318" s="9" t="s">
        <v>13508</v>
      </c>
      <c r="B2318" s="9" t="s">
        <v>13509</v>
      </c>
      <c r="C2318" s="9" t="s">
        <v>13510</v>
      </c>
      <c r="D2318" s="9">
        <v>2316</v>
      </c>
      <c r="E2318" s="9" t="s">
        <v>13511</v>
      </c>
      <c r="F2318" s="9" t="s">
        <v>318</v>
      </c>
      <c r="G2318" s="9" t="s">
        <v>13512</v>
      </c>
      <c r="H2318" s="9" t="s">
        <v>327</v>
      </c>
      <c r="I2318" s="9"/>
      <c r="J2318" s="9" t="s">
        <v>13513</v>
      </c>
      <c r="K2318" s="9" t="s">
        <v>13514</v>
      </c>
      <c r="L2318" s="9" t="s">
        <v>350</v>
      </c>
    </row>
    <row r="2319" spans="1:12" x14ac:dyDescent="0.35">
      <c r="A2319" s="9" t="s">
        <v>13515</v>
      </c>
      <c r="B2319" s="9" t="s">
        <v>13516</v>
      </c>
      <c r="C2319" s="9" t="s">
        <v>13517</v>
      </c>
      <c r="D2319" s="9">
        <v>2317</v>
      </c>
      <c r="E2319" s="9" t="s">
        <v>13518</v>
      </c>
      <c r="F2319" s="9" t="s">
        <v>365</v>
      </c>
      <c r="G2319" s="9" t="s">
        <v>13519</v>
      </c>
      <c r="H2319" s="9" t="s">
        <v>327</v>
      </c>
      <c r="I2319" s="9"/>
      <c r="J2319" s="9"/>
      <c r="K2319" s="9" t="s">
        <v>13520</v>
      </c>
      <c r="L2319" s="9" t="s">
        <v>13520</v>
      </c>
    </row>
    <row r="2320" spans="1:12" x14ac:dyDescent="0.35">
      <c r="A2320" s="9" t="s">
        <v>13521</v>
      </c>
      <c r="B2320" s="9" t="s">
        <v>13522</v>
      </c>
      <c r="C2320" s="9" t="s">
        <v>13523</v>
      </c>
      <c r="D2320" s="9">
        <v>2318</v>
      </c>
      <c r="E2320" s="9" t="s">
        <v>13524</v>
      </c>
      <c r="F2320" s="9" t="s">
        <v>392</v>
      </c>
      <c r="G2320" s="9" t="s">
        <v>13525</v>
      </c>
      <c r="H2320" s="9" t="s">
        <v>327</v>
      </c>
      <c r="I2320" s="9"/>
      <c r="J2320" s="9" t="s">
        <v>13526</v>
      </c>
      <c r="K2320" s="9" t="s">
        <v>13527</v>
      </c>
      <c r="L2320" s="9" t="s">
        <v>13528</v>
      </c>
    </row>
    <row r="2321" spans="1:12" x14ac:dyDescent="0.35">
      <c r="A2321" s="9" t="s">
        <v>13529</v>
      </c>
      <c r="B2321" s="9" t="s">
        <v>13530</v>
      </c>
      <c r="C2321" s="9" t="s">
        <v>13531</v>
      </c>
      <c r="D2321" s="9">
        <v>2319</v>
      </c>
      <c r="E2321" s="9" t="s">
        <v>13532</v>
      </c>
      <c r="F2321" s="9" t="s">
        <v>392</v>
      </c>
      <c r="G2321" s="9" t="s">
        <v>13533</v>
      </c>
      <c r="H2321" s="9" t="s">
        <v>320</v>
      </c>
      <c r="I2321" s="9"/>
      <c r="J2321" s="9"/>
      <c r="K2321" s="9" t="s">
        <v>13534</v>
      </c>
      <c r="L2321" s="9" t="s">
        <v>13535</v>
      </c>
    </row>
    <row r="2322" spans="1:12" x14ac:dyDescent="0.35">
      <c r="A2322" s="9" t="s">
        <v>13536</v>
      </c>
      <c r="B2322" s="9" t="s">
        <v>13537</v>
      </c>
      <c r="C2322" s="9" t="s">
        <v>13538</v>
      </c>
      <c r="D2322" s="9">
        <v>2320</v>
      </c>
      <c r="E2322" s="9" t="s">
        <v>13539</v>
      </c>
      <c r="F2322" s="9" t="s">
        <v>318</v>
      </c>
      <c r="G2322" s="9" t="s">
        <v>13540</v>
      </c>
      <c r="H2322" s="9" t="s">
        <v>327</v>
      </c>
      <c r="I2322" s="9"/>
      <c r="J2322" s="9" t="s">
        <v>13541</v>
      </c>
      <c r="K2322" s="9" t="s">
        <v>13542</v>
      </c>
      <c r="L2322" s="9" t="s">
        <v>13542</v>
      </c>
    </row>
    <row r="2323" spans="1:12" x14ac:dyDescent="0.35">
      <c r="A2323" s="9" t="s">
        <v>13543</v>
      </c>
      <c r="B2323" s="9" t="s">
        <v>13544</v>
      </c>
      <c r="C2323" s="9" t="s">
        <v>13545</v>
      </c>
      <c r="D2323" s="9">
        <v>2321</v>
      </c>
      <c r="E2323" s="9" t="s">
        <v>13546</v>
      </c>
      <c r="F2323" s="9" t="s">
        <v>1005</v>
      </c>
      <c r="G2323" s="9" t="s">
        <v>13547</v>
      </c>
      <c r="H2323" s="9" t="s">
        <v>327</v>
      </c>
      <c r="I2323" s="9"/>
      <c r="J2323" s="9" t="s">
        <v>13548</v>
      </c>
      <c r="K2323" s="9" t="s">
        <v>13549</v>
      </c>
      <c r="L2323" s="9" t="s">
        <v>13549</v>
      </c>
    </row>
    <row r="2324" spans="1:12" x14ac:dyDescent="0.35">
      <c r="A2324" s="9" t="s">
        <v>13550</v>
      </c>
      <c r="B2324" s="9" t="s">
        <v>13551</v>
      </c>
      <c r="C2324" s="9" t="s">
        <v>13552</v>
      </c>
      <c r="D2324" s="9">
        <v>2322</v>
      </c>
      <c r="E2324" s="9" t="s">
        <v>13553</v>
      </c>
      <c r="F2324" s="9" t="s">
        <v>318</v>
      </c>
      <c r="G2324" s="9" t="s">
        <v>13554</v>
      </c>
      <c r="H2324" s="9" t="s">
        <v>327</v>
      </c>
      <c r="I2324" s="9"/>
      <c r="J2324" s="9" t="s">
        <v>13555</v>
      </c>
      <c r="K2324" s="9" t="s">
        <v>13556</v>
      </c>
      <c r="L2324" s="9" t="s">
        <v>13556</v>
      </c>
    </row>
    <row r="2325" spans="1:12" x14ac:dyDescent="0.35">
      <c r="A2325" s="9" t="s">
        <v>13557</v>
      </c>
      <c r="B2325" s="9" t="s">
        <v>13558</v>
      </c>
      <c r="C2325" s="9" t="s">
        <v>13559</v>
      </c>
      <c r="D2325" s="9">
        <v>2323</v>
      </c>
      <c r="E2325" s="9" t="s">
        <v>13560</v>
      </c>
      <c r="F2325" s="9" t="s">
        <v>412</v>
      </c>
      <c r="G2325" s="9" t="s">
        <v>13561</v>
      </c>
      <c r="H2325" s="9" t="s">
        <v>327</v>
      </c>
      <c r="I2325" s="9"/>
      <c r="J2325" s="9"/>
      <c r="K2325" s="9"/>
      <c r="L2325" s="9"/>
    </row>
    <row r="2326" spans="1:12" x14ac:dyDescent="0.35">
      <c r="A2326" s="9" t="s">
        <v>13562</v>
      </c>
      <c r="B2326" s="9" t="s">
        <v>13563</v>
      </c>
      <c r="C2326" s="9" t="s">
        <v>13564</v>
      </c>
      <c r="D2326" s="9">
        <v>2324</v>
      </c>
      <c r="E2326" s="9" t="s">
        <v>13565</v>
      </c>
      <c r="F2326" s="9" t="s">
        <v>865</v>
      </c>
      <c r="G2326" s="9"/>
      <c r="H2326" s="9"/>
      <c r="I2326" s="9"/>
      <c r="J2326" s="9"/>
      <c r="K2326" s="9"/>
      <c r="L2326" s="9"/>
    </row>
    <row r="2327" spans="1:12" x14ac:dyDescent="0.35">
      <c r="A2327" s="9" t="s">
        <v>13566</v>
      </c>
      <c r="B2327" s="9" t="s">
        <v>13567</v>
      </c>
      <c r="C2327" s="9" t="s">
        <v>13568</v>
      </c>
      <c r="D2327" s="9">
        <v>2325</v>
      </c>
      <c r="E2327" s="9" t="s">
        <v>13569</v>
      </c>
      <c r="F2327" s="9" t="s">
        <v>365</v>
      </c>
      <c r="G2327" s="9" t="s">
        <v>13570</v>
      </c>
      <c r="H2327" s="9" t="s">
        <v>327</v>
      </c>
      <c r="I2327" s="9"/>
      <c r="J2327" s="9" t="s">
        <v>13571</v>
      </c>
      <c r="K2327" s="9" t="s">
        <v>13572</v>
      </c>
      <c r="L2327" s="9" t="s">
        <v>13572</v>
      </c>
    </row>
    <row r="2328" spans="1:12" x14ac:dyDescent="0.35">
      <c r="A2328" s="9" t="s">
        <v>13573</v>
      </c>
      <c r="B2328" s="9" t="s">
        <v>13574</v>
      </c>
      <c r="C2328" s="9" t="s">
        <v>13575</v>
      </c>
      <c r="D2328" s="9">
        <v>2326</v>
      </c>
      <c r="E2328" s="9" t="s">
        <v>13576</v>
      </c>
      <c r="F2328" s="9" t="s">
        <v>365</v>
      </c>
      <c r="G2328" s="9"/>
      <c r="H2328" s="9"/>
      <c r="I2328" s="9"/>
      <c r="J2328" s="9"/>
      <c r="K2328" s="9"/>
      <c r="L2328" s="9"/>
    </row>
    <row r="2329" spans="1:12" x14ac:dyDescent="0.35">
      <c r="A2329" s="9" t="s">
        <v>13577</v>
      </c>
      <c r="B2329" s="9" t="s">
        <v>13578</v>
      </c>
      <c r="C2329" s="9" t="s">
        <v>13579</v>
      </c>
      <c r="D2329" s="9">
        <v>2327</v>
      </c>
      <c r="E2329" s="9" t="s">
        <v>13580</v>
      </c>
      <c r="F2329" s="9" t="s">
        <v>318</v>
      </c>
      <c r="G2329" s="9" t="s">
        <v>13581</v>
      </c>
      <c r="H2329" s="9" t="s">
        <v>320</v>
      </c>
      <c r="I2329" s="9"/>
      <c r="J2329" s="9"/>
      <c r="K2329" s="9" t="s">
        <v>13582</v>
      </c>
      <c r="L2329" s="9" t="s">
        <v>13582</v>
      </c>
    </row>
    <row r="2330" spans="1:12" x14ac:dyDescent="0.35">
      <c r="A2330" s="9" t="s">
        <v>13583</v>
      </c>
      <c r="B2330" s="9" t="s">
        <v>13584</v>
      </c>
      <c r="C2330" s="9" t="s">
        <v>13585</v>
      </c>
      <c r="D2330" s="9">
        <v>2328</v>
      </c>
      <c r="E2330" s="9" t="s">
        <v>13586</v>
      </c>
      <c r="F2330" s="9" t="s">
        <v>318</v>
      </c>
      <c r="G2330" s="9" t="s">
        <v>13587</v>
      </c>
      <c r="H2330" s="9" t="s">
        <v>327</v>
      </c>
      <c r="I2330" s="9"/>
      <c r="J2330" s="9" t="s">
        <v>13588</v>
      </c>
      <c r="K2330" s="9" t="s">
        <v>13589</v>
      </c>
      <c r="L2330" s="9" t="s">
        <v>13590</v>
      </c>
    </row>
    <row r="2331" spans="1:12" x14ac:dyDescent="0.35">
      <c r="A2331" s="9" t="s">
        <v>13591</v>
      </c>
      <c r="B2331" s="9" t="s">
        <v>13592</v>
      </c>
      <c r="C2331" s="9" t="s">
        <v>13593</v>
      </c>
      <c r="D2331" s="9">
        <v>2329</v>
      </c>
      <c r="E2331" s="9" t="s">
        <v>13594</v>
      </c>
      <c r="F2331" s="9" t="s">
        <v>318</v>
      </c>
      <c r="G2331" s="9" t="s">
        <v>13595</v>
      </c>
      <c r="H2331" s="9" t="s">
        <v>327</v>
      </c>
      <c r="I2331" s="9"/>
      <c r="J2331" s="9" t="s">
        <v>13596</v>
      </c>
      <c r="K2331" s="9" t="s">
        <v>13597</v>
      </c>
      <c r="L2331" s="9" t="s">
        <v>13597</v>
      </c>
    </row>
    <row r="2332" spans="1:12" x14ac:dyDescent="0.35">
      <c r="A2332" s="9" t="s">
        <v>13598</v>
      </c>
      <c r="B2332" s="9" t="s">
        <v>13599</v>
      </c>
      <c r="C2332" s="9" t="s">
        <v>13600</v>
      </c>
      <c r="D2332" s="9">
        <v>2330</v>
      </c>
      <c r="E2332" s="9" t="s">
        <v>13601</v>
      </c>
      <c r="F2332" s="9" t="s">
        <v>392</v>
      </c>
      <c r="G2332" s="9" t="s">
        <v>13602</v>
      </c>
      <c r="H2332" s="9" t="s">
        <v>320</v>
      </c>
      <c r="I2332" s="9"/>
      <c r="J2332" s="9"/>
      <c r="K2332" s="9"/>
      <c r="L2332" s="9"/>
    </row>
    <row r="2333" spans="1:12" x14ac:dyDescent="0.35">
      <c r="A2333" s="9" t="s">
        <v>13603</v>
      </c>
      <c r="B2333" s="9" t="s">
        <v>13604</v>
      </c>
      <c r="C2333" s="9" t="s">
        <v>13605</v>
      </c>
      <c r="D2333" s="9">
        <v>2331</v>
      </c>
      <c r="E2333" s="9" t="s">
        <v>13606</v>
      </c>
      <c r="F2333" s="9" t="s">
        <v>412</v>
      </c>
      <c r="G2333" s="9" t="s">
        <v>13607</v>
      </c>
      <c r="H2333" s="9" t="s">
        <v>327</v>
      </c>
      <c r="I2333" s="9"/>
      <c r="J2333" s="9" t="s">
        <v>13608</v>
      </c>
      <c r="K2333" s="9"/>
      <c r="L2333" s="9"/>
    </row>
    <row r="2334" spans="1:12" x14ac:dyDescent="0.35">
      <c r="A2334" s="9" t="s">
        <v>13609</v>
      </c>
      <c r="B2334" s="9" t="s">
        <v>13610</v>
      </c>
      <c r="C2334" s="9" t="s">
        <v>13611</v>
      </c>
      <c r="D2334" s="9">
        <v>2332</v>
      </c>
      <c r="E2334" s="9" t="s">
        <v>13612</v>
      </c>
      <c r="F2334" s="9" t="s">
        <v>318</v>
      </c>
      <c r="G2334" s="9" t="s">
        <v>13613</v>
      </c>
      <c r="H2334" s="9" t="s">
        <v>327</v>
      </c>
      <c r="I2334" s="9"/>
      <c r="J2334" s="9" t="s">
        <v>13614</v>
      </c>
      <c r="K2334" s="9" t="s">
        <v>13615</v>
      </c>
      <c r="L2334" s="9" t="s">
        <v>13615</v>
      </c>
    </row>
    <row r="2335" spans="1:12" x14ac:dyDescent="0.35">
      <c r="A2335" s="9" t="s">
        <v>13616</v>
      </c>
      <c r="B2335" s="9" t="s">
        <v>13617</v>
      </c>
      <c r="C2335" s="9" t="s">
        <v>13618</v>
      </c>
      <c r="D2335" s="9">
        <v>2333</v>
      </c>
      <c r="E2335" s="9" t="s">
        <v>13619</v>
      </c>
      <c r="F2335" s="9" t="s">
        <v>318</v>
      </c>
      <c r="G2335" s="9" t="s">
        <v>13620</v>
      </c>
      <c r="H2335" s="9" t="s">
        <v>320</v>
      </c>
      <c r="I2335" s="9"/>
      <c r="J2335" s="9"/>
      <c r="K2335" s="9"/>
      <c r="L2335" s="9"/>
    </row>
    <row r="2336" spans="1:12" x14ac:dyDescent="0.35">
      <c r="A2336" s="9" t="s">
        <v>13621</v>
      </c>
      <c r="B2336" s="9" t="s">
        <v>13622</v>
      </c>
      <c r="C2336" s="9" t="s">
        <v>13623</v>
      </c>
      <c r="D2336" s="9">
        <v>2334</v>
      </c>
      <c r="E2336" s="9" t="s">
        <v>13624</v>
      </c>
      <c r="F2336" s="9" t="s">
        <v>318</v>
      </c>
      <c r="G2336" s="9" t="s">
        <v>13625</v>
      </c>
      <c r="H2336" s="9" t="s">
        <v>327</v>
      </c>
      <c r="I2336" s="9"/>
      <c r="J2336" s="9" t="s">
        <v>13626</v>
      </c>
      <c r="K2336" s="9" t="s">
        <v>13627</v>
      </c>
      <c r="L2336" s="9" t="s">
        <v>13628</v>
      </c>
    </row>
    <row r="2337" spans="1:12" x14ac:dyDescent="0.35">
      <c r="A2337" s="9" t="s">
        <v>13629</v>
      </c>
      <c r="B2337" s="9" t="s">
        <v>13630</v>
      </c>
      <c r="C2337" s="9" t="s">
        <v>13631</v>
      </c>
      <c r="D2337" s="9">
        <v>2335</v>
      </c>
      <c r="E2337" s="9" t="s">
        <v>13632</v>
      </c>
      <c r="F2337" s="9" t="s">
        <v>365</v>
      </c>
      <c r="G2337" s="9" t="s">
        <v>11545</v>
      </c>
      <c r="H2337" s="9" t="s">
        <v>327</v>
      </c>
      <c r="I2337" s="9"/>
      <c r="J2337" s="9" t="s">
        <v>13633</v>
      </c>
      <c r="K2337" s="9" t="s">
        <v>13634</v>
      </c>
      <c r="L2337" s="9" t="s">
        <v>13634</v>
      </c>
    </row>
    <row r="2338" spans="1:12" x14ac:dyDescent="0.35">
      <c r="A2338" s="9" t="s">
        <v>13635</v>
      </c>
      <c r="B2338" s="9" t="s">
        <v>13636</v>
      </c>
      <c r="C2338" s="9" t="s">
        <v>13637</v>
      </c>
      <c r="D2338" s="9">
        <v>2336</v>
      </c>
      <c r="E2338" s="9" t="s">
        <v>13638</v>
      </c>
      <c r="F2338" s="9" t="s">
        <v>318</v>
      </c>
      <c r="G2338" s="9" t="s">
        <v>13639</v>
      </c>
      <c r="H2338" s="9" t="s">
        <v>320</v>
      </c>
      <c r="I2338" s="9"/>
      <c r="J2338" s="9"/>
      <c r="K2338" s="9"/>
      <c r="L2338" s="9"/>
    </row>
    <row r="2339" spans="1:12" x14ac:dyDescent="0.35">
      <c r="A2339" s="9" t="s">
        <v>13640</v>
      </c>
      <c r="B2339" s="9" t="s">
        <v>13641</v>
      </c>
      <c r="C2339" s="9" t="s">
        <v>13642</v>
      </c>
      <c r="D2339" s="9">
        <v>2337</v>
      </c>
      <c r="E2339" s="9" t="s">
        <v>13643</v>
      </c>
      <c r="F2339" s="9" t="s">
        <v>318</v>
      </c>
      <c r="G2339" s="9" t="s">
        <v>13644</v>
      </c>
      <c r="H2339" s="9" t="s">
        <v>320</v>
      </c>
      <c r="I2339" s="9"/>
      <c r="J2339" s="9"/>
      <c r="K2339" s="9"/>
      <c r="L2339" s="9"/>
    </row>
    <row r="2340" spans="1:12" x14ac:dyDescent="0.35">
      <c r="A2340" s="9" t="s">
        <v>13645</v>
      </c>
      <c r="B2340" s="9" t="s">
        <v>13646</v>
      </c>
      <c r="C2340" s="9" t="s">
        <v>13647</v>
      </c>
      <c r="D2340" s="9">
        <v>2338</v>
      </c>
      <c r="E2340" s="9" t="s">
        <v>13648</v>
      </c>
      <c r="F2340" s="9" t="s">
        <v>1412</v>
      </c>
      <c r="G2340" s="9" t="s">
        <v>13649</v>
      </c>
      <c r="H2340" s="9" t="s">
        <v>320</v>
      </c>
      <c r="I2340" s="9"/>
      <c r="J2340" s="9" t="s">
        <v>13650</v>
      </c>
      <c r="K2340" s="9" t="s">
        <v>350</v>
      </c>
      <c r="L2340" s="9" t="s">
        <v>350</v>
      </c>
    </row>
    <row r="2341" spans="1:12" x14ac:dyDescent="0.35">
      <c r="A2341" s="9" t="s">
        <v>13651</v>
      </c>
      <c r="B2341" s="9" t="s">
        <v>13652</v>
      </c>
      <c r="C2341" s="9" t="s">
        <v>13653</v>
      </c>
      <c r="D2341" s="9">
        <v>2339</v>
      </c>
      <c r="E2341" s="9" t="s">
        <v>13654</v>
      </c>
      <c r="F2341" s="9" t="s">
        <v>318</v>
      </c>
      <c r="G2341" s="9" t="s">
        <v>13655</v>
      </c>
      <c r="H2341" s="9" t="s">
        <v>320</v>
      </c>
      <c r="I2341" s="9"/>
      <c r="J2341" s="9"/>
      <c r="K2341" s="9" t="s">
        <v>13656</v>
      </c>
      <c r="L2341" s="9" t="s">
        <v>13656</v>
      </c>
    </row>
    <row r="2342" spans="1:12" x14ac:dyDescent="0.35">
      <c r="A2342" s="9" t="s">
        <v>13657</v>
      </c>
      <c r="B2342" s="9" t="s">
        <v>13658</v>
      </c>
      <c r="C2342" s="9" t="s">
        <v>13659</v>
      </c>
      <c r="D2342" s="9">
        <v>2340</v>
      </c>
      <c r="E2342" s="9" t="s">
        <v>13660</v>
      </c>
      <c r="F2342" s="9" t="s">
        <v>318</v>
      </c>
      <c r="G2342" s="9" t="s">
        <v>13661</v>
      </c>
      <c r="H2342" s="9" t="s">
        <v>320</v>
      </c>
      <c r="I2342" s="9"/>
      <c r="J2342" s="9"/>
      <c r="K2342" s="9" t="s">
        <v>13662</v>
      </c>
      <c r="L2342" s="9" t="s">
        <v>13662</v>
      </c>
    </row>
    <row r="2343" spans="1:12" x14ac:dyDescent="0.35">
      <c r="A2343" s="9" t="s">
        <v>13663</v>
      </c>
      <c r="B2343" s="9" t="s">
        <v>13664</v>
      </c>
      <c r="C2343" s="9" t="s">
        <v>13665</v>
      </c>
      <c r="D2343" s="9">
        <v>2341</v>
      </c>
      <c r="E2343" s="9" t="s">
        <v>13666</v>
      </c>
      <c r="F2343" s="9" t="s">
        <v>365</v>
      </c>
      <c r="G2343" s="9" t="s">
        <v>13667</v>
      </c>
      <c r="H2343" s="9" t="s">
        <v>320</v>
      </c>
      <c r="I2343" s="9"/>
      <c r="J2343" s="9"/>
      <c r="K2343" s="9"/>
      <c r="L2343" s="9"/>
    </row>
    <row r="2344" spans="1:12" x14ac:dyDescent="0.35">
      <c r="A2344" s="9" t="s">
        <v>13668</v>
      </c>
      <c r="B2344" s="9" t="s">
        <v>13669</v>
      </c>
      <c r="C2344" s="9" t="s">
        <v>13670</v>
      </c>
      <c r="D2344" s="9">
        <v>2342</v>
      </c>
      <c r="E2344" s="9" t="s">
        <v>13671</v>
      </c>
      <c r="F2344" s="9" t="s">
        <v>318</v>
      </c>
      <c r="G2344" s="9" t="s">
        <v>13672</v>
      </c>
      <c r="H2344" s="9" t="s">
        <v>320</v>
      </c>
      <c r="I2344" s="9"/>
      <c r="J2344" s="9"/>
      <c r="K2344" s="9"/>
      <c r="L2344" s="9"/>
    </row>
    <row r="2345" spans="1:12" x14ac:dyDescent="0.35">
      <c r="A2345" s="9" t="s">
        <v>13673</v>
      </c>
      <c r="B2345" s="9" t="s">
        <v>13674</v>
      </c>
      <c r="C2345" s="9" t="s">
        <v>13675</v>
      </c>
      <c r="D2345" s="9">
        <v>2343</v>
      </c>
      <c r="E2345" s="9" t="s">
        <v>13676</v>
      </c>
      <c r="F2345" s="9" t="s">
        <v>318</v>
      </c>
      <c r="G2345" s="9" t="s">
        <v>13677</v>
      </c>
      <c r="H2345" s="9" t="s">
        <v>327</v>
      </c>
      <c r="I2345" s="9"/>
      <c r="J2345" s="9" t="s">
        <v>13678</v>
      </c>
      <c r="K2345" s="9" t="s">
        <v>13679</v>
      </c>
      <c r="L2345" s="9" t="s">
        <v>13679</v>
      </c>
    </row>
    <row r="2346" spans="1:12" x14ac:dyDescent="0.35">
      <c r="A2346" s="9" t="s">
        <v>13680</v>
      </c>
      <c r="B2346" s="9" t="s">
        <v>13681</v>
      </c>
      <c r="C2346" s="9" t="s">
        <v>13682</v>
      </c>
      <c r="D2346" s="9">
        <v>2344</v>
      </c>
      <c r="E2346" s="9" t="s">
        <v>13683</v>
      </c>
      <c r="F2346" s="9" t="s">
        <v>318</v>
      </c>
      <c r="G2346" s="9"/>
      <c r="H2346" s="9"/>
      <c r="I2346" s="9"/>
      <c r="J2346" s="9" t="s">
        <v>13684</v>
      </c>
      <c r="K2346" s="9" t="s">
        <v>13685</v>
      </c>
      <c r="L2346" s="9" t="s">
        <v>13685</v>
      </c>
    </row>
    <row r="2347" spans="1:12" x14ac:dyDescent="0.35">
      <c r="A2347" s="9" t="s">
        <v>13686</v>
      </c>
      <c r="B2347" s="9" t="s">
        <v>13687</v>
      </c>
      <c r="C2347" s="9" t="s">
        <v>13688</v>
      </c>
      <c r="D2347" s="9">
        <v>2345</v>
      </c>
      <c r="E2347" s="9" t="s">
        <v>13689</v>
      </c>
      <c r="F2347" s="9" t="s">
        <v>318</v>
      </c>
      <c r="G2347" s="9"/>
      <c r="H2347" s="9"/>
      <c r="I2347" s="9"/>
      <c r="J2347" s="9"/>
      <c r="K2347" s="9"/>
      <c r="L2347" s="9"/>
    </row>
    <row r="2348" spans="1:12" x14ac:dyDescent="0.35">
      <c r="A2348" s="9" t="s">
        <v>13690</v>
      </c>
      <c r="B2348" s="9" t="s">
        <v>13691</v>
      </c>
      <c r="C2348" s="9" t="s">
        <v>13692</v>
      </c>
      <c r="D2348" s="9">
        <v>2346</v>
      </c>
      <c r="E2348" s="9" t="s">
        <v>13693</v>
      </c>
      <c r="F2348" s="9" t="s">
        <v>412</v>
      </c>
      <c r="G2348" s="9" t="s">
        <v>13694</v>
      </c>
      <c r="H2348" s="9" t="s">
        <v>327</v>
      </c>
      <c r="I2348" s="9"/>
      <c r="J2348" s="9" t="s">
        <v>13695</v>
      </c>
      <c r="K2348" s="9" t="s">
        <v>13696</v>
      </c>
      <c r="L2348" s="9" t="s">
        <v>350</v>
      </c>
    </row>
    <row r="2349" spans="1:12" x14ac:dyDescent="0.35">
      <c r="A2349" s="9" t="s">
        <v>13697</v>
      </c>
      <c r="B2349" s="9" t="s">
        <v>13698</v>
      </c>
      <c r="C2349" s="9" t="s">
        <v>13699</v>
      </c>
      <c r="D2349" s="9">
        <v>2347</v>
      </c>
      <c r="E2349" s="9" t="s">
        <v>13700</v>
      </c>
      <c r="F2349" s="9" t="s">
        <v>365</v>
      </c>
      <c r="G2349" s="9" t="s">
        <v>13701</v>
      </c>
      <c r="H2349" s="9" t="s">
        <v>327</v>
      </c>
      <c r="I2349" s="9"/>
      <c r="J2349" s="9"/>
      <c r="K2349" s="9"/>
      <c r="L2349" s="9"/>
    </row>
    <row r="2350" spans="1:12" x14ac:dyDescent="0.35">
      <c r="A2350" s="9" t="s">
        <v>13702</v>
      </c>
      <c r="B2350" s="9" t="s">
        <v>13703</v>
      </c>
      <c r="C2350" s="9" t="s">
        <v>13704</v>
      </c>
      <c r="D2350" s="9">
        <v>2348</v>
      </c>
      <c r="E2350" s="9" t="s">
        <v>13705</v>
      </c>
      <c r="F2350" s="9" t="s">
        <v>318</v>
      </c>
      <c r="G2350" s="9" t="s">
        <v>13706</v>
      </c>
      <c r="H2350" s="9" t="s">
        <v>320</v>
      </c>
      <c r="I2350" s="9"/>
      <c r="J2350" s="9"/>
      <c r="K2350" s="9"/>
      <c r="L2350" s="9"/>
    </row>
    <row r="2351" spans="1:12" x14ac:dyDescent="0.35">
      <c r="A2351" s="9" t="s">
        <v>13707</v>
      </c>
      <c r="B2351" s="9" t="s">
        <v>13708</v>
      </c>
      <c r="C2351" s="9" t="s">
        <v>13709</v>
      </c>
      <c r="D2351" s="9">
        <v>2349</v>
      </c>
      <c r="E2351" s="9" t="s">
        <v>13710</v>
      </c>
      <c r="F2351" s="9" t="s">
        <v>318</v>
      </c>
      <c r="G2351" s="9" t="s">
        <v>13711</v>
      </c>
      <c r="H2351" s="9" t="s">
        <v>320</v>
      </c>
      <c r="I2351" s="9"/>
      <c r="J2351" s="9"/>
      <c r="K2351" s="9" t="s">
        <v>11022</v>
      </c>
      <c r="L2351" s="9" t="s">
        <v>11022</v>
      </c>
    </row>
    <row r="2352" spans="1:12" x14ac:dyDescent="0.35">
      <c r="A2352" s="9" t="s">
        <v>13712</v>
      </c>
      <c r="B2352" s="9" t="s">
        <v>13713</v>
      </c>
      <c r="C2352" s="9" t="s">
        <v>13714</v>
      </c>
      <c r="D2352" s="9">
        <v>2350</v>
      </c>
      <c r="E2352" s="9" t="s">
        <v>13715</v>
      </c>
      <c r="F2352" s="9" t="s">
        <v>365</v>
      </c>
      <c r="G2352" s="9" t="s">
        <v>13716</v>
      </c>
      <c r="H2352" s="9" t="s">
        <v>327</v>
      </c>
      <c r="I2352" s="9"/>
      <c r="J2352" s="9"/>
      <c r="K2352" s="9"/>
      <c r="L2352" s="9"/>
    </row>
    <row r="2353" spans="1:12" x14ac:dyDescent="0.35">
      <c r="A2353" s="9" t="s">
        <v>13717</v>
      </c>
      <c r="B2353" s="9" t="s">
        <v>13718</v>
      </c>
      <c r="C2353" s="9" t="s">
        <v>13719</v>
      </c>
      <c r="D2353" s="9">
        <v>2351</v>
      </c>
      <c r="E2353" s="9" t="s">
        <v>13720</v>
      </c>
      <c r="F2353" s="9" t="s">
        <v>412</v>
      </c>
      <c r="G2353" s="9"/>
      <c r="H2353" s="9"/>
      <c r="I2353" s="9"/>
      <c r="J2353" s="9"/>
      <c r="K2353" s="9"/>
      <c r="L2353" s="9"/>
    </row>
    <row r="2354" spans="1:12" x14ac:dyDescent="0.35">
      <c r="A2354" s="9" t="s">
        <v>13721</v>
      </c>
      <c r="B2354" s="9" t="s">
        <v>13722</v>
      </c>
      <c r="C2354" s="9" t="s">
        <v>13723</v>
      </c>
      <c r="D2354" s="9">
        <v>2352</v>
      </c>
      <c r="E2354" s="9" t="s">
        <v>13724</v>
      </c>
      <c r="F2354" s="9" t="s">
        <v>412</v>
      </c>
      <c r="G2354" s="9" t="s">
        <v>13725</v>
      </c>
      <c r="H2354" s="9" t="s">
        <v>320</v>
      </c>
      <c r="I2354" s="9"/>
      <c r="J2354" s="9"/>
      <c r="K2354" s="9" t="s">
        <v>13726</v>
      </c>
      <c r="L2354" s="9" t="s">
        <v>13726</v>
      </c>
    </row>
    <row r="2355" spans="1:12" x14ac:dyDescent="0.35">
      <c r="A2355" s="9" t="s">
        <v>13727</v>
      </c>
      <c r="B2355" s="9" t="s">
        <v>13728</v>
      </c>
      <c r="C2355" s="9" t="s">
        <v>13729</v>
      </c>
      <c r="D2355" s="9">
        <v>2353</v>
      </c>
      <c r="E2355" s="9" t="s">
        <v>13730</v>
      </c>
      <c r="F2355" s="9" t="s">
        <v>318</v>
      </c>
      <c r="G2355" s="9" t="s">
        <v>13731</v>
      </c>
      <c r="H2355" s="9" t="s">
        <v>320</v>
      </c>
      <c r="I2355" s="9"/>
      <c r="J2355" s="9"/>
      <c r="K2355" s="9" t="s">
        <v>13732</v>
      </c>
      <c r="L2355" s="9" t="s">
        <v>13732</v>
      </c>
    </row>
    <row r="2356" spans="1:12" x14ac:dyDescent="0.35">
      <c r="A2356" s="9" t="s">
        <v>13733</v>
      </c>
      <c r="B2356" s="9" t="s">
        <v>13734</v>
      </c>
      <c r="C2356" s="9" t="s">
        <v>13735</v>
      </c>
      <c r="D2356" s="9">
        <v>2354</v>
      </c>
      <c r="E2356" s="9" t="s">
        <v>13736</v>
      </c>
      <c r="F2356" s="9" t="s">
        <v>318</v>
      </c>
      <c r="G2356" s="9" t="s">
        <v>13737</v>
      </c>
      <c r="H2356" s="9" t="s">
        <v>320</v>
      </c>
      <c r="I2356" s="9"/>
      <c r="J2356" s="9"/>
      <c r="K2356" s="9" t="s">
        <v>13738</v>
      </c>
      <c r="L2356" s="9" t="s">
        <v>13738</v>
      </c>
    </row>
    <row r="2357" spans="1:12" x14ac:dyDescent="0.35">
      <c r="A2357" s="9" t="s">
        <v>13739</v>
      </c>
      <c r="B2357" s="9" t="s">
        <v>13740</v>
      </c>
      <c r="C2357" s="9" t="s">
        <v>13741</v>
      </c>
      <c r="D2357" s="9">
        <v>2355</v>
      </c>
      <c r="E2357" s="9" t="s">
        <v>13742</v>
      </c>
      <c r="F2357" s="9" t="s">
        <v>412</v>
      </c>
      <c r="G2357" s="9" t="s">
        <v>13743</v>
      </c>
      <c r="H2357" s="9" t="s">
        <v>320</v>
      </c>
      <c r="I2357" s="9"/>
      <c r="J2357" s="9"/>
      <c r="K2357" s="9"/>
      <c r="L2357" s="9"/>
    </row>
    <row r="2358" spans="1:12" x14ac:dyDescent="0.35">
      <c r="A2358" s="9" t="s">
        <v>13744</v>
      </c>
      <c r="B2358" s="9" t="s">
        <v>13745</v>
      </c>
      <c r="C2358" s="9" t="s">
        <v>13746</v>
      </c>
      <c r="D2358" s="9">
        <v>2356</v>
      </c>
      <c r="E2358" s="9" t="s">
        <v>13747</v>
      </c>
      <c r="F2358" s="9" t="s">
        <v>318</v>
      </c>
      <c r="G2358" s="9" t="s">
        <v>13748</v>
      </c>
      <c r="H2358" s="9" t="s">
        <v>327</v>
      </c>
      <c r="I2358" s="9"/>
      <c r="J2358" s="9" t="s">
        <v>13749</v>
      </c>
      <c r="K2358" s="9" t="s">
        <v>13750</v>
      </c>
      <c r="L2358" s="9" t="s">
        <v>13750</v>
      </c>
    </row>
    <row r="2359" spans="1:12" x14ac:dyDescent="0.35">
      <c r="A2359" s="9" t="s">
        <v>13751</v>
      </c>
      <c r="B2359" s="9" t="s">
        <v>13752</v>
      </c>
      <c r="C2359" s="9" t="s">
        <v>13753</v>
      </c>
      <c r="D2359" s="9">
        <v>2357</v>
      </c>
      <c r="E2359" s="9" t="s">
        <v>13754</v>
      </c>
      <c r="F2359" s="9" t="s">
        <v>392</v>
      </c>
      <c r="G2359" s="9"/>
      <c r="H2359" s="9"/>
      <c r="I2359" s="9"/>
      <c r="J2359" s="9"/>
      <c r="K2359" s="9"/>
      <c r="L2359" s="9"/>
    </row>
    <row r="2360" spans="1:12" x14ac:dyDescent="0.35">
      <c r="A2360" s="9" t="s">
        <v>13755</v>
      </c>
      <c r="B2360" s="9" t="s">
        <v>13756</v>
      </c>
      <c r="C2360" s="9" t="s">
        <v>13757</v>
      </c>
      <c r="D2360" s="9">
        <v>2358</v>
      </c>
      <c r="E2360" s="9" t="s">
        <v>13758</v>
      </c>
      <c r="F2360" s="9" t="s">
        <v>412</v>
      </c>
      <c r="G2360" s="9"/>
      <c r="H2360" s="9"/>
      <c r="I2360" s="9"/>
      <c r="J2360" s="9"/>
      <c r="K2360" s="9"/>
      <c r="L2360" s="9"/>
    </row>
    <row r="2361" spans="1:12" x14ac:dyDescent="0.35">
      <c r="A2361" s="9" t="s">
        <v>13759</v>
      </c>
      <c r="B2361" s="9" t="s">
        <v>13760</v>
      </c>
      <c r="C2361" s="9" t="s">
        <v>13761</v>
      </c>
      <c r="D2361" s="9">
        <v>2359</v>
      </c>
      <c r="E2361" s="9" t="s">
        <v>13762</v>
      </c>
      <c r="F2361" s="9" t="s">
        <v>392</v>
      </c>
      <c r="G2361" s="9" t="s">
        <v>13763</v>
      </c>
      <c r="H2361" s="9" t="s">
        <v>320</v>
      </c>
      <c r="I2361" s="9"/>
      <c r="J2361" s="9"/>
      <c r="K2361" s="9"/>
      <c r="L2361" s="9"/>
    </row>
    <row r="2362" spans="1:12" x14ac:dyDescent="0.35">
      <c r="A2362" s="9" t="s">
        <v>13764</v>
      </c>
      <c r="B2362" s="9" t="s">
        <v>13765</v>
      </c>
      <c r="C2362" s="9" t="s">
        <v>13766</v>
      </c>
      <c r="D2362" s="9">
        <v>2360</v>
      </c>
      <c r="E2362" s="9" t="s">
        <v>13767</v>
      </c>
      <c r="F2362" s="9" t="s">
        <v>412</v>
      </c>
      <c r="G2362" s="9" t="s">
        <v>13768</v>
      </c>
      <c r="H2362" s="9" t="s">
        <v>327</v>
      </c>
      <c r="I2362" s="9"/>
      <c r="J2362" s="9" t="s">
        <v>13769</v>
      </c>
      <c r="K2362" s="9" t="s">
        <v>13770</v>
      </c>
      <c r="L2362" s="9" t="s">
        <v>13770</v>
      </c>
    </row>
    <row r="2363" spans="1:12" x14ac:dyDescent="0.35">
      <c r="A2363" s="9" t="s">
        <v>13771</v>
      </c>
      <c r="B2363" s="9" t="s">
        <v>13772</v>
      </c>
      <c r="C2363" s="9" t="s">
        <v>13773</v>
      </c>
      <c r="D2363" s="9">
        <v>2361</v>
      </c>
      <c r="E2363" s="9" t="s">
        <v>13774</v>
      </c>
      <c r="F2363" s="9" t="s">
        <v>318</v>
      </c>
      <c r="G2363" s="9" t="s">
        <v>13775</v>
      </c>
      <c r="H2363" s="9" t="s">
        <v>327</v>
      </c>
      <c r="I2363" s="9"/>
      <c r="J2363" s="9" t="s">
        <v>13776</v>
      </c>
      <c r="K2363" s="9" t="s">
        <v>13777</v>
      </c>
      <c r="L2363" s="9" t="s">
        <v>13777</v>
      </c>
    </row>
    <row r="2364" spans="1:12" x14ac:dyDescent="0.35">
      <c r="A2364" s="9" t="s">
        <v>13778</v>
      </c>
      <c r="B2364" s="9" t="s">
        <v>13779</v>
      </c>
      <c r="C2364" s="9" t="s">
        <v>13780</v>
      </c>
      <c r="D2364" s="9">
        <v>2362</v>
      </c>
      <c r="E2364" s="9" t="s">
        <v>13781</v>
      </c>
      <c r="F2364" s="9" t="s">
        <v>318</v>
      </c>
      <c r="G2364" s="9" t="s">
        <v>13782</v>
      </c>
      <c r="H2364" s="9" t="s">
        <v>327</v>
      </c>
      <c r="I2364" s="9"/>
      <c r="J2364" s="9" t="s">
        <v>13783</v>
      </c>
      <c r="K2364" s="9" t="s">
        <v>12131</v>
      </c>
      <c r="L2364" s="9" t="s">
        <v>12131</v>
      </c>
    </row>
    <row r="2365" spans="1:12" x14ac:dyDescent="0.35">
      <c r="A2365" s="9" t="s">
        <v>13784</v>
      </c>
      <c r="B2365" s="9" t="s">
        <v>13785</v>
      </c>
      <c r="C2365" s="9" t="s">
        <v>13786</v>
      </c>
      <c r="D2365" s="9">
        <v>2363</v>
      </c>
      <c r="E2365" s="9" t="s">
        <v>13787</v>
      </c>
      <c r="F2365" s="9" t="s">
        <v>318</v>
      </c>
      <c r="G2365" s="9" t="s">
        <v>13788</v>
      </c>
      <c r="H2365" s="9" t="s">
        <v>320</v>
      </c>
      <c r="I2365" s="9"/>
      <c r="J2365" s="9" t="s">
        <v>13789</v>
      </c>
      <c r="K2365" s="9" t="s">
        <v>350</v>
      </c>
      <c r="L2365" s="9" t="s">
        <v>350</v>
      </c>
    </row>
    <row r="2366" spans="1:12" x14ac:dyDescent="0.35">
      <c r="A2366" s="9" t="s">
        <v>13790</v>
      </c>
      <c r="B2366" s="9" t="s">
        <v>13791</v>
      </c>
      <c r="C2366" s="9" t="s">
        <v>13792</v>
      </c>
      <c r="D2366" s="9">
        <v>2364</v>
      </c>
      <c r="E2366" s="9" t="s">
        <v>13793</v>
      </c>
      <c r="F2366" s="9" t="s">
        <v>318</v>
      </c>
      <c r="G2366" s="9"/>
      <c r="H2366" s="9"/>
      <c r="I2366" s="9"/>
      <c r="J2366" s="9"/>
      <c r="K2366" s="9"/>
      <c r="L2366" s="9"/>
    </row>
    <row r="2367" spans="1:12" x14ac:dyDescent="0.35">
      <c r="A2367" s="9" t="s">
        <v>13794</v>
      </c>
      <c r="B2367" s="9" t="s">
        <v>13795</v>
      </c>
      <c r="C2367" s="9" t="s">
        <v>13796</v>
      </c>
      <c r="D2367" s="9">
        <v>2365</v>
      </c>
      <c r="E2367" s="9" t="s">
        <v>13797</v>
      </c>
      <c r="F2367" s="9" t="s">
        <v>1005</v>
      </c>
      <c r="G2367" s="9" t="s">
        <v>13798</v>
      </c>
      <c r="H2367" s="9" t="s">
        <v>327</v>
      </c>
      <c r="I2367" s="9"/>
      <c r="J2367" s="9" t="s">
        <v>13799</v>
      </c>
      <c r="K2367" s="9" t="s">
        <v>13800</v>
      </c>
      <c r="L2367" s="9" t="s">
        <v>13800</v>
      </c>
    </row>
    <row r="2368" spans="1:12" x14ac:dyDescent="0.35">
      <c r="A2368" s="9" t="s">
        <v>13801</v>
      </c>
      <c r="B2368" s="9" t="s">
        <v>13802</v>
      </c>
      <c r="C2368" s="9" t="s">
        <v>13803</v>
      </c>
      <c r="D2368" s="9">
        <v>2366</v>
      </c>
      <c r="E2368" s="9" t="s">
        <v>13804</v>
      </c>
      <c r="F2368" s="9" t="s">
        <v>318</v>
      </c>
      <c r="G2368" s="9" t="s">
        <v>13805</v>
      </c>
      <c r="H2368" s="9" t="s">
        <v>320</v>
      </c>
      <c r="I2368" s="9"/>
      <c r="J2368" s="9"/>
      <c r="K2368" s="9" t="s">
        <v>350</v>
      </c>
      <c r="L2368" s="9" t="s">
        <v>350</v>
      </c>
    </row>
    <row r="2369" spans="1:12" x14ac:dyDescent="0.35">
      <c r="A2369" s="9" t="s">
        <v>13806</v>
      </c>
      <c r="B2369" s="9" t="s">
        <v>13807</v>
      </c>
      <c r="C2369" s="9" t="s">
        <v>13808</v>
      </c>
      <c r="D2369" s="9">
        <v>2367</v>
      </c>
      <c r="E2369" s="9" t="s">
        <v>13809</v>
      </c>
      <c r="F2369" s="9" t="s">
        <v>318</v>
      </c>
      <c r="G2369" s="9" t="s">
        <v>13810</v>
      </c>
      <c r="H2369" s="9" t="s">
        <v>320</v>
      </c>
      <c r="I2369" s="9"/>
      <c r="J2369" s="9"/>
      <c r="K2369" s="9"/>
      <c r="L2369" s="9"/>
    </row>
    <row r="2370" spans="1:12" x14ac:dyDescent="0.35">
      <c r="A2370" s="9" t="s">
        <v>13811</v>
      </c>
      <c r="B2370" s="9" t="s">
        <v>13812</v>
      </c>
      <c r="C2370" s="9" t="s">
        <v>13813</v>
      </c>
      <c r="D2370" s="9">
        <v>2368</v>
      </c>
      <c r="E2370" s="9" t="s">
        <v>13814</v>
      </c>
      <c r="F2370" s="9" t="s">
        <v>318</v>
      </c>
      <c r="G2370" s="9" t="s">
        <v>13815</v>
      </c>
      <c r="H2370" s="9" t="s">
        <v>320</v>
      </c>
      <c r="I2370" s="9"/>
      <c r="J2370" s="9"/>
      <c r="K2370" s="9"/>
      <c r="L2370" s="9"/>
    </row>
    <row r="2371" spans="1:12" x14ac:dyDescent="0.35">
      <c r="A2371" s="9" t="s">
        <v>13816</v>
      </c>
      <c r="B2371" s="9" t="s">
        <v>13817</v>
      </c>
      <c r="C2371" s="9" t="s">
        <v>13818</v>
      </c>
      <c r="D2371" s="9">
        <v>2369</v>
      </c>
      <c r="E2371" s="9" t="s">
        <v>13819</v>
      </c>
      <c r="F2371" s="9" t="s">
        <v>318</v>
      </c>
      <c r="G2371" s="9" t="s">
        <v>13820</v>
      </c>
      <c r="H2371" s="9" t="s">
        <v>320</v>
      </c>
      <c r="I2371" s="9"/>
      <c r="J2371" s="9"/>
      <c r="K2371" s="9" t="s">
        <v>13821</v>
      </c>
      <c r="L2371" s="9" t="s">
        <v>13821</v>
      </c>
    </row>
    <row r="2372" spans="1:12" x14ac:dyDescent="0.35">
      <c r="A2372" s="9" t="s">
        <v>13822</v>
      </c>
      <c r="B2372" s="9" t="s">
        <v>13823</v>
      </c>
      <c r="C2372" s="9" t="s">
        <v>13824</v>
      </c>
      <c r="D2372" s="9">
        <v>2370</v>
      </c>
      <c r="E2372" s="9" t="s">
        <v>13825</v>
      </c>
      <c r="F2372" s="9" t="s">
        <v>318</v>
      </c>
      <c r="G2372" s="9" t="s">
        <v>13826</v>
      </c>
      <c r="H2372" s="9" t="s">
        <v>320</v>
      </c>
      <c r="I2372" s="9"/>
      <c r="J2372" s="9"/>
      <c r="K2372" s="9"/>
      <c r="L2372" s="9"/>
    </row>
    <row r="2373" spans="1:12" x14ac:dyDescent="0.35">
      <c r="A2373" s="9" t="s">
        <v>13827</v>
      </c>
      <c r="B2373" s="9" t="s">
        <v>13828</v>
      </c>
      <c r="C2373" s="9" t="s">
        <v>13829</v>
      </c>
      <c r="D2373" s="9">
        <v>2371</v>
      </c>
      <c r="E2373" s="9" t="s">
        <v>13830</v>
      </c>
      <c r="F2373" s="9" t="s">
        <v>412</v>
      </c>
      <c r="G2373" s="9" t="s">
        <v>13831</v>
      </c>
      <c r="H2373" s="9" t="s">
        <v>327</v>
      </c>
      <c r="I2373" s="9"/>
      <c r="J2373" s="9" t="s">
        <v>13832</v>
      </c>
      <c r="K2373" s="9" t="s">
        <v>13833</v>
      </c>
      <c r="L2373" s="9" t="s">
        <v>13833</v>
      </c>
    </row>
    <row r="2374" spans="1:12" x14ac:dyDescent="0.35">
      <c r="A2374" s="9" t="s">
        <v>13834</v>
      </c>
      <c r="B2374" s="9" t="s">
        <v>13835</v>
      </c>
      <c r="C2374" s="9" t="s">
        <v>13836</v>
      </c>
      <c r="D2374" s="9">
        <v>2372</v>
      </c>
      <c r="E2374" s="9" t="s">
        <v>13837</v>
      </c>
      <c r="F2374" s="9" t="s">
        <v>318</v>
      </c>
      <c r="G2374" s="9" t="s">
        <v>13838</v>
      </c>
      <c r="H2374" s="9" t="s">
        <v>320</v>
      </c>
      <c r="I2374" s="9"/>
      <c r="J2374" s="9"/>
      <c r="K2374" s="9" t="s">
        <v>350</v>
      </c>
      <c r="L2374" s="9" t="s">
        <v>350</v>
      </c>
    </row>
    <row r="2375" spans="1:12" x14ac:dyDescent="0.35">
      <c r="A2375" s="9" t="s">
        <v>13839</v>
      </c>
      <c r="B2375" s="9" t="s">
        <v>13840</v>
      </c>
      <c r="C2375" s="9" t="s">
        <v>13841</v>
      </c>
      <c r="D2375" s="9">
        <v>2373</v>
      </c>
      <c r="E2375" s="9" t="s">
        <v>13842</v>
      </c>
      <c r="F2375" s="9" t="s">
        <v>392</v>
      </c>
      <c r="G2375" s="9" t="s">
        <v>13843</v>
      </c>
      <c r="H2375" s="9" t="s">
        <v>327</v>
      </c>
      <c r="I2375" s="9"/>
      <c r="J2375" s="9" t="s">
        <v>13844</v>
      </c>
      <c r="K2375" s="9" t="s">
        <v>13845</v>
      </c>
      <c r="L2375" s="9" t="s">
        <v>13845</v>
      </c>
    </row>
    <row r="2376" spans="1:12" x14ac:dyDescent="0.35">
      <c r="A2376" s="9" t="s">
        <v>13846</v>
      </c>
      <c r="B2376" s="9" t="s">
        <v>13847</v>
      </c>
      <c r="C2376" s="9" t="s">
        <v>13848</v>
      </c>
      <c r="D2376" s="9">
        <v>2374</v>
      </c>
      <c r="E2376" s="9" t="s">
        <v>13849</v>
      </c>
      <c r="F2376" s="9" t="s">
        <v>392</v>
      </c>
      <c r="G2376" s="9" t="s">
        <v>13850</v>
      </c>
      <c r="H2376" s="9" t="s">
        <v>320</v>
      </c>
      <c r="I2376" s="9"/>
      <c r="J2376" s="9"/>
      <c r="K2376" s="9"/>
      <c r="L2376" s="9"/>
    </row>
    <row r="2377" spans="1:12" x14ac:dyDescent="0.35">
      <c r="A2377" s="9" t="s">
        <v>13851</v>
      </c>
      <c r="B2377" s="9" t="s">
        <v>13852</v>
      </c>
      <c r="C2377" s="9" t="s">
        <v>13853</v>
      </c>
      <c r="D2377" s="9">
        <v>2375</v>
      </c>
      <c r="E2377" s="9" t="s">
        <v>13854</v>
      </c>
      <c r="F2377" s="9" t="s">
        <v>318</v>
      </c>
      <c r="G2377" s="9"/>
      <c r="H2377" s="9"/>
      <c r="I2377" s="9"/>
      <c r="J2377" s="9"/>
      <c r="K2377" s="9"/>
      <c r="L2377" s="9"/>
    </row>
    <row r="2378" spans="1:12" x14ac:dyDescent="0.35">
      <c r="A2378" s="9" t="s">
        <v>13855</v>
      </c>
      <c r="B2378" s="9" t="s">
        <v>13856</v>
      </c>
      <c r="C2378" s="9" t="s">
        <v>13857</v>
      </c>
      <c r="D2378" s="9">
        <v>2376</v>
      </c>
      <c r="E2378" s="9" t="s">
        <v>13858</v>
      </c>
      <c r="F2378" s="9" t="s">
        <v>318</v>
      </c>
      <c r="G2378" s="9"/>
      <c r="H2378" s="9"/>
      <c r="I2378" s="9"/>
      <c r="J2378" s="9" t="s">
        <v>13859</v>
      </c>
      <c r="K2378" s="9" t="s">
        <v>13860</v>
      </c>
      <c r="L2378" s="9" t="s">
        <v>13860</v>
      </c>
    </row>
    <row r="2379" spans="1:12" x14ac:dyDescent="0.35">
      <c r="A2379" s="9" t="s">
        <v>13861</v>
      </c>
      <c r="B2379" s="9" t="s">
        <v>13862</v>
      </c>
      <c r="C2379" s="9" t="s">
        <v>13863</v>
      </c>
      <c r="D2379" s="9">
        <v>2377</v>
      </c>
      <c r="E2379" s="9" t="s">
        <v>13864</v>
      </c>
      <c r="F2379" s="9" t="s">
        <v>392</v>
      </c>
      <c r="G2379" s="9" t="s">
        <v>13865</v>
      </c>
      <c r="H2379" s="9" t="s">
        <v>327</v>
      </c>
      <c r="I2379" s="9"/>
      <c r="J2379" s="9"/>
      <c r="K2379" s="9" t="s">
        <v>13866</v>
      </c>
      <c r="L2379" s="9" t="s">
        <v>13866</v>
      </c>
    </row>
    <row r="2380" spans="1:12" x14ac:dyDescent="0.35">
      <c r="A2380" s="9" t="s">
        <v>13867</v>
      </c>
      <c r="B2380" s="9" t="s">
        <v>13868</v>
      </c>
      <c r="C2380" s="9" t="s">
        <v>13869</v>
      </c>
      <c r="D2380" s="9">
        <v>2378</v>
      </c>
      <c r="E2380" s="9" t="s">
        <v>13870</v>
      </c>
      <c r="F2380" s="9" t="s">
        <v>392</v>
      </c>
      <c r="G2380" s="9" t="s">
        <v>13871</v>
      </c>
      <c r="H2380" s="9" t="s">
        <v>320</v>
      </c>
      <c r="I2380" s="9"/>
      <c r="J2380" s="9" t="s">
        <v>13872</v>
      </c>
      <c r="K2380" s="9" t="s">
        <v>13873</v>
      </c>
      <c r="L2380" s="9" t="s">
        <v>13874</v>
      </c>
    </row>
    <row r="2381" spans="1:12" x14ac:dyDescent="0.35">
      <c r="A2381" s="9" t="s">
        <v>13875</v>
      </c>
      <c r="B2381" s="9" t="s">
        <v>13876</v>
      </c>
      <c r="C2381" s="9" t="s">
        <v>13877</v>
      </c>
      <c r="D2381" s="9">
        <v>2379</v>
      </c>
      <c r="E2381" s="9" t="s">
        <v>13878</v>
      </c>
      <c r="F2381" s="9" t="s">
        <v>318</v>
      </c>
      <c r="G2381" s="9" t="s">
        <v>13879</v>
      </c>
      <c r="H2381" s="9" t="s">
        <v>320</v>
      </c>
      <c r="I2381" s="9"/>
      <c r="J2381" s="9"/>
      <c r="K2381" s="9" t="s">
        <v>13880</v>
      </c>
      <c r="L2381" s="9" t="s">
        <v>13880</v>
      </c>
    </row>
    <row r="2382" spans="1:12" x14ac:dyDescent="0.35">
      <c r="A2382" s="9" t="s">
        <v>13881</v>
      </c>
      <c r="B2382" s="9" t="s">
        <v>13882</v>
      </c>
      <c r="C2382" s="9" t="s">
        <v>13883</v>
      </c>
      <c r="D2382" s="9">
        <v>2380</v>
      </c>
      <c r="E2382" s="9" t="s">
        <v>13884</v>
      </c>
      <c r="F2382" s="9" t="s">
        <v>318</v>
      </c>
      <c r="G2382" s="9" t="s">
        <v>13885</v>
      </c>
      <c r="H2382" s="9" t="s">
        <v>320</v>
      </c>
      <c r="I2382" s="9"/>
      <c r="J2382" s="9"/>
      <c r="K2382" s="9" t="s">
        <v>13886</v>
      </c>
      <c r="L2382" s="9" t="s">
        <v>13886</v>
      </c>
    </row>
    <row r="2383" spans="1:12" x14ac:dyDescent="0.35">
      <c r="A2383" s="9" t="s">
        <v>13887</v>
      </c>
      <c r="B2383" s="9" t="s">
        <v>13888</v>
      </c>
      <c r="C2383" s="9" t="s">
        <v>13889</v>
      </c>
      <c r="D2383" s="9">
        <v>2381</v>
      </c>
      <c r="E2383" s="9" t="s">
        <v>13890</v>
      </c>
      <c r="F2383" s="9" t="s">
        <v>392</v>
      </c>
      <c r="G2383" s="9" t="s">
        <v>13891</v>
      </c>
      <c r="H2383" s="9" t="s">
        <v>327</v>
      </c>
      <c r="I2383" s="9"/>
      <c r="J2383" s="9"/>
      <c r="K2383" s="9"/>
      <c r="L2383" s="9"/>
    </row>
    <row r="2384" spans="1:12" x14ac:dyDescent="0.35">
      <c r="A2384" s="9" t="s">
        <v>13892</v>
      </c>
      <c r="B2384" s="9" t="s">
        <v>13893</v>
      </c>
      <c r="C2384" s="9" t="s">
        <v>13894</v>
      </c>
      <c r="D2384" s="9">
        <v>2382</v>
      </c>
      <c r="E2384" s="9" t="s">
        <v>13895</v>
      </c>
      <c r="F2384" s="9" t="s">
        <v>318</v>
      </c>
      <c r="G2384" s="9" t="s">
        <v>13896</v>
      </c>
      <c r="H2384" s="9" t="s">
        <v>320</v>
      </c>
      <c r="I2384" s="9"/>
      <c r="J2384" s="9"/>
      <c r="K2384" s="9"/>
      <c r="L2384" s="9"/>
    </row>
    <row r="2385" spans="1:12" x14ac:dyDescent="0.35">
      <c r="A2385" s="9" t="s">
        <v>13897</v>
      </c>
      <c r="B2385" s="9" t="s">
        <v>13898</v>
      </c>
      <c r="C2385" s="9" t="s">
        <v>13899</v>
      </c>
      <c r="D2385" s="9">
        <v>2383</v>
      </c>
      <c r="E2385" s="9" t="s">
        <v>13900</v>
      </c>
      <c r="F2385" s="9" t="s">
        <v>318</v>
      </c>
      <c r="G2385" s="9" t="s">
        <v>13901</v>
      </c>
      <c r="H2385" s="9" t="s">
        <v>320</v>
      </c>
      <c r="I2385" s="9"/>
      <c r="J2385" s="9"/>
      <c r="K2385" s="9"/>
      <c r="L2385" s="9"/>
    </row>
    <row r="2386" spans="1:12" x14ac:dyDescent="0.35">
      <c r="A2386" s="9" t="s">
        <v>13902</v>
      </c>
      <c r="B2386" s="9" t="s">
        <v>13903</v>
      </c>
      <c r="C2386" s="9" t="s">
        <v>13904</v>
      </c>
      <c r="D2386" s="9">
        <v>2384</v>
      </c>
      <c r="E2386" s="9" t="s">
        <v>13905</v>
      </c>
      <c r="F2386" s="9" t="s">
        <v>412</v>
      </c>
      <c r="G2386" s="9" t="s">
        <v>13906</v>
      </c>
      <c r="H2386" s="9" t="s">
        <v>327</v>
      </c>
      <c r="I2386" s="9"/>
      <c r="J2386" s="9"/>
      <c r="K2386" s="9" t="s">
        <v>13907</v>
      </c>
      <c r="L2386" s="9" t="s">
        <v>13907</v>
      </c>
    </row>
    <row r="2387" spans="1:12" x14ac:dyDescent="0.35">
      <c r="A2387" s="9" t="s">
        <v>13908</v>
      </c>
      <c r="B2387" s="9" t="s">
        <v>13909</v>
      </c>
      <c r="C2387" s="9" t="s">
        <v>13910</v>
      </c>
      <c r="D2387" s="9">
        <v>2385</v>
      </c>
      <c r="E2387" s="9" t="s">
        <v>13911</v>
      </c>
      <c r="F2387" s="9" t="s">
        <v>318</v>
      </c>
      <c r="G2387" s="9" t="s">
        <v>13912</v>
      </c>
      <c r="H2387" s="9" t="s">
        <v>327</v>
      </c>
      <c r="I2387" s="9"/>
      <c r="J2387" s="9"/>
      <c r="K2387" s="9"/>
      <c r="L2387" s="9"/>
    </row>
    <row r="2388" spans="1:12" x14ac:dyDescent="0.35">
      <c r="A2388" s="9" t="s">
        <v>13913</v>
      </c>
      <c r="B2388" s="9" t="s">
        <v>13914</v>
      </c>
      <c r="C2388" s="9" t="s">
        <v>13915</v>
      </c>
      <c r="D2388" s="9">
        <v>2386</v>
      </c>
      <c r="E2388" s="9" t="s">
        <v>13916</v>
      </c>
      <c r="F2388" s="9" t="s">
        <v>318</v>
      </c>
      <c r="G2388" s="9" t="s">
        <v>13917</v>
      </c>
      <c r="H2388" s="9" t="s">
        <v>320</v>
      </c>
      <c r="I2388" s="9"/>
      <c r="J2388" s="9"/>
      <c r="K2388" s="9" t="s">
        <v>13918</v>
      </c>
      <c r="L2388" s="9" t="s">
        <v>13919</v>
      </c>
    </row>
    <row r="2389" spans="1:12" x14ac:dyDescent="0.35">
      <c r="A2389" s="9" t="s">
        <v>13920</v>
      </c>
      <c r="B2389" s="9" t="s">
        <v>13921</v>
      </c>
      <c r="C2389" s="9" t="s">
        <v>13922</v>
      </c>
      <c r="D2389" s="9">
        <v>2387</v>
      </c>
      <c r="E2389" s="9" t="s">
        <v>13923</v>
      </c>
      <c r="F2389" s="9" t="s">
        <v>318</v>
      </c>
      <c r="G2389" s="9" t="s">
        <v>13924</v>
      </c>
      <c r="H2389" s="9" t="s">
        <v>320</v>
      </c>
      <c r="I2389" s="9"/>
      <c r="J2389" s="9"/>
      <c r="K2389" s="9"/>
      <c r="L2389" s="9"/>
    </row>
    <row r="2390" spans="1:12" x14ac:dyDescent="0.35">
      <c r="A2390" s="9" t="s">
        <v>13925</v>
      </c>
      <c r="B2390" s="9" t="s">
        <v>13926</v>
      </c>
      <c r="C2390" s="9" t="s">
        <v>13927</v>
      </c>
      <c r="D2390" s="9">
        <v>2388</v>
      </c>
      <c r="E2390" s="9" t="s">
        <v>13928</v>
      </c>
      <c r="F2390" s="9" t="s">
        <v>318</v>
      </c>
      <c r="G2390" s="9" t="s">
        <v>13929</v>
      </c>
      <c r="H2390" s="9" t="s">
        <v>320</v>
      </c>
      <c r="I2390" s="9"/>
      <c r="J2390" s="9"/>
      <c r="K2390" s="9" t="s">
        <v>13930</v>
      </c>
      <c r="L2390" s="9" t="s">
        <v>13930</v>
      </c>
    </row>
    <row r="2391" spans="1:12" x14ac:dyDescent="0.35">
      <c r="A2391" s="9" t="s">
        <v>13931</v>
      </c>
      <c r="B2391" s="9" t="s">
        <v>13932</v>
      </c>
      <c r="C2391" s="9" t="s">
        <v>13933</v>
      </c>
      <c r="D2391" s="9">
        <v>2389</v>
      </c>
      <c r="E2391" s="9" t="s">
        <v>13934</v>
      </c>
      <c r="F2391" s="9" t="s">
        <v>318</v>
      </c>
      <c r="G2391" s="9"/>
      <c r="H2391" s="9"/>
      <c r="I2391" s="9"/>
      <c r="J2391" s="9"/>
      <c r="K2391" s="9"/>
      <c r="L2391" s="9"/>
    </row>
    <row r="2392" spans="1:12" x14ac:dyDescent="0.35">
      <c r="A2392" s="9" t="s">
        <v>13935</v>
      </c>
      <c r="B2392" s="9" t="s">
        <v>13936</v>
      </c>
      <c r="C2392" s="9" t="s">
        <v>13937</v>
      </c>
      <c r="D2392" s="9">
        <v>2390</v>
      </c>
      <c r="E2392" s="9" t="s">
        <v>13938</v>
      </c>
      <c r="F2392" s="9" t="s">
        <v>318</v>
      </c>
      <c r="G2392" s="9" t="s">
        <v>13939</v>
      </c>
      <c r="H2392" s="9" t="s">
        <v>320</v>
      </c>
      <c r="I2392" s="9"/>
      <c r="J2392" s="9"/>
      <c r="K2392" s="9" t="s">
        <v>13940</v>
      </c>
      <c r="L2392" s="9" t="s">
        <v>350</v>
      </c>
    </row>
    <row r="2393" spans="1:12" x14ac:dyDescent="0.35">
      <c r="A2393" s="9" t="s">
        <v>13941</v>
      </c>
      <c r="B2393" s="9" t="s">
        <v>13942</v>
      </c>
      <c r="C2393" s="9" t="s">
        <v>13943</v>
      </c>
      <c r="D2393" s="9">
        <v>2391</v>
      </c>
      <c r="E2393" s="9" t="s">
        <v>13944</v>
      </c>
      <c r="F2393" s="9" t="s">
        <v>318</v>
      </c>
      <c r="G2393" s="9" t="s">
        <v>13945</v>
      </c>
      <c r="H2393" s="9" t="s">
        <v>327</v>
      </c>
      <c r="I2393" s="9"/>
      <c r="J2393" s="9" t="s">
        <v>13946</v>
      </c>
      <c r="K2393" s="9" t="s">
        <v>13947</v>
      </c>
      <c r="L2393" s="9" t="s">
        <v>13947</v>
      </c>
    </row>
    <row r="2394" spans="1:12" x14ac:dyDescent="0.35">
      <c r="A2394" s="9" t="s">
        <v>13948</v>
      </c>
      <c r="B2394" s="9" t="s">
        <v>13949</v>
      </c>
      <c r="C2394" s="9" t="s">
        <v>13950</v>
      </c>
      <c r="D2394" s="9">
        <v>2392</v>
      </c>
      <c r="E2394" s="9" t="s">
        <v>13951</v>
      </c>
      <c r="F2394" s="9" t="s">
        <v>318</v>
      </c>
      <c r="G2394" s="9" t="s">
        <v>13952</v>
      </c>
      <c r="H2394" s="9" t="s">
        <v>327</v>
      </c>
      <c r="I2394" s="9"/>
      <c r="J2394" s="9" t="s">
        <v>13953</v>
      </c>
      <c r="K2394" s="9" t="s">
        <v>350</v>
      </c>
      <c r="L2394" s="9" t="s">
        <v>13954</v>
      </c>
    </row>
    <row r="2395" spans="1:12" x14ac:dyDescent="0.35">
      <c r="A2395" s="9" t="s">
        <v>13955</v>
      </c>
      <c r="B2395" s="9" t="s">
        <v>13956</v>
      </c>
      <c r="C2395" s="9" t="s">
        <v>13957</v>
      </c>
      <c r="D2395" s="9">
        <v>2393</v>
      </c>
      <c r="E2395" s="9" t="s">
        <v>13958</v>
      </c>
      <c r="F2395" s="9" t="s">
        <v>365</v>
      </c>
      <c r="G2395" s="9" t="s">
        <v>13959</v>
      </c>
      <c r="H2395" s="9" t="s">
        <v>327</v>
      </c>
      <c r="I2395" s="9"/>
      <c r="J2395" s="9"/>
      <c r="K2395" s="9"/>
      <c r="L2395" s="9"/>
    </row>
    <row r="2396" spans="1:12" x14ac:dyDescent="0.35">
      <c r="A2396" s="9" t="s">
        <v>13960</v>
      </c>
      <c r="B2396" s="9" t="s">
        <v>13961</v>
      </c>
      <c r="C2396" s="9" t="s">
        <v>13962</v>
      </c>
      <c r="D2396" s="9">
        <v>2394</v>
      </c>
      <c r="E2396" s="9" t="s">
        <v>13963</v>
      </c>
      <c r="F2396" s="9" t="s">
        <v>318</v>
      </c>
      <c r="G2396" s="9" t="s">
        <v>13964</v>
      </c>
      <c r="H2396" s="9" t="s">
        <v>327</v>
      </c>
      <c r="I2396" s="9"/>
      <c r="J2396" s="9" t="s">
        <v>13965</v>
      </c>
      <c r="K2396" s="9" t="s">
        <v>13966</v>
      </c>
      <c r="L2396" s="9" t="s">
        <v>13966</v>
      </c>
    </row>
    <row r="2397" spans="1:12" x14ac:dyDescent="0.35">
      <c r="A2397" s="9" t="s">
        <v>13967</v>
      </c>
      <c r="B2397" s="9" t="s">
        <v>13968</v>
      </c>
      <c r="C2397" s="9" t="s">
        <v>13969</v>
      </c>
      <c r="D2397" s="9">
        <v>2395</v>
      </c>
      <c r="E2397" s="9" t="s">
        <v>13970</v>
      </c>
      <c r="F2397" s="9" t="s">
        <v>318</v>
      </c>
      <c r="G2397" s="9" t="s">
        <v>13971</v>
      </c>
      <c r="H2397" s="9" t="s">
        <v>320</v>
      </c>
      <c r="I2397" s="9"/>
      <c r="J2397" s="9"/>
      <c r="K2397" s="9" t="s">
        <v>13972</v>
      </c>
      <c r="L2397" s="9" t="s">
        <v>13972</v>
      </c>
    </row>
    <row r="2398" spans="1:12" x14ac:dyDescent="0.35">
      <c r="A2398" s="9" t="s">
        <v>13973</v>
      </c>
      <c r="B2398" s="9" t="s">
        <v>13974</v>
      </c>
      <c r="C2398" s="9" t="s">
        <v>13975</v>
      </c>
      <c r="D2398" s="9">
        <v>2396</v>
      </c>
      <c r="E2398" s="9" t="s">
        <v>13976</v>
      </c>
      <c r="F2398" s="9" t="s">
        <v>318</v>
      </c>
      <c r="G2398" s="9" t="s">
        <v>13977</v>
      </c>
      <c r="H2398" s="9" t="s">
        <v>320</v>
      </c>
      <c r="I2398" s="9"/>
      <c r="J2398" s="9" t="s">
        <v>13978</v>
      </c>
      <c r="K2398" s="9" t="s">
        <v>13979</v>
      </c>
      <c r="L2398" s="9"/>
    </row>
    <row r="2399" spans="1:12" x14ac:dyDescent="0.35">
      <c r="A2399" s="9" t="s">
        <v>13980</v>
      </c>
      <c r="B2399" s="9" t="s">
        <v>13981</v>
      </c>
      <c r="C2399" s="9" t="s">
        <v>13982</v>
      </c>
      <c r="D2399" s="9">
        <v>2397</v>
      </c>
      <c r="E2399" s="9" t="s">
        <v>13983</v>
      </c>
      <c r="F2399" s="9" t="s">
        <v>318</v>
      </c>
      <c r="G2399" s="9" t="s">
        <v>13984</v>
      </c>
      <c r="H2399" s="9" t="s">
        <v>320</v>
      </c>
      <c r="I2399" s="9"/>
      <c r="J2399" s="9"/>
      <c r="K2399" s="9" t="s">
        <v>13985</v>
      </c>
      <c r="L2399" s="9"/>
    </row>
    <row r="2400" spans="1:12" x14ac:dyDescent="0.35">
      <c r="A2400" s="9" t="s">
        <v>13986</v>
      </c>
      <c r="B2400" s="9" t="s">
        <v>13987</v>
      </c>
      <c r="C2400" s="9" t="s">
        <v>13988</v>
      </c>
      <c r="D2400" s="9">
        <v>2398</v>
      </c>
      <c r="E2400" s="9" t="s">
        <v>13989</v>
      </c>
      <c r="F2400" s="9" t="s">
        <v>318</v>
      </c>
      <c r="G2400" s="9" t="s">
        <v>13990</v>
      </c>
      <c r="H2400" s="9" t="s">
        <v>327</v>
      </c>
      <c r="I2400" s="9"/>
      <c r="J2400" s="9"/>
      <c r="K2400" s="9"/>
      <c r="L2400" s="9"/>
    </row>
    <row r="2401" spans="1:12" x14ac:dyDescent="0.35">
      <c r="A2401" s="9" t="s">
        <v>13991</v>
      </c>
      <c r="B2401" s="9" t="s">
        <v>13992</v>
      </c>
      <c r="C2401" s="9" t="s">
        <v>13993</v>
      </c>
      <c r="D2401" s="9">
        <v>2399</v>
      </c>
      <c r="E2401" s="9" t="s">
        <v>13994</v>
      </c>
      <c r="F2401" s="9" t="s">
        <v>318</v>
      </c>
      <c r="G2401" s="9" t="s">
        <v>13995</v>
      </c>
      <c r="H2401" s="9" t="s">
        <v>327</v>
      </c>
      <c r="I2401" s="9"/>
      <c r="J2401" s="9"/>
      <c r="K2401" s="9" t="s">
        <v>13996</v>
      </c>
      <c r="L2401" s="9" t="s">
        <v>13996</v>
      </c>
    </row>
    <row r="2402" spans="1:12" x14ac:dyDescent="0.35">
      <c r="A2402" s="9" t="s">
        <v>13997</v>
      </c>
      <c r="B2402" s="9" t="s">
        <v>13998</v>
      </c>
      <c r="C2402" s="9" t="s">
        <v>13999</v>
      </c>
      <c r="D2402" s="9">
        <v>2400</v>
      </c>
      <c r="E2402" s="9" t="s">
        <v>14000</v>
      </c>
      <c r="F2402" s="9" t="s">
        <v>318</v>
      </c>
      <c r="G2402" s="9" t="s">
        <v>14001</v>
      </c>
      <c r="H2402" s="9" t="s">
        <v>320</v>
      </c>
      <c r="I2402" s="9"/>
      <c r="J2402" s="9"/>
      <c r="K2402" s="9" t="s">
        <v>14002</v>
      </c>
      <c r="L2402" s="9" t="s">
        <v>14002</v>
      </c>
    </row>
    <row r="2403" spans="1:12" x14ac:dyDescent="0.35">
      <c r="A2403" s="9" t="s">
        <v>14003</v>
      </c>
      <c r="B2403" s="9" t="s">
        <v>14004</v>
      </c>
      <c r="C2403" s="9" t="s">
        <v>14005</v>
      </c>
      <c r="D2403" s="9">
        <v>2401</v>
      </c>
      <c r="E2403" s="9" t="s">
        <v>14006</v>
      </c>
      <c r="F2403" s="9" t="s">
        <v>318</v>
      </c>
      <c r="G2403" s="9" t="s">
        <v>14007</v>
      </c>
      <c r="H2403" s="9" t="s">
        <v>327</v>
      </c>
      <c r="I2403" s="9"/>
      <c r="J2403" s="9" t="s">
        <v>14008</v>
      </c>
      <c r="K2403" s="9" t="s">
        <v>14009</v>
      </c>
      <c r="L2403" s="9" t="s">
        <v>14009</v>
      </c>
    </row>
    <row r="2404" spans="1:12" x14ac:dyDescent="0.35">
      <c r="A2404" s="9" t="s">
        <v>14010</v>
      </c>
      <c r="B2404" s="9" t="s">
        <v>14011</v>
      </c>
      <c r="C2404" s="9" t="s">
        <v>14012</v>
      </c>
      <c r="D2404" s="9">
        <v>2402</v>
      </c>
      <c r="E2404" s="9" t="s">
        <v>14013</v>
      </c>
      <c r="F2404" s="9" t="s">
        <v>318</v>
      </c>
      <c r="G2404" s="9" t="s">
        <v>14014</v>
      </c>
      <c r="H2404" s="9" t="s">
        <v>320</v>
      </c>
      <c r="I2404" s="9"/>
      <c r="J2404" s="9"/>
      <c r="K2404" s="9"/>
      <c r="L2404" s="9"/>
    </row>
    <row r="2405" spans="1:12" x14ac:dyDescent="0.35">
      <c r="A2405" s="9" t="s">
        <v>14015</v>
      </c>
      <c r="B2405" s="9" t="s">
        <v>14016</v>
      </c>
      <c r="C2405" s="9" t="s">
        <v>14017</v>
      </c>
      <c r="D2405" s="9">
        <v>2403</v>
      </c>
      <c r="E2405" s="9" t="s">
        <v>14018</v>
      </c>
      <c r="F2405" s="9" t="s">
        <v>318</v>
      </c>
      <c r="G2405" s="9" t="s">
        <v>14019</v>
      </c>
      <c r="H2405" s="9" t="s">
        <v>320</v>
      </c>
      <c r="I2405" s="9"/>
      <c r="J2405" s="9" t="s">
        <v>14020</v>
      </c>
      <c r="K2405" s="9" t="s">
        <v>14021</v>
      </c>
      <c r="L2405" s="9" t="s">
        <v>350</v>
      </c>
    </row>
    <row r="2406" spans="1:12" x14ac:dyDescent="0.35">
      <c r="A2406" s="9" t="s">
        <v>14022</v>
      </c>
      <c r="B2406" s="9" t="s">
        <v>14023</v>
      </c>
      <c r="C2406" s="9" t="s">
        <v>14024</v>
      </c>
      <c r="D2406" s="9">
        <v>2404</v>
      </c>
      <c r="E2406" s="9" t="s">
        <v>14025</v>
      </c>
      <c r="F2406" s="9" t="s">
        <v>318</v>
      </c>
      <c r="G2406" s="9" t="s">
        <v>14026</v>
      </c>
      <c r="H2406" s="9" t="s">
        <v>320</v>
      </c>
      <c r="I2406" s="9"/>
      <c r="J2406" s="9"/>
      <c r="K2406" s="9" t="s">
        <v>14027</v>
      </c>
      <c r="L2406" s="9" t="s">
        <v>14027</v>
      </c>
    </row>
    <row r="2407" spans="1:12" x14ac:dyDescent="0.35">
      <c r="A2407" s="9" t="s">
        <v>14028</v>
      </c>
      <c r="B2407" s="9" t="s">
        <v>14029</v>
      </c>
      <c r="C2407" s="9" t="s">
        <v>14030</v>
      </c>
      <c r="D2407" s="9">
        <v>2405</v>
      </c>
      <c r="E2407" s="9" t="s">
        <v>14031</v>
      </c>
      <c r="F2407" s="9" t="s">
        <v>392</v>
      </c>
      <c r="G2407" s="9" t="s">
        <v>14032</v>
      </c>
      <c r="H2407" s="9" t="s">
        <v>320</v>
      </c>
      <c r="I2407" s="9"/>
      <c r="J2407" s="9"/>
      <c r="K2407" s="9"/>
      <c r="L2407" s="9"/>
    </row>
    <row r="2408" spans="1:12" x14ac:dyDescent="0.35">
      <c r="A2408" s="9" t="s">
        <v>14033</v>
      </c>
      <c r="B2408" s="9" t="s">
        <v>14034</v>
      </c>
      <c r="C2408" s="9" t="s">
        <v>14035</v>
      </c>
      <c r="D2408" s="9">
        <v>2406</v>
      </c>
      <c r="E2408" s="9" t="s">
        <v>14036</v>
      </c>
      <c r="F2408" s="9" t="s">
        <v>1005</v>
      </c>
      <c r="G2408" s="9" t="s">
        <v>14037</v>
      </c>
      <c r="H2408" s="9" t="s">
        <v>327</v>
      </c>
      <c r="I2408" s="9"/>
      <c r="J2408" s="9" t="s">
        <v>14038</v>
      </c>
      <c r="K2408" s="9" t="s">
        <v>14039</v>
      </c>
      <c r="L2408" s="9" t="s">
        <v>14039</v>
      </c>
    </row>
    <row r="2409" spans="1:12" x14ac:dyDescent="0.35">
      <c r="A2409" s="9" t="s">
        <v>14040</v>
      </c>
      <c r="B2409" s="9" t="s">
        <v>14041</v>
      </c>
      <c r="C2409" s="9" t="s">
        <v>14042</v>
      </c>
      <c r="D2409" s="9">
        <v>2407</v>
      </c>
      <c r="E2409" s="9" t="s">
        <v>14043</v>
      </c>
      <c r="F2409" s="9" t="s">
        <v>392</v>
      </c>
      <c r="G2409" s="9" t="s">
        <v>14044</v>
      </c>
      <c r="H2409" s="9" t="s">
        <v>320</v>
      </c>
      <c r="I2409" s="9"/>
      <c r="J2409" s="9"/>
      <c r="K2409" s="9"/>
      <c r="L2409" s="9"/>
    </row>
    <row r="2410" spans="1:12" x14ac:dyDescent="0.35">
      <c r="A2410" s="9" t="s">
        <v>14045</v>
      </c>
      <c r="B2410" s="9" t="s">
        <v>14046</v>
      </c>
      <c r="C2410" s="9" t="s">
        <v>14047</v>
      </c>
      <c r="D2410" s="9">
        <v>2408</v>
      </c>
      <c r="E2410" s="9" t="s">
        <v>14048</v>
      </c>
      <c r="F2410" s="9" t="s">
        <v>318</v>
      </c>
      <c r="G2410" s="9" t="s">
        <v>14049</v>
      </c>
      <c r="H2410" s="9" t="s">
        <v>327</v>
      </c>
      <c r="I2410" s="9"/>
      <c r="J2410" s="9" t="s">
        <v>14050</v>
      </c>
      <c r="K2410" s="9" t="s">
        <v>14051</v>
      </c>
      <c r="L2410" s="9" t="s">
        <v>14051</v>
      </c>
    </row>
    <row r="2411" spans="1:12" x14ac:dyDescent="0.35">
      <c r="A2411" s="9" t="s">
        <v>14052</v>
      </c>
      <c r="B2411" s="9" t="s">
        <v>14053</v>
      </c>
      <c r="C2411" s="9" t="s">
        <v>14054</v>
      </c>
      <c r="D2411" s="9">
        <v>2409</v>
      </c>
      <c r="E2411" s="9" t="s">
        <v>14055</v>
      </c>
      <c r="F2411" s="9" t="s">
        <v>318</v>
      </c>
      <c r="G2411" s="9" t="s">
        <v>14056</v>
      </c>
      <c r="H2411" s="9" t="s">
        <v>327</v>
      </c>
      <c r="I2411" s="9"/>
      <c r="J2411" s="9" t="s">
        <v>14057</v>
      </c>
      <c r="K2411" s="9" t="s">
        <v>14058</v>
      </c>
      <c r="L2411" s="9" t="s">
        <v>14058</v>
      </c>
    </row>
    <row r="2412" spans="1:12" x14ac:dyDescent="0.35">
      <c r="A2412" s="9" t="s">
        <v>14059</v>
      </c>
      <c r="B2412" s="9" t="s">
        <v>14060</v>
      </c>
      <c r="C2412" s="9" t="s">
        <v>14061</v>
      </c>
      <c r="D2412" s="9">
        <v>2410</v>
      </c>
      <c r="E2412" s="9" t="s">
        <v>14062</v>
      </c>
      <c r="F2412" s="9" t="s">
        <v>318</v>
      </c>
      <c r="G2412" s="9" t="s">
        <v>14063</v>
      </c>
      <c r="H2412" s="9" t="s">
        <v>327</v>
      </c>
      <c r="I2412" s="9"/>
      <c r="J2412" s="9" t="s">
        <v>14064</v>
      </c>
      <c r="K2412" s="9" t="s">
        <v>14065</v>
      </c>
      <c r="L2412" s="9" t="s">
        <v>14065</v>
      </c>
    </row>
    <row r="2413" spans="1:12" x14ac:dyDescent="0.35">
      <c r="A2413" s="9" t="s">
        <v>14066</v>
      </c>
      <c r="B2413" s="9" t="s">
        <v>14067</v>
      </c>
      <c r="C2413" s="9" t="s">
        <v>14068</v>
      </c>
      <c r="D2413" s="9">
        <v>2411</v>
      </c>
      <c r="E2413" s="9" t="s">
        <v>14069</v>
      </c>
      <c r="F2413" s="9" t="s">
        <v>318</v>
      </c>
      <c r="G2413" s="9" t="s">
        <v>14063</v>
      </c>
      <c r="H2413" s="9" t="s">
        <v>327</v>
      </c>
      <c r="I2413" s="9"/>
      <c r="J2413" s="9" t="s">
        <v>14070</v>
      </c>
      <c r="K2413" s="9" t="s">
        <v>14071</v>
      </c>
      <c r="L2413" s="9" t="s">
        <v>14071</v>
      </c>
    </row>
    <row r="2414" spans="1:12" x14ac:dyDescent="0.35">
      <c r="A2414" s="9" t="s">
        <v>14072</v>
      </c>
      <c r="B2414" s="9" t="s">
        <v>14073</v>
      </c>
      <c r="C2414" s="9" t="s">
        <v>14074</v>
      </c>
      <c r="D2414" s="9">
        <v>2412</v>
      </c>
      <c r="E2414" s="9" t="s">
        <v>14075</v>
      </c>
      <c r="F2414" s="9" t="s">
        <v>392</v>
      </c>
      <c r="G2414" s="9" t="s">
        <v>11090</v>
      </c>
      <c r="H2414" s="9" t="s">
        <v>320</v>
      </c>
      <c r="I2414" s="9"/>
      <c r="J2414" s="9"/>
      <c r="K2414" s="9"/>
      <c r="L2414" s="9"/>
    </row>
    <row r="2415" spans="1:12" x14ac:dyDescent="0.35">
      <c r="A2415" s="9" t="s">
        <v>14076</v>
      </c>
      <c r="B2415" s="9" t="s">
        <v>14077</v>
      </c>
      <c r="C2415" s="9" t="s">
        <v>14078</v>
      </c>
      <c r="D2415" s="9">
        <v>2413</v>
      </c>
      <c r="E2415" s="9" t="s">
        <v>14079</v>
      </c>
      <c r="F2415" s="9" t="s">
        <v>392</v>
      </c>
      <c r="G2415" s="9" t="s">
        <v>14080</v>
      </c>
      <c r="H2415" s="9" t="s">
        <v>327</v>
      </c>
      <c r="I2415" s="9"/>
      <c r="J2415" s="9"/>
      <c r="K2415" s="9"/>
      <c r="L2415" s="9"/>
    </row>
    <row r="2416" spans="1:12" x14ac:dyDescent="0.35">
      <c r="A2416" s="9" t="s">
        <v>14081</v>
      </c>
      <c r="B2416" s="9" t="s">
        <v>14082</v>
      </c>
      <c r="C2416" s="9" t="s">
        <v>14083</v>
      </c>
      <c r="D2416" s="9">
        <v>2414</v>
      </c>
      <c r="E2416" s="9" t="s">
        <v>14084</v>
      </c>
      <c r="F2416" s="9" t="s">
        <v>318</v>
      </c>
      <c r="G2416" s="9" t="s">
        <v>14085</v>
      </c>
      <c r="H2416" s="9" t="s">
        <v>320</v>
      </c>
      <c r="I2416" s="9"/>
      <c r="J2416" s="9"/>
      <c r="K2416" s="9"/>
      <c r="L2416" s="9"/>
    </row>
    <row r="2417" spans="1:12" x14ac:dyDescent="0.35">
      <c r="A2417" s="9" t="s">
        <v>14086</v>
      </c>
      <c r="B2417" s="9" t="s">
        <v>14087</v>
      </c>
      <c r="C2417" s="9" t="s">
        <v>14088</v>
      </c>
      <c r="D2417" s="9">
        <v>2415</v>
      </c>
      <c r="E2417" s="9" t="s">
        <v>14089</v>
      </c>
      <c r="F2417" s="9" t="s">
        <v>318</v>
      </c>
      <c r="G2417" s="9" t="s">
        <v>14090</v>
      </c>
      <c r="H2417" s="9" t="s">
        <v>327</v>
      </c>
      <c r="I2417" s="9"/>
      <c r="J2417" s="9" t="s">
        <v>14091</v>
      </c>
      <c r="K2417" s="9" t="s">
        <v>14092</v>
      </c>
      <c r="L2417" s="9" t="s">
        <v>14092</v>
      </c>
    </row>
    <row r="2418" spans="1:12" x14ac:dyDescent="0.35">
      <c r="A2418" s="9" t="s">
        <v>14093</v>
      </c>
      <c r="B2418" s="9" t="s">
        <v>14094</v>
      </c>
      <c r="C2418" s="9" t="s">
        <v>14095</v>
      </c>
      <c r="D2418" s="9">
        <v>2416</v>
      </c>
      <c r="E2418" s="9" t="s">
        <v>14096</v>
      </c>
      <c r="F2418" s="9" t="s">
        <v>318</v>
      </c>
      <c r="G2418" s="9" t="s">
        <v>14097</v>
      </c>
      <c r="H2418" s="9" t="s">
        <v>327</v>
      </c>
      <c r="I2418" s="9"/>
      <c r="J2418" s="9"/>
      <c r="K2418" s="9" t="s">
        <v>14098</v>
      </c>
      <c r="L2418" s="9" t="s">
        <v>14099</v>
      </c>
    </row>
    <row r="2419" spans="1:12" x14ac:dyDescent="0.35">
      <c r="A2419" s="9" t="s">
        <v>14100</v>
      </c>
      <c r="B2419" s="9" t="s">
        <v>14101</v>
      </c>
      <c r="C2419" s="9" t="s">
        <v>14102</v>
      </c>
      <c r="D2419" s="9">
        <v>2417</v>
      </c>
      <c r="E2419" s="9" t="s">
        <v>14103</v>
      </c>
      <c r="F2419" s="9" t="s">
        <v>318</v>
      </c>
      <c r="G2419" s="9" t="s">
        <v>14104</v>
      </c>
      <c r="H2419" s="9" t="s">
        <v>320</v>
      </c>
      <c r="I2419" s="9"/>
      <c r="J2419" s="9"/>
      <c r="K2419" s="9" t="s">
        <v>14105</v>
      </c>
      <c r="L2419" s="9" t="s">
        <v>14105</v>
      </c>
    </row>
    <row r="2420" spans="1:12" x14ac:dyDescent="0.35">
      <c r="A2420" s="9" t="s">
        <v>14106</v>
      </c>
      <c r="B2420" s="9" t="s">
        <v>14107</v>
      </c>
      <c r="C2420" s="9" t="s">
        <v>14108</v>
      </c>
      <c r="D2420" s="9">
        <v>2418</v>
      </c>
      <c r="E2420" s="9" t="s">
        <v>14109</v>
      </c>
      <c r="F2420" s="9" t="s">
        <v>318</v>
      </c>
      <c r="G2420" s="9" t="s">
        <v>14110</v>
      </c>
      <c r="H2420" s="9" t="s">
        <v>327</v>
      </c>
      <c r="I2420" s="9"/>
      <c r="J2420" s="9" t="s">
        <v>14111</v>
      </c>
      <c r="K2420" s="9" t="s">
        <v>14112</v>
      </c>
      <c r="L2420" s="9" t="s">
        <v>14112</v>
      </c>
    </row>
    <row r="2421" spans="1:12" x14ac:dyDescent="0.35">
      <c r="A2421" s="9" t="s">
        <v>14113</v>
      </c>
      <c r="B2421" s="9" t="s">
        <v>14114</v>
      </c>
      <c r="C2421" s="9" t="s">
        <v>14115</v>
      </c>
      <c r="D2421" s="9">
        <v>2419</v>
      </c>
      <c r="E2421" s="9" t="s">
        <v>14116</v>
      </c>
      <c r="F2421" s="9" t="s">
        <v>412</v>
      </c>
      <c r="G2421" s="9" t="s">
        <v>14117</v>
      </c>
      <c r="H2421" s="9" t="s">
        <v>320</v>
      </c>
      <c r="I2421" s="9"/>
      <c r="J2421" s="9"/>
      <c r="K2421" s="9"/>
      <c r="L2421" s="9"/>
    </row>
    <row r="2422" spans="1:12" x14ac:dyDescent="0.35">
      <c r="A2422" s="9" t="s">
        <v>14118</v>
      </c>
      <c r="B2422" s="9" t="s">
        <v>14119</v>
      </c>
      <c r="C2422" s="9" t="s">
        <v>14120</v>
      </c>
      <c r="D2422" s="9">
        <v>2420</v>
      </c>
      <c r="E2422" s="9" t="s">
        <v>14121</v>
      </c>
      <c r="F2422" s="9" t="s">
        <v>365</v>
      </c>
      <c r="G2422" s="9" t="s">
        <v>14122</v>
      </c>
      <c r="H2422" s="9" t="s">
        <v>327</v>
      </c>
      <c r="I2422" s="9"/>
      <c r="J2422" s="9" t="s">
        <v>14123</v>
      </c>
      <c r="K2422" s="9" t="s">
        <v>14124</v>
      </c>
      <c r="L2422" s="9" t="s">
        <v>14124</v>
      </c>
    </row>
    <row r="2423" spans="1:12" x14ac:dyDescent="0.35">
      <c r="A2423" s="9" t="s">
        <v>14125</v>
      </c>
      <c r="B2423" s="9" t="s">
        <v>14126</v>
      </c>
      <c r="C2423" s="9" t="s">
        <v>14127</v>
      </c>
      <c r="D2423" s="9">
        <v>2421</v>
      </c>
      <c r="E2423" s="9" t="s">
        <v>14128</v>
      </c>
      <c r="F2423" s="9" t="s">
        <v>392</v>
      </c>
      <c r="G2423" s="9" t="s">
        <v>14129</v>
      </c>
      <c r="H2423" s="9" t="s">
        <v>320</v>
      </c>
      <c r="I2423" s="9"/>
      <c r="J2423" s="9"/>
      <c r="K2423" s="9"/>
      <c r="L2423" s="9"/>
    </row>
    <row r="2424" spans="1:12" x14ac:dyDescent="0.35">
      <c r="A2424" s="9" t="s">
        <v>14130</v>
      </c>
      <c r="B2424" s="9" t="s">
        <v>14131</v>
      </c>
      <c r="C2424" s="9" t="s">
        <v>14132</v>
      </c>
      <c r="D2424" s="9">
        <v>2422</v>
      </c>
      <c r="E2424" s="9" t="s">
        <v>14133</v>
      </c>
      <c r="F2424" s="9" t="s">
        <v>392</v>
      </c>
      <c r="G2424" s="9" t="s">
        <v>14134</v>
      </c>
      <c r="H2424" s="9" t="s">
        <v>320</v>
      </c>
      <c r="I2424" s="9"/>
      <c r="J2424" s="9"/>
      <c r="K2424" s="9"/>
      <c r="L2424" s="9"/>
    </row>
    <row r="2425" spans="1:12" x14ac:dyDescent="0.35">
      <c r="A2425" s="9" t="s">
        <v>14135</v>
      </c>
      <c r="B2425" s="9" t="s">
        <v>14136</v>
      </c>
      <c r="C2425" s="9" t="s">
        <v>14137</v>
      </c>
      <c r="D2425" s="9">
        <v>2423</v>
      </c>
      <c r="E2425" s="9" t="s">
        <v>14138</v>
      </c>
      <c r="F2425" s="9" t="s">
        <v>392</v>
      </c>
      <c r="G2425" s="9" t="s">
        <v>14139</v>
      </c>
      <c r="H2425" s="9" t="s">
        <v>320</v>
      </c>
      <c r="I2425" s="9"/>
      <c r="J2425" s="9"/>
      <c r="K2425" s="9"/>
      <c r="L2425" s="9"/>
    </row>
    <row r="2426" spans="1:12" x14ac:dyDescent="0.35">
      <c r="A2426" s="9" t="s">
        <v>14140</v>
      </c>
      <c r="B2426" s="9" t="s">
        <v>14141</v>
      </c>
      <c r="C2426" s="9" t="s">
        <v>14142</v>
      </c>
      <c r="D2426" s="9">
        <v>2424</v>
      </c>
      <c r="E2426" s="9" t="s">
        <v>14143</v>
      </c>
      <c r="F2426" s="9" t="s">
        <v>365</v>
      </c>
      <c r="G2426" s="9" t="s">
        <v>14144</v>
      </c>
      <c r="H2426" s="9" t="s">
        <v>320</v>
      </c>
      <c r="I2426" s="9"/>
      <c r="J2426" s="9"/>
      <c r="K2426" s="9"/>
      <c r="L2426" s="9"/>
    </row>
    <row r="2427" spans="1:12" x14ac:dyDescent="0.35">
      <c r="A2427" s="9" t="s">
        <v>14145</v>
      </c>
      <c r="B2427" s="9" t="s">
        <v>14146</v>
      </c>
      <c r="C2427" s="9" t="s">
        <v>14147</v>
      </c>
      <c r="D2427" s="9">
        <v>2425</v>
      </c>
      <c r="E2427" s="9" t="s">
        <v>14148</v>
      </c>
      <c r="F2427" s="9" t="s">
        <v>318</v>
      </c>
      <c r="G2427" s="9" t="s">
        <v>14149</v>
      </c>
      <c r="H2427" s="9" t="s">
        <v>327</v>
      </c>
      <c r="I2427" s="9"/>
      <c r="J2427" s="9" t="s">
        <v>14150</v>
      </c>
      <c r="K2427" s="9" t="s">
        <v>14151</v>
      </c>
      <c r="L2427" s="9" t="s">
        <v>14151</v>
      </c>
    </row>
    <row r="2428" spans="1:12" x14ac:dyDescent="0.35">
      <c r="A2428" s="9" t="s">
        <v>14152</v>
      </c>
      <c r="B2428" s="9" t="s">
        <v>14153</v>
      </c>
      <c r="C2428" s="9" t="s">
        <v>14154</v>
      </c>
      <c r="D2428" s="9">
        <v>2426</v>
      </c>
      <c r="E2428" s="9" t="s">
        <v>14155</v>
      </c>
      <c r="F2428" s="9" t="s">
        <v>318</v>
      </c>
      <c r="G2428" s="9" t="s">
        <v>14156</v>
      </c>
      <c r="H2428" s="9" t="s">
        <v>320</v>
      </c>
      <c r="I2428" s="9"/>
      <c r="J2428" s="9"/>
      <c r="K2428" s="9" t="s">
        <v>14157</v>
      </c>
      <c r="L2428" s="9" t="s">
        <v>14157</v>
      </c>
    </row>
    <row r="2429" spans="1:12" x14ac:dyDescent="0.35">
      <c r="A2429" s="9" t="s">
        <v>14158</v>
      </c>
      <c r="B2429" s="9" t="s">
        <v>14159</v>
      </c>
      <c r="C2429" s="9" t="s">
        <v>14160</v>
      </c>
      <c r="D2429" s="9">
        <v>2427</v>
      </c>
      <c r="E2429" s="9" t="s">
        <v>14161</v>
      </c>
      <c r="F2429" s="9" t="s">
        <v>392</v>
      </c>
      <c r="G2429" s="9" t="s">
        <v>14162</v>
      </c>
      <c r="H2429" s="9" t="s">
        <v>327</v>
      </c>
      <c r="I2429" s="9"/>
      <c r="J2429" s="9"/>
      <c r="K2429" s="9" t="s">
        <v>14163</v>
      </c>
      <c r="L2429" s="9" t="s">
        <v>14163</v>
      </c>
    </row>
    <row r="2430" spans="1:12" x14ac:dyDescent="0.35">
      <c r="A2430" s="9" t="s">
        <v>14164</v>
      </c>
      <c r="B2430" s="9" t="s">
        <v>14165</v>
      </c>
      <c r="C2430" s="9" t="s">
        <v>14166</v>
      </c>
      <c r="D2430" s="9">
        <v>2428</v>
      </c>
      <c r="E2430" s="9" t="s">
        <v>14167</v>
      </c>
      <c r="F2430" s="9" t="s">
        <v>318</v>
      </c>
      <c r="G2430" s="9"/>
      <c r="H2430" s="9"/>
      <c r="I2430" s="9"/>
      <c r="J2430" s="9"/>
      <c r="K2430" s="9"/>
      <c r="L2430" s="9"/>
    </row>
    <row r="2431" spans="1:12" x14ac:dyDescent="0.35">
      <c r="A2431" s="9" t="s">
        <v>14168</v>
      </c>
      <c r="B2431" s="9" t="s">
        <v>14169</v>
      </c>
      <c r="C2431" s="9" t="s">
        <v>14170</v>
      </c>
      <c r="D2431" s="9">
        <v>2429</v>
      </c>
      <c r="E2431" s="9" t="s">
        <v>14171</v>
      </c>
      <c r="F2431" s="9" t="s">
        <v>365</v>
      </c>
      <c r="G2431" s="9" t="s">
        <v>14172</v>
      </c>
      <c r="H2431" s="9" t="s">
        <v>327</v>
      </c>
      <c r="I2431" s="9"/>
      <c r="J2431" s="9"/>
      <c r="K2431" s="9" t="s">
        <v>350</v>
      </c>
      <c r="L2431" s="9" t="s">
        <v>14173</v>
      </c>
    </row>
    <row r="2432" spans="1:12" x14ac:dyDescent="0.35">
      <c r="A2432" s="9" t="s">
        <v>14174</v>
      </c>
      <c r="B2432" s="9" t="s">
        <v>14175</v>
      </c>
      <c r="C2432" s="9" t="s">
        <v>14176</v>
      </c>
      <c r="D2432" s="9">
        <v>2430</v>
      </c>
      <c r="E2432" s="9" t="s">
        <v>14177</v>
      </c>
      <c r="F2432" s="9" t="s">
        <v>365</v>
      </c>
      <c r="G2432" s="9" t="s">
        <v>14178</v>
      </c>
      <c r="H2432" s="9" t="s">
        <v>327</v>
      </c>
      <c r="I2432" s="9"/>
      <c r="J2432" s="9"/>
      <c r="K2432" s="9"/>
      <c r="L2432" s="9"/>
    </row>
    <row r="2433" spans="1:12" x14ac:dyDescent="0.35">
      <c r="A2433" s="9" t="s">
        <v>14179</v>
      </c>
      <c r="B2433" s="9" t="s">
        <v>14180</v>
      </c>
      <c r="C2433" s="9" t="s">
        <v>14181</v>
      </c>
      <c r="D2433" s="9">
        <v>2431</v>
      </c>
      <c r="E2433" s="9" t="s">
        <v>14182</v>
      </c>
      <c r="F2433" s="9" t="s">
        <v>318</v>
      </c>
      <c r="G2433" s="9" t="s">
        <v>14183</v>
      </c>
      <c r="H2433" s="9" t="s">
        <v>320</v>
      </c>
      <c r="I2433" s="9"/>
      <c r="J2433" s="9"/>
      <c r="K2433" s="9" t="s">
        <v>350</v>
      </c>
      <c r="L2433" s="9" t="s">
        <v>350</v>
      </c>
    </row>
    <row r="2434" spans="1:12" x14ac:dyDescent="0.35">
      <c r="A2434" s="9" t="s">
        <v>14184</v>
      </c>
      <c r="B2434" s="9" t="s">
        <v>14185</v>
      </c>
      <c r="C2434" s="9" t="s">
        <v>14186</v>
      </c>
      <c r="D2434" s="9">
        <v>2432</v>
      </c>
      <c r="E2434" s="9" t="s">
        <v>14187</v>
      </c>
      <c r="F2434" s="9" t="s">
        <v>318</v>
      </c>
      <c r="G2434" s="9" t="s">
        <v>14188</v>
      </c>
      <c r="H2434" s="9" t="s">
        <v>320</v>
      </c>
      <c r="I2434" s="9"/>
      <c r="J2434" s="9"/>
      <c r="K2434" s="9"/>
      <c r="L2434" s="9"/>
    </row>
    <row r="2435" spans="1:12" x14ac:dyDescent="0.35">
      <c r="A2435" s="9" t="s">
        <v>14189</v>
      </c>
      <c r="B2435" s="9" t="s">
        <v>14190</v>
      </c>
      <c r="C2435" s="9" t="s">
        <v>14191</v>
      </c>
      <c r="D2435" s="9">
        <v>2433</v>
      </c>
      <c r="E2435" s="9" t="s">
        <v>14192</v>
      </c>
      <c r="F2435" s="9" t="s">
        <v>365</v>
      </c>
      <c r="G2435" s="9" t="s">
        <v>14193</v>
      </c>
      <c r="H2435" s="9" t="s">
        <v>327</v>
      </c>
      <c r="I2435" s="9"/>
      <c r="J2435" s="9" t="s">
        <v>14194</v>
      </c>
      <c r="K2435" s="9" t="s">
        <v>14195</v>
      </c>
      <c r="L2435" s="9" t="s">
        <v>14195</v>
      </c>
    </row>
    <row r="2436" spans="1:12" x14ac:dyDescent="0.35">
      <c r="A2436" s="9" t="s">
        <v>14196</v>
      </c>
      <c r="B2436" s="9" t="s">
        <v>14197</v>
      </c>
      <c r="C2436" s="9" t="s">
        <v>14198</v>
      </c>
      <c r="D2436" s="9">
        <v>2434</v>
      </c>
      <c r="E2436" s="9" t="s">
        <v>14199</v>
      </c>
      <c r="F2436" s="9" t="s">
        <v>865</v>
      </c>
      <c r="G2436" s="9"/>
      <c r="H2436" s="9"/>
      <c r="I2436" s="9"/>
      <c r="J2436" s="9"/>
      <c r="K2436" s="9"/>
      <c r="L2436" s="9"/>
    </row>
    <row r="2437" spans="1:12" x14ac:dyDescent="0.35">
      <c r="A2437" s="9" t="s">
        <v>14200</v>
      </c>
      <c r="B2437" s="9" t="s">
        <v>14201</v>
      </c>
      <c r="C2437" s="9" t="s">
        <v>14202</v>
      </c>
      <c r="D2437" s="9">
        <v>2435</v>
      </c>
      <c r="E2437" s="9" t="s">
        <v>14203</v>
      </c>
      <c r="F2437" s="9" t="s">
        <v>318</v>
      </c>
      <c r="G2437" s="9"/>
      <c r="H2437" s="9"/>
      <c r="I2437" s="9"/>
      <c r="J2437" s="9"/>
      <c r="K2437" s="9"/>
      <c r="L2437" s="9"/>
    </row>
    <row r="2438" spans="1:12" x14ac:dyDescent="0.35">
      <c r="A2438" s="9" t="s">
        <v>14204</v>
      </c>
      <c r="B2438" s="9" t="s">
        <v>14205</v>
      </c>
      <c r="C2438" s="9" t="s">
        <v>14206</v>
      </c>
      <c r="D2438" s="9">
        <v>2436</v>
      </c>
      <c r="E2438" s="9" t="s">
        <v>14207</v>
      </c>
      <c r="F2438" s="9" t="s">
        <v>318</v>
      </c>
      <c r="G2438" s="9" t="s">
        <v>14208</v>
      </c>
      <c r="H2438" s="9" t="s">
        <v>327</v>
      </c>
      <c r="I2438" s="9"/>
      <c r="J2438" s="9" t="s">
        <v>14209</v>
      </c>
      <c r="K2438" s="9" t="s">
        <v>14210</v>
      </c>
      <c r="L2438" s="9" t="s">
        <v>14210</v>
      </c>
    </row>
    <row r="2439" spans="1:12" x14ac:dyDescent="0.35">
      <c r="A2439" s="9" t="s">
        <v>14211</v>
      </c>
      <c r="B2439" s="9" t="s">
        <v>14212</v>
      </c>
      <c r="C2439" s="9" t="s">
        <v>14213</v>
      </c>
      <c r="D2439" s="9">
        <v>2437</v>
      </c>
      <c r="E2439" s="9" t="s">
        <v>14214</v>
      </c>
      <c r="F2439" s="9" t="s">
        <v>365</v>
      </c>
      <c r="G2439" s="9" t="s">
        <v>14215</v>
      </c>
      <c r="H2439" s="9" t="s">
        <v>327</v>
      </c>
      <c r="I2439" s="9"/>
      <c r="J2439" s="9"/>
      <c r="K2439" s="9" t="s">
        <v>14216</v>
      </c>
      <c r="L2439" s="9" t="s">
        <v>14216</v>
      </c>
    </row>
    <row r="2440" spans="1:12" x14ac:dyDescent="0.35">
      <c r="A2440" s="9" t="s">
        <v>14217</v>
      </c>
      <c r="B2440" s="9" t="s">
        <v>14218</v>
      </c>
      <c r="C2440" s="9" t="s">
        <v>14219</v>
      </c>
      <c r="D2440" s="9">
        <v>2438</v>
      </c>
      <c r="E2440" s="9" t="s">
        <v>14220</v>
      </c>
      <c r="F2440" s="9" t="s">
        <v>412</v>
      </c>
      <c r="G2440" s="9" t="s">
        <v>14221</v>
      </c>
      <c r="H2440" s="9" t="s">
        <v>320</v>
      </c>
      <c r="I2440" s="9"/>
      <c r="J2440" s="9"/>
      <c r="K2440" s="9" t="s">
        <v>14222</v>
      </c>
      <c r="L2440" s="9" t="s">
        <v>14222</v>
      </c>
    </row>
    <row r="2441" spans="1:12" x14ac:dyDescent="0.35">
      <c r="A2441" s="9" t="s">
        <v>14223</v>
      </c>
      <c r="B2441" s="9" t="s">
        <v>14224</v>
      </c>
      <c r="C2441" s="9" t="s">
        <v>14225</v>
      </c>
      <c r="D2441" s="9">
        <v>2439</v>
      </c>
      <c r="E2441" s="9" t="s">
        <v>14226</v>
      </c>
      <c r="F2441" s="9" t="s">
        <v>318</v>
      </c>
      <c r="G2441" s="9" t="s">
        <v>14227</v>
      </c>
      <c r="H2441" s="9" t="s">
        <v>320</v>
      </c>
      <c r="I2441" s="9"/>
      <c r="J2441" s="9"/>
      <c r="K2441" s="9"/>
      <c r="L2441" s="9"/>
    </row>
    <row r="2442" spans="1:12" x14ac:dyDescent="0.35">
      <c r="A2442" s="9" t="s">
        <v>14228</v>
      </c>
      <c r="B2442" s="9" t="s">
        <v>14229</v>
      </c>
      <c r="C2442" s="9" t="s">
        <v>14230</v>
      </c>
      <c r="D2442" s="9">
        <v>2440</v>
      </c>
      <c r="E2442" s="9" t="s">
        <v>14231</v>
      </c>
      <c r="F2442" s="9" t="s">
        <v>412</v>
      </c>
      <c r="G2442" s="9" t="s">
        <v>14232</v>
      </c>
      <c r="H2442" s="9" t="s">
        <v>320</v>
      </c>
      <c r="I2442" s="9"/>
      <c r="J2442" s="9"/>
      <c r="K2442" s="9"/>
      <c r="L2442" s="9"/>
    </row>
    <row r="2443" spans="1:12" x14ac:dyDescent="0.35">
      <c r="A2443" s="9" t="s">
        <v>14233</v>
      </c>
      <c r="B2443" s="9" t="s">
        <v>14234</v>
      </c>
      <c r="C2443" s="9" t="s">
        <v>14235</v>
      </c>
      <c r="D2443" s="9">
        <v>2441</v>
      </c>
      <c r="E2443" s="9" t="s">
        <v>14236</v>
      </c>
      <c r="F2443" s="9" t="s">
        <v>318</v>
      </c>
      <c r="G2443" s="9" t="s">
        <v>14237</v>
      </c>
      <c r="H2443" s="9" t="s">
        <v>327</v>
      </c>
      <c r="I2443" s="9"/>
      <c r="J2443" s="9"/>
      <c r="K2443" s="9" t="s">
        <v>14238</v>
      </c>
      <c r="L2443" s="9" t="s">
        <v>14238</v>
      </c>
    </row>
    <row r="2444" spans="1:12" x14ac:dyDescent="0.35">
      <c r="A2444" s="9" t="s">
        <v>14239</v>
      </c>
      <c r="B2444" s="9" t="s">
        <v>14240</v>
      </c>
      <c r="C2444" s="9" t="s">
        <v>14241</v>
      </c>
      <c r="D2444" s="9">
        <v>2442</v>
      </c>
      <c r="E2444" s="9" t="s">
        <v>14242</v>
      </c>
      <c r="F2444" s="9" t="s">
        <v>318</v>
      </c>
      <c r="G2444" s="9" t="s">
        <v>14243</v>
      </c>
      <c r="H2444" s="9" t="s">
        <v>327</v>
      </c>
      <c r="I2444" s="9"/>
      <c r="J2444" s="9" t="s">
        <v>14244</v>
      </c>
      <c r="K2444" s="9" t="s">
        <v>14245</v>
      </c>
      <c r="L2444" s="9" t="s">
        <v>14245</v>
      </c>
    </row>
    <row r="2445" spans="1:12" x14ac:dyDescent="0.35">
      <c r="A2445" s="9" t="s">
        <v>14246</v>
      </c>
      <c r="B2445" s="9" t="s">
        <v>14247</v>
      </c>
      <c r="C2445" s="9" t="s">
        <v>14248</v>
      </c>
      <c r="D2445" s="9">
        <v>2443</v>
      </c>
      <c r="E2445" s="9" t="s">
        <v>14249</v>
      </c>
      <c r="F2445" s="9" t="s">
        <v>318</v>
      </c>
      <c r="G2445" s="9" t="s">
        <v>14250</v>
      </c>
      <c r="H2445" s="9" t="s">
        <v>320</v>
      </c>
      <c r="I2445" s="9"/>
      <c r="J2445" s="9"/>
      <c r="K2445" s="9"/>
      <c r="L2445" s="9"/>
    </row>
    <row r="2446" spans="1:12" x14ac:dyDescent="0.35">
      <c r="A2446" s="9" t="s">
        <v>14251</v>
      </c>
      <c r="B2446" s="9" t="s">
        <v>14252</v>
      </c>
      <c r="C2446" s="9" t="s">
        <v>14253</v>
      </c>
      <c r="D2446" s="9">
        <v>2444</v>
      </c>
      <c r="E2446" s="9" t="s">
        <v>14254</v>
      </c>
      <c r="F2446" s="9" t="s">
        <v>392</v>
      </c>
      <c r="G2446" s="9" t="s">
        <v>14255</v>
      </c>
      <c r="H2446" s="9" t="s">
        <v>327</v>
      </c>
      <c r="I2446" s="9"/>
      <c r="J2446" s="9" t="s">
        <v>14256</v>
      </c>
      <c r="K2446" s="9" t="s">
        <v>14257</v>
      </c>
      <c r="L2446" s="9" t="s">
        <v>14257</v>
      </c>
    </row>
    <row r="2447" spans="1:12" x14ac:dyDescent="0.35">
      <c r="A2447" s="9" t="s">
        <v>14258</v>
      </c>
      <c r="B2447" s="9" t="s">
        <v>14259</v>
      </c>
      <c r="C2447" s="9" t="s">
        <v>14260</v>
      </c>
      <c r="D2447" s="9">
        <v>2445</v>
      </c>
      <c r="E2447" s="9" t="s">
        <v>14261</v>
      </c>
      <c r="F2447" s="9" t="s">
        <v>318</v>
      </c>
      <c r="G2447" s="9" t="s">
        <v>14262</v>
      </c>
      <c r="H2447" s="9" t="s">
        <v>320</v>
      </c>
      <c r="I2447" s="9"/>
      <c r="J2447" s="9"/>
      <c r="K2447" s="9" t="s">
        <v>14263</v>
      </c>
      <c r="L2447" s="9" t="s">
        <v>350</v>
      </c>
    </row>
    <row r="2448" spans="1:12" x14ac:dyDescent="0.35">
      <c r="A2448" s="9" t="s">
        <v>14264</v>
      </c>
      <c r="B2448" s="9" t="s">
        <v>14265</v>
      </c>
      <c r="C2448" s="9" t="s">
        <v>14266</v>
      </c>
      <c r="D2448" s="9">
        <v>2446</v>
      </c>
      <c r="E2448" s="9" t="s">
        <v>14267</v>
      </c>
      <c r="F2448" s="9" t="s">
        <v>318</v>
      </c>
      <c r="G2448" s="9" t="s">
        <v>14268</v>
      </c>
      <c r="H2448" s="9" t="s">
        <v>320</v>
      </c>
      <c r="I2448" s="9"/>
      <c r="J2448" s="9"/>
      <c r="K2448" s="9" t="s">
        <v>14269</v>
      </c>
      <c r="L2448" s="9"/>
    </row>
    <row r="2449" spans="1:12" x14ac:dyDescent="0.35">
      <c r="A2449" s="9" t="s">
        <v>14270</v>
      </c>
      <c r="B2449" s="9" t="s">
        <v>14271</v>
      </c>
      <c r="C2449" s="9" t="s">
        <v>14272</v>
      </c>
      <c r="D2449" s="9">
        <v>2447</v>
      </c>
      <c r="E2449" s="9" t="s">
        <v>14273</v>
      </c>
      <c r="F2449" s="9" t="s">
        <v>318</v>
      </c>
      <c r="G2449" s="9" t="s">
        <v>14274</v>
      </c>
      <c r="H2449" s="9" t="s">
        <v>327</v>
      </c>
      <c r="I2449" s="9"/>
      <c r="J2449" s="9" t="s">
        <v>14275</v>
      </c>
      <c r="K2449" s="9" t="s">
        <v>14276</v>
      </c>
      <c r="L2449" s="9" t="s">
        <v>14276</v>
      </c>
    </row>
    <row r="2450" spans="1:12" x14ac:dyDescent="0.35">
      <c r="A2450" s="9" t="s">
        <v>14277</v>
      </c>
      <c r="B2450" s="9" t="s">
        <v>14278</v>
      </c>
      <c r="C2450" s="9" t="s">
        <v>14279</v>
      </c>
      <c r="D2450" s="9">
        <v>2448</v>
      </c>
      <c r="E2450" s="9" t="s">
        <v>14280</v>
      </c>
      <c r="F2450" s="9" t="s">
        <v>412</v>
      </c>
      <c r="G2450" s="9" t="s">
        <v>14281</v>
      </c>
      <c r="H2450" s="9" t="s">
        <v>320</v>
      </c>
      <c r="I2450" s="9"/>
      <c r="J2450" s="9"/>
      <c r="K2450" s="9"/>
      <c r="L2450" s="9"/>
    </row>
    <row r="2451" spans="1:12" x14ac:dyDescent="0.35">
      <c r="A2451" s="9" t="s">
        <v>14282</v>
      </c>
      <c r="B2451" s="9" t="s">
        <v>14283</v>
      </c>
      <c r="C2451" s="9" t="s">
        <v>14284</v>
      </c>
      <c r="D2451" s="9">
        <v>2449</v>
      </c>
      <c r="E2451" s="9" t="s">
        <v>14285</v>
      </c>
      <c r="F2451" s="9" t="s">
        <v>318</v>
      </c>
      <c r="G2451" s="9" t="s">
        <v>14286</v>
      </c>
      <c r="H2451" s="9" t="s">
        <v>327</v>
      </c>
      <c r="I2451" s="9"/>
      <c r="J2451" s="9" t="s">
        <v>14287</v>
      </c>
      <c r="K2451" s="9" t="s">
        <v>14288</v>
      </c>
      <c r="L2451" s="9" t="s">
        <v>14288</v>
      </c>
    </row>
    <row r="2452" spans="1:12" x14ac:dyDescent="0.35">
      <c r="A2452" s="9" t="s">
        <v>14289</v>
      </c>
      <c r="B2452" s="9" t="s">
        <v>14290</v>
      </c>
      <c r="C2452" s="9" t="s">
        <v>14291</v>
      </c>
      <c r="D2452" s="9">
        <v>2450</v>
      </c>
      <c r="E2452" s="9" t="s">
        <v>14292</v>
      </c>
      <c r="F2452" s="9" t="s">
        <v>318</v>
      </c>
      <c r="G2452" s="9" t="s">
        <v>14293</v>
      </c>
      <c r="H2452" s="9" t="s">
        <v>327</v>
      </c>
      <c r="I2452" s="9"/>
      <c r="J2452" s="9" t="s">
        <v>14294</v>
      </c>
      <c r="K2452" s="9" t="s">
        <v>14295</v>
      </c>
      <c r="L2452" s="9" t="s">
        <v>14295</v>
      </c>
    </row>
    <row r="2453" spans="1:12" x14ac:dyDescent="0.35">
      <c r="A2453" s="9" t="s">
        <v>14296</v>
      </c>
      <c r="B2453" s="9" t="s">
        <v>14297</v>
      </c>
      <c r="C2453" s="9" t="s">
        <v>14298</v>
      </c>
      <c r="D2453" s="9">
        <v>2451</v>
      </c>
      <c r="E2453" s="9" t="s">
        <v>14299</v>
      </c>
      <c r="F2453" s="9" t="s">
        <v>318</v>
      </c>
      <c r="G2453" s="9"/>
      <c r="H2453" s="9"/>
      <c r="I2453" s="9"/>
      <c r="J2453" s="9"/>
      <c r="K2453" s="9"/>
      <c r="L2453" s="9"/>
    </row>
    <row r="2454" spans="1:12" x14ac:dyDescent="0.35">
      <c r="A2454" s="9" t="s">
        <v>14300</v>
      </c>
      <c r="B2454" s="9" t="s">
        <v>14301</v>
      </c>
      <c r="C2454" s="9" t="s">
        <v>14302</v>
      </c>
      <c r="D2454" s="9">
        <v>2452</v>
      </c>
      <c r="E2454" s="9" t="s">
        <v>14303</v>
      </c>
      <c r="F2454" s="9" t="s">
        <v>412</v>
      </c>
      <c r="G2454" s="9"/>
      <c r="H2454" s="9"/>
      <c r="I2454" s="9"/>
      <c r="J2454" s="9"/>
      <c r="K2454" s="9"/>
      <c r="L2454" s="9"/>
    </row>
    <row r="2455" spans="1:12" x14ac:dyDescent="0.35">
      <c r="A2455" s="9" t="s">
        <v>14304</v>
      </c>
      <c r="B2455" s="9" t="s">
        <v>14305</v>
      </c>
      <c r="C2455" s="9" t="s">
        <v>14306</v>
      </c>
      <c r="D2455" s="9">
        <v>2453</v>
      </c>
      <c r="E2455" s="9" t="s">
        <v>14307</v>
      </c>
      <c r="F2455" s="9" t="s">
        <v>318</v>
      </c>
      <c r="G2455" s="9" t="s">
        <v>14308</v>
      </c>
      <c r="H2455" s="9" t="s">
        <v>320</v>
      </c>
      <c r="I2455" s="9"/>
      <c r="J2455" s="9"/>
      <c r="K2455" s="9" t="s">
        <v>14309</v>
      </c>
      <c r="L2455" s="9" t="s">
        <v>14309</v>
      </c>
    </row>
    <row r="2456" spans="1:12" x14ac:dyDescent="0.35">
      <c r="A2456" s="9" t="s">
        <v>14310</v>
      </c>
      <c r="B2456" s="9" t="s">
        <v>14311</v>
      </c>
      <c r="C2456" s="9" t="s">
        <v>14312</v>
      </c>
      <c r="D2456" s="9">
        <v>2454</v>
      </c>
      <c r="E2456" s="9" t="s">
        <v>14313</v>
      </c>
      <c r="F2456" s="9" t="s">
        <v>318</v>
      </c>
      <c r="G2456" s="9" t="s">
        <v>14314</v>
      </c>
      <c r="H2456" s="9" t="s">
        <v>320</v>
      </c>
      <c r="I2456" s="9"/>
      <c r="J2456" s="9"/>
      <c r="K2456" s="9" t="s">
        <v>14315</v>
      </c>
      <c r="L2456" s="9" t="s">
        <v>14315</v>
      </c>
    </row>
    <row r="2457" spans="1:12" x14ac:dyDescent="0.35">
      <c r="A2457" s="9" t="s">
        <v>14316</v>
      </c>
      <c r="B2457" s="9" t="s">
        <v>14317</v>
      </c>
      <c r="C2457" s="9" t="s">
        <v>14318</v>
      </c>
      <c r="D2457" s="9">
        <v>2455</v>
      </c>
      <c r="E2457" s="9" t="s">
        <v>14319</v>
      </c>
      <c r="F2457" s="9" t="s">
        <v>365</v>
      </c>
      <c r="G2457" s="9" t="s">
        <v>14320</v>
      </c>
      <c r="H2457" s="9" t="s">
        <v>327</v>
      </c>
      <c r="I2457" s="9"/>
      <c r="J2457" s="9"/>
      <c r="K2457" s="9" t="s">
        <v>14321</v>
      </c>
      <c r="L2457" s="9" t="s">
        <v>14321</v>
      </c>
    </row>
    <row r="2458" spans="1:12" x14ac:dyDescent="0.35">
      <c r="A2458" s="9" t="s">
        <v>14322</v>
      </c>
      <c r="B2458" s="9" t="s">
        <v>14323</v>
      </c>
      <c r="C2458" s="9" t="s">
        <v>14324</v>
      </c>
      <c r="D2458" s="9">
        <v>2456</v>
      </c>
      <c r="E2458" s="9" t="s">
        <v>14325</v>
      </c>
      <c r="F2458" s="9" t="s">
        <v>412</v>
      </c>
      <c r="G2458" s="9" t="s">
        <v>14326</v>
      </c>
      <c r="H2458" s="9" t="s">
        <v>327</v>
      </c>
      <c r="I2458" s="9"/>
      <c r="J2458" s="9" t="s">
        <v>14327</v>
      </c>
      <c r="K2458" s="9" t="s">
        <v>14328</v>
      </c>
      <c r="L2458" s="9" t="s">
        <v>14328</v>
      </c>
    </row>
    <row r="2459" spans="1:12" x14ac:dyDescent="0.35">
      <c r="A2459" s="9" t="s">
        <v>14329</v>
      </c>
      <c r="B2459" s="9" t="s">
        <v>14330</v>
      </c>
      <c r="C2459" s="9" t="s">
        <v>14331</v>
      </c>
      <c r="D2459" s="9">
        <v>2457</v>
      </c>
      <c r="E2459" s="9" t="s">
        <v>14332</v>
      </c>
      <c r="F2459" s="9" t="s">
        <v>392</v>
      </c>
      <c r="G2459" s="9" t="s">
        <v>14333</v>
      </c>
      <c r="H2459" s="9" t="s">
        <v>320</v>
      </c>
      <c r="I2459" s="9"/>
      <c r="J2459" s="9"/>
      <c r="K2459" s="9" t="s">
        <v>14334</v>
      </c>
      <c r="L2459" s="9" t="s">
        <v>14334</v>
      </c>
    </row>
    <row r="2460" spans="1:12" x14ac:dyDescent="0.35">
      <c r="A2460" s="9" t="s">
        <v>14335</v>
      </c>
      <c r="B2460" s="9" t="s">
        <v>14336</v>
      </c>
      <c r="C2460" s="9" t="s">
        <v>14337</v>
      </c>
      <c r="D2460" s="9">
        <v>2458</v>
      </c>
      <c r="E2460" s="9" t="s">
        <v>14338</v>
      </c>
      <c r="F2460" s="9" t="s">
        <v>318</v>
      </c>
      <c r="G2460" s="9" t="s">
        <v>14339</v>
      </c>
      <c r="H2460" s="9" t="s">
        <v>320</v>
      </c>
      <c r="I2460" s="9"/>
      <c r="J2460" s="9"/>
      <c r="K2460" s="9"/>
      <c r="L2460" s="9"/>
    </row>
    <row r="2461" spans="1:12" x14ac:dyDescent="0.35">
      <c r="A2461" s="9" t="s">
        <v>14340</v>
      </c>
      <c r="B2461" s="9" t="s">
        <v>14341</v>
      </c>
      <c r="C2461" s="9" t="s">
        <v>14342</v>
      </c>
      <c r="D2461" s="9">
        <v>2459</v>
      </c>
      <c r="E2461" s="9" t="s">
        <v>14343</v>
      </c>
      <c r="F2461" s="9" t="s">
        <v>318</v>
      </c>
      <c r="G2461" s="9" t="s">
        <v>14344</v>
      </c>
      <c r="H2461" s="9" t="s">
        <v>320</v>
      </c>
      <c r="I2461" s="9"/>
      <c r="J2461" s="9"/>
      <c r="K2461" s="9"/>
      <c r="L2461" s="9"/>
    </row>
    <row r="2462" spans="1:12" x14ac:dyDescent="0.35">
      <c r="A2462" s="9" t="s">
        <v>14345</v>
      </c>
      <c r="B2462" s="9" t="s">
        <v>14346</v>
      </c>
      <c r="C2462" s="9" t="s">
        <v>14347</v>
      </c>
      <c r="D2462" s="9">
        <v>2460</v>
      </c>
      <c r="E2462" s="9" t="s">
        <v>14348</v>
      </c>
      <c r="F2462" s="9" t="s">
        <v>412</v>
      </c>
      <c r="G2462" s="9"/>
      <c r="H2462" s="9"/>
      <c r="I2462" s="9"/>
      <c r="J2462" s="9" t="s">
        <v>14349</v>
      </c>
      <c r="K2462" s="9" t="s">
        <v>14350</v>
      </c>
      <c r="L2462" s="9" t="s">
        <v>14350</v>
      </c>
    </row>
    <row r="2463" spans="1:12" x14ac:dyDescent="0.35">
      <c r="A2463" s="9" t="s">
        <v>14351</v>
      </c>
      <c r="B2463" s="9" t="s">
        <v>14352</v>
      </c>
      <c r="C2463" s="9" t="s">
        <v>14353</v>
      </c>
      <c r="D2463" s="9">
        <v>2461</v>
      </c>
      <c r="E2463" s="9" t="s">
        <v>14354</v>
      </c>
      <c r="F2463" s="9" t="s">
        <v>318</v>
      </c>
      <c r="G2463" s="9" t="s">
        <v>14355</v>
      </c>
      <c r="H2463" s="9" t="s">
        <v>327</v>
      </c>
      <c r="I2463" s="9"/>
      <c r="J2463" s="9" t="s">
        <v>14356</v>
      </c>
      <c r="K2463" s="9" t="s">
        <v>14357</v>
      </c>
      <c r="L2463" s="9" t="s">
        <v>14357</v>
      </c>
    </row>
    <row r="2464" spans="1:12" x14ac:dyDescent="0.35">
      <c r="A2464" s="9" t="s">
        <v>14358</v>
      </c>
      <c r="B2464" s="9" t="s">
        <v>14359</v>
      </c>
      <c r="C2464" s="9" t="s">
        <v>14360</v>
      </c>
      <c r="D2464" s="9">
        <v>2462</v>
      </c>
      <c r="E2464" s="9" t="s">
        <v>14361</v>
      </c>
      <c r="F2464" s="9" t="s">
        <v>318</v>
      </c>
      <c r="G2464" s="9" t="s">
        <v>14362</v>
      </c>
      <c r="H2464" s="9" t="s">
        <v>320</v>
      </c>
      <c r="I2464" s="9"/>
      <c r="J2464" s="9"/>
      <c r="K2464" s="9"/>
      <c r="L2464" s="9"/>
    </row>
    <row r="2465" spans="1:12" x14ac:dyDescent="0.35">
      <c r="A2465" s="9" t="s">
        <v>14363</v>
      </c>
      <c r="B2465" s="9" t="s">
        <v>14364</v>
      </c>
      <c r="C2465" s="9" t="s">
        <v>14365</v>
      </c>
      <c r="D2465" s="9">
        <v>2463</v>
      </c>
      <c r="E2465" s="9" t="s">
        <v>14366</v>
      </c>
      <c r="F2465" s="9" t="s">
        <v>412</v>
      </c>
      <c r="G2465" s="9" t="s">
        <v>14367</v>
      </c>
      <c r="H2465" s="9" t="s">
        <v>320</v>
      </c>
      <c r="I2465" s="9"/>
      <c r="J2465" s="9"/>
      <c r="K2465" s="9"/>
      <c r="L2465" s="9"/>
    </row>
    <row r="2466" spans="1:12" x14ac:dyDescent="0.35">
      <c r="A2466" s="9" t="s">
        <v>14368</v>
      </c>
      <c r="B2466" s="9" t="s">
        <v>14369</v>
      </c>
      <c r="C2466" s="9" t="s">
        <v>14370</v>
      </c>
      <c r="D2466" s="9">
        <v>2464</v>
      </c>
      <c r="E2466" s="9" t="s">
        <v>14371</v>
      </c>
      <c r="F2466" s="9" t="s">
        <v>365</v>
      </c>
      <c r="G2466" s="9" t="s">
        <v>14372</v>
      </c>
      <c r="H2466" s="9" t="s">
        <v>327</v>
      </c>
      <c r="I2466" s="9"/>
      <c r="J2466" s="9"/>
      <c r="K2466" s="9" t="s">
        <v>14373</v>
      </c>
      <c r="L2466" s="9" t="s">
        <v>14373</v>
      </c>
    </row>
    <row r="2467" spans="1:12" x14ac:dyDescent="0.35">
      <c r="A2467" s="9" t="s">
        <v>14374</v>
      </c>
      <c r="B2467" s="9" t="s">
        <v>14375</v>
      </c>
      <c r="C2467" s="9" t="s">
        <v>14376</v>
      </c>
      <c r="D2467" s="9">
        <v>2465</v>
      </c>
      <c r="E2467" s="9" t="s">
        <v>14377</v>
      </c>
      <c r="F2467" s="9" t="s">
        <v>318</v>
      </c>
      <c r="G2467" s="9"/>
      <c r="H2467" s="9"/>
      <c r="I2467" s="9"/>
      <c r="J2467" s="9" t="s">
        <v>14378</v>
      </c>
      <c r="K2467" s="9" t="s">
        <v>14379</v>
      </c>
      <c r="L2467" s="9" t="s">
        <v>14379</v>
      </c>
    </row>
    <row r="2468" spans="1:12" x14ac:dyDescent="0.35">
      <c r="A2468" s="9" t="s">
        <v>14380</v>
      </c>
      <c r="B2468" s="9" t="s">
        <v>14381</v>
      </c>
      <c r="C2468" s="9" t="s">
        <v>14382</v>
      </c>
      <c r="D2468" s="9">
        <v>2466</v>
      </c>
      <c r="E2468" s="9" t="s">
        <v>14383</v>
      </c>
      <c r="F2468" s="9" t="s">
        <v>318</v>
      </c>
      <c r="G2468" s="9" t="s">
        <v>14384</v>
      </c>
      <c r="H2468" s="9" t="s">
        <v>327</v>
      </c>
      <c r="I2468" s="9"/>
      <c r="J2468" s="9" t="s">
        <v>14385</v>
      </c>
      <c r="K2468" s="9" t="s">
        <v>14386</v>
      </c>
      <c r="L2468" s="9" t="s">
        <v>14386</v>
      </c>
    </row>
    <row r="2469" spans="1:12" x14ac:dyDescent="0.35">
      <c r="A2469" s="9" t="s">
        <v>14387</v>
      </c>
      <c r="B2469" s="9" t="s">
        <v>14388</v>
      </c>
      <c r="C2469" s="9" t="s">
        <v>14389</v>
      </c>
      <c r="D2469" s="9">
        <v>2467</v>
      </c>
      <c r="E2469" s="9" t="s">
        <v>14390</v>
      </c>
      <c r="F2469" s="9" t="s">
        <v>365</v>
      </c>
      <c r="G2469" s="9" t="s">
        <v>14391</v>
      </c>
      <c r="H2469" s="9" t="s">
        <v>327</v>
      </c>
      <c r="I2469" s="9"/>
      <c r="J2469" s="9"/>
      <c r="K2469" s="9"/>
      <c r="L2469" s="9"/>
    </row>
    <row r="2470" spans="1:12" x14ac:dyDescent="0.35">
      <c r="A2470" s="9" t="s">
        <v>14392</v>
      </c>
      <c r="B2470" s="9" t="s">
        <v>14393</v>
      </c>
      <c r="C2470" s="9" t="s">
        <v>14394</v>
      </c>
      <c r="D2470" s="9">
        <v>2468</v>
      </c>
      <c r="E2470" s="9" t="s">
        <v>14395</v>
      </c>
      <c r="F2470" s="9" t="s">
        <v>318</v>
      </c>
      <c r="G2470" s="9" t="s">
        <v>14396</v>
      </c>
      <c r="H2470" s="9" t="s">
        <v>320</v>
      </c>
      <c r="I2470" s="9"/>
      <c r="J2470" s="9"/>
      <c r="K2470" s="9" t="s">
        <v>14397</v>
      </c>
      <c r="L2470" s="9" t="s">
        <v>14397</v>
      </c>
    </row>
    <row r="2471" spans="1:12" x14ac:dyDescent="0.35">
      <c r="A2471" s="9" t="s">
        <v>14398</v>
      </c>
      <c r="B2471" s="9" t="s">
        <v>14399</v>
      </c>
      <c r="C2471" s="9" t="s">
        <v>14400</v>
      </c>
      <c r="D2471" s="9">
        <v>2469</v>
      </c>
      <c r="E2471" s="9" t="s">
        <v>14401</v>
      </c>
      <c r="F2471" s="9" t="s">
        <v>318</v>
      </c>
      <c r="G2471" s="9" t="s">
        <v>7186</v>
      </c>
      <c r="H2471" s="9" t="s">
        <v>327</v>
      </c>
      <c r="I2471" s="9"/>
      <c r="J2471" s="9" t="s">
        <v>14402</v>
      </c>
      <c r="K2471" s="9" t="s">
        <v>14403</v>
      </c>
      <c r="L2471" s="9" t="s">
        <v>14403</v>
      </c>
    </row>
    <row r="2472" spans="1:12" x14ac:dyDescent="0.35">
      <c r="A2472" s="9" t="s">
        <v>14404</v>
      </c>
      <c r="B2472" s="9" t="s">
        <v>14405</v>
      </c>
      <c r="C2472" s="9" t="s">
        <v>14406</v>
      </c>
      <c r="D2472" s="9">
        <v>2470</v>
      </c>
      <c r="E2472" s="9" t="s">
        <v>14407</v>
      </c>
      <c r="F2472" s="9" t="s">
        <v>318</v>
      </c>
      <c r="G2472" s="9" t="s">
        <v>14408</v>
      </c>
      <c r="H2472" s="9" t="s">
        <v>327</v>
      </c>
      <c r="I2472" s="9"/>
      <c r="J2472" s="9" t="s">
        <v>14409</v>
      </c>
      <c r="K2472" s="9" t="s">
        <v>14410</v>
      </c>
      <c r="L2472" s="9" t="s">
        <v>14410</v>
      </c>
    </row>
    <row r="2473" spans="1:12" x14ac:dyDescent="0.35">
      <c r="A2473" s="9" t="s">
        <v>14411</v>
      </c>
      <c r="B2473" s="9" t="s">
        <v>14412</v>
      </c>
      <c r="C2473" s="9" t="s">
        <v>14413</v>
      </c>
      <c r="D2473" s="9">
        <v>2471</v>
      </c>
      <c r="E2473" s="9" t="s">
        <v>14414</v>
      </c>
      <c r="F2473" s="9" t="s">
        <v>318</v>
      </c>
      <c r="G2473" s="9" t="s">
        <v>14415</v>
      </c>
      <c r="H2473" s="9" t="s">
        <v>320</v>
      </c>
      <c r="I2473" s="9"/>
      <c r="J2473" s="9"/>
      <c r="K2473" s="9"/>
      <c r="L2473" s="9"/>
    </row>
    <row r="2474" spans="1:12" x14ac:dyDescent="0.35">
      <c r="A2474" s="9" t="s">
        <v>14416</v>
      </c>
      <c r="B2474" s="9" t="s">
        <v>14417</v>
      </c>
      <c r="C2474" s="9" t="s">
        <v>14418</v>
      </c>
      <c r="D2474" s="9">
        <v>2472</v>
      </c>
      <c r="E2474" s="9" t="s">
        <v>14419</v>
      </c>
      <c r="F2474" s="9" t="s">
        <v>318</v>
      </c>
      <c r="G2474" s="9" t="s">
        <v>14408</v>
      </c>
      <c r="H2474" s="9" t="s">
        <v>327</v>
      </c>
      <c r="I2474" s="9"/>
      <c r="J2474" s="9" t="s">
        <v>14409</v>
      </c>
      <c r="K2474" s="9" t="s">
        <v>14410</v>
      </c>
      <c r="L2474" s="9" t="s">
        <v>14410</v>
      </c>
    </row>
    <row r="2475" spans="1:12" x14ac:dyDescent="0.35">
      <c r="A2475" s="9" t="s">
        <v>14420</v>
      </c>
      <c r="B2475" s="9" t="s">
        <v>14421</v>
      </c>
      <c r="C2475" s="9" t="s">
        <v>14422</v>
      </c>
      <c r="D2475" s="9">
        <v>2473</v>
      </c>
      <c r="E2475" s="9" t="s">
        <v>14423</v>
      </c>
      <c r="F2475" s="9" t="s">
        <v>365</v>
      </c>
      <c r="G2475" s="9"/>
      <c r="H2475" s="9"/>
      <c r="I2475" s="9"/>
      <c r="J2475" s="9"/>
      <c r="K2475" s="9"/>
      <c r="L2475" s="9"/>
    </row>
    <row r="2476" spans="1:12" x14ac:dyDescent="0.35">
      <c r="A2476" s="9" t="s">
        <v>14424</v>
      </c>
      <c r="B2476" s="9" t="s">
        <v>14425</v>
      </c>
      <c r="C2476" s="9" t="s">
        <v>14426</v>
      </c>
      <c r="D2476" s="9">
        <v>2474</v>
      </c>
      <c r="E2476" s="9" t="s">
        <v>14427</v>
      </c>
      <c r="F2476" s="9" t="s">
        <v>318</v>
      </c>
      <c r="G2476" s="9" t="s">
        <v>14428</v>
      </c>
      <c r="H2476" s="9" t="s">
        <v>327</v>
      </c>
      <c r="I2476" s="9"/>
      <c r="J2476" s="9"/>
      <c r="K2476" s="9" t="s">
        <v>14429</v>
      </c>
      <c r="L2476" s="9" t="s">
        <v>14429</v>
      </c>
    </row>
    <row r="2477" spans="1:12" x14ac:dyDescent="0.35">
      <c r="A2477" s="9" t="s">
        <v>14430</v>
      </c>
      <c r="B2477" s="9" t="s">
        <v>14431</v>
      </c>
      <c r="C2477" s="9" t="s">
        <v>14432</v>
      </c>
      <c r="D2477" s="9">
        <v>2475</v>
      </c>
      <c r="E2477" s="9" t="s">
        <v>14433</v>
      </c>
      <c r="F2477" s="9" t="s">
        <v>318</v>
      </c>
      <c r="G2477" s="9" t="s">
        <v>14434</v>
      </c>
      <c r="H2477" s="9" t="s">
        <v>320</v>
      </c>
      <c r="I2477" s="9"/>
      <c r="J2477" s="9"/>
      <c r="K2477" s="9"/>
      <c r="L2477" s="9"/>
    </row>
    <row r="2478" spans="1:12" x14ac:dyDescent="0.35">
      <c r="A2478" s="9" t="s">
        <v>14435</v>
      </c>
      <c r="B2478" s="9" t="s">
        <v>14436</v>
      </c>
      <c r="C2478" s="9" t="s">
        <v>14437</v>
      </c>
      <c r="D2478" s="9">
        <v>2476</v>
      </c>
      <c r="E2478" s="9" t="s">
        <v>14438</v>
      </c>
      <c r="F2478" s="9" t="s">
        <v>392</v>
      </c>
      <c r="G2478" s="9" t="s">
        <v>14439</v>
      </c>
      <c r="H2478" s="9" t="s">
        <v>320</v>
      </c>
      <c r="I2478" s="9"/>
      <c r="J2478" s="9" t="s">
        <v>14440</v>
      </c>
      <c r="K2478" s="9" t="s">
        <v>14441</v>
      </c>
      <c r="L2478" s="9" t="s">
        <v>14441</v>
      </c>
    </row>
    <row r="2479" spans="1:12" x14ac:dyDescent="0.35">
      <c r="A2479" s="9" t="s">
        <v>14442</v>
      </c>
      <c r="B2479" s="9" t="s">
        <v>14443</v>
      </c>
      <c r="C2479" s="9" t="s">
        <v>14444</v>
      </c>
      <c r="D2479" s="9">
        <v>2477</v>
      </c>
      <c r="E2479" s="9" t="s">
        <v>14445</v>
      </c>
      <c r="F2479" s="9" t="s">
        <v>412</v>
      </c>
      <c r="G2479" s="9"/>
      <c r="H2479" s="9"/>
      <c r="I2479" s="9"/>
      <c r="J2479" s="9"/>
      <c r="K2479" s="9"/>
      <c r="L2479" s="9"/>
    </row>
    <row r="2480" spans="1:12" x14ac:dyDescent="0.35">
      <c r="A2480" s="9" t="s">
        <v>14446</v>
      </c>
      <c r="B2480" s="9" t="s">
        <v>14447</v>
      </c>
      <c r="C2480" s="9" t="s">
        <v>14448</v>
      </c>
      <c r="D2480" s="9">
        <v>2478</v>
      </c>
      <c r="E2480" s="9" t="s">
        <v>14449</v>
      </c>
      <c r="F2480" s="9" t="s">
        <v>865</v>
      </c>
      <c r="G2480" s="9" t="s">
        <v>14450</v>
      </c>
      <c r="H2480" s="9" t="s">
        <v>320</v>
      </c>
      <c r="I2480" s="9"/>
      <c r="J2480" s="9"/>
      <c r="K2480" s="9"/>
      <c r="L2480" s="9"/>
    </row>
    <row r="2481" spans="1:12" x14ac:dyDescent="0.35">
      <c r="A2481" s="9" t="s">
        <v>14451</v>
      </c>
      <c r="B2481" s="9" t="s">
        <v>14452</v>
      </c>
      <c r="C2481" s="9" t="s">
        <v>14453</v>
      </c>
      <c r="D2481" s="9">
        <v>2479</v>
      </c>
      <c r="E2481" s="9" t="s">
        <v>14454</v>
      </c>
      <c r="F2481" s="9" t="s">
        <v>365</v>
      </c>
      <c r="G2481" s="9" t="s">
        <v>14455</v>
      </c>
      <c r="H2481" s="9" t="s">
        <v>327</v>
      </c>
      <c r="I2481" s="9"/>
      <c r="J2481" s="9"/>
      <c r="K2481" s="9"/>
      <c r="L2481" s="9"/>
    </row>
    <row r="2482" spans="1:12" x14ac:dyDescent="0.35">
      <c r="A2482" s="9" t="s">
        <v>14456</v>
      </c>
      <c r="B2482" s="9" t="s">
        <v>14457</v>
      </c>
      <c r="C2482" s="9" t="s">
        <v>14458</v>
      </c>
      <c r="D2482" s="9">
        <v>2480</v>
      </c>
      <c r="E2482" s="9" t="s">
        <v>14459</v>
      </c>
      <c r="F2482" s="9" t="s">
        <v>365</v>
      </c>
      <c r="G2482" s="9" t="s">
        <v>14460</v>
      </c>
      <c r="H2482" s="9" t="s">
        <v>320</v>
      </c>
      <c r="I2482" s="9"/>
      <c r="J2482" s="9"/>
      <c r="K2482" s="9" t="s">
        <v>14461</v>
      </c>
      <c r="L2482" s="9" t="s">
        <v>14461</v>
      </c>
    </row>
    <row r="2483" spans="1:12" x14ac:dyDescent="0.35">
      <c r="A2483" s="9" t="s">
        <v>14462</v>
      </c>
      <c r="B2483" s="9" t="s">
        <v>14463</v>
      </c>
      <c r="C2483" s="9" t="s">
        <v>14464</v>
      </c>
      <c r="D2483" s="9">
        <v>2481</v>
      </c>
      <c r="E2483" s="9" t="s">
        <v>14465</v>
      </c>
      <c r="F2483" s="9" t="s">
        <v>318</v>
      </c>
      <c r="G2483" s="9"/>
      <c r="H2483" s="9"/>
      <c r="I2483" s="9"/>
      <c r="J2483" s="9"/>
      <c r="K2483" s="9"/>
      <c r="L2483" s="9"/>
    </row>
    <row r="2484" spans="1:12" x14ac:dyDescent="0.35">
      <c r="A2484" s="9" t="s">
        <v>14466</v>
      </c>
      <c r="B2484" s="9" t="s">
        <v>14467</v>
      </c>
      <c r="C2484" s="9" t="s">
        <v>14468</v>
      </c>
      <c r="D2484" s="9">
        <v>2482</v>
      </c>
      <c r="E2484" s="9" t="s">
        <v>14469</v>
      </c>
      <c r="F2484" s="9" t="s">
        <v>365</v>
      </c>
      <c r="G2484" s="9" t="s">
        <v>14470</v>
      </c>
      <c r="H2484" s="9" t="s">
        <v>327</v>
      </c>
      <c r="I2484" s="9"/>
      <c r="J2484" s="9"/>
      <c r="K2484" s="9"/>
      <c r="L2484" s="9"/>
    </row>
    <row r="2485" spans="1:12" x14ac:dyDescent="0.35">
      <c r="A2485" s="9" t="s">
        <v>14471</v>
      </c>
      <c r="B2485" s="9" t="s">
        <v>14472</v>
      </c>
      <c r="C2485" s="9" t="s">
        <v>14473</v>
      </c>
      <c r="D2485" s="9">
        <v>2483</v>
      </c>
      <c r="E2485" s="9" t="s">
        <v>14474</v>
      </c>
      <c r="F2485" s="9" t="s">
        <v>318</v>
      </c>
      <c r="G2485" s="9" t="s">
        <v>14475</v>
      </c>
      <c r="H2485" s="9" t="s">
        <v>327</v>
      </c>
      <c r="I2485" s="9"/>
      <c r="J2485" s="9" t="s">
        <v>14476</v>
      </c>
      <c r="K2485" s="9" t="s">
        <v>14477</v>
      </c>
      <c r="L2485" s="9" t="s">
        <v>14477</v>
      </c>
    </row>
    <row r="2486" spans="1:12" x14ac:dyDescent="0.35">
      <c r="A2486" s="9" t="s">
        <v>14478</v>
      </c>
      <c r="B2486" s="9" t="s">
        <v>14479</v>
      </c>
      <c r="C2486" s="9" t="s">
        <v>14480</v>
      </c>
      <c r="D2486" s="9">
        <v>2484</v>
      </c>
      <c r="E2486" s="9" t="s">
        <v>14481</v>
      </c>
      <c r="F2486" s="9" t="s">
        <v>318</v>
      </c>
      <c r="G2486" s="9" t="s">
        <v>14482</v>
      </c>
      <c r="H2486" s="9" t="s">
        <v>320</v>
      </c>
      <c r="I2486" s="9"/>
      <c r="J2486" s="9"/>
      <c r="K2486" s="9"/>
      <c r="L2486" s="9"/>
    </row>
    <row r="2487" spans="1:12" x14ac:dyDescent="0.35">
      <c r="A2487" s="9" t="s">
        <v>14483</v>
      </c>
      <c r="B2487" s="9" t="s">
        <v>14484</v>
      </c>
      <c r="C2487" s="9" t="s">
        <v>14485</v>
      </c>
      <c r="D2487" s="9">
        <v>2485</v>
      </c>
      <c r="E2487" s="9" t="s">
        <v>14486</v>
      </c>
      <c r="F2487" s="9" t="s">
        <v>318</v>
      </c>
      <c r="G2487" s="9" t="s">
        <v>14487</v>
      </c>
      <c r="H2487" s="9" t="s">
        <v>327</v>
      </c>
      <c r="I2487" s="9"/>
      <c r="J2487" s="9" t="s">
        <v>14488</v>
      </c>
      <c r="K2487" s="9" t="s">
        <v>14489</v>
      </c>
      <c r="L2487" s="9" t="s">
        <v>14490</v>
      </c>
    </row>
    <row r="2488" spans="1:12" x14ac:dyDescent="0.35">
      <c r="A2488" s="9" t="s">
        <v>14491</v>
      </c>
      <c r="B2488" s="9" t="s">
        <v>14492</v>
      </c>
      <c r="C2488" s="9" t="s">
        <v>14493</v>
      </c>
      <c r="D2488" s="9">
        <v>2486</v>
      </c>
      <c r="E2488" s="9" t="s">
        <v>14494</v>
      </c>
      <c r="F2488" s="9" t="s">
        <v>318</v>
      </c>
      <c r="G2488" s="9" t="s">
        <v>14495</v>
      </c>
      <c r="H2488" s="9" t="s">
        <v>327</v>
      </c>
      <c r="I2488" s="9"/>
      <c r="J2488" s="9" t="s">
        <v>14496</v>
      </c>
      <c r="K2488" s="9" t="s">
        <v>14497</v>
      </c>
      <c r="L2488" s="9" t="s">
        <v>14497</v>
      </c>
    </row>
    <row r="2489" spans="1:12" x14ac:dyDescent="0.35">
      <c r="A2489" s="9" t="s">
        <v>14498</v>
      </c>
      <c r="B2489" s="9" t="s">
        <v>14499</v>
      </c>
      <c r="C2489" s="9" t="s">
        <v>14500</v>
      </c>
      <c r="D2489" s="9">
        <v>2487</v>
      </c>
      <c r="E2489" s="9" t="s">
        <v>14501</v>
      </c>
      <c r="F2489" s="9" t="s">
        <v>318</v>
      </c>
      <c r="G2489" s="9" t="s">
        <v>14502</v>
      </c>
      <c r="H2489" s="9" t="s">
        <v>327</v>
      </c>
      <c r="I2489" s="9"/>
      <c r="J2489" s="9"/>
      <c r="K2489" s="9" t="s">
        <v>14503</v>
      </c>
      <c r="L2489" s="9" t="s">
        <v>14503</v>
      </c>
    </row>
    <row r="2490" spans="1:12" x14ac:dyDescent="0.35">
      <c r="A2490" s="9" t="s">
        <v>14504</v>
      </c>
      <c r="B2490" s="9" t="s">
        <v>14505</v>
      </c>
      <c r="C2490" s="9" t="s">
        <v>14506</v>
      </c>
      <c r="D2490" s="9">
        <v>2488</v>
      </c>
      <c r="E2490" s="9" t="s">
        <v>14507</v>
      </c>
      <c r="F2490" s="9" t="s">
        <v>318</v>
      </c>
      <c r="G2490" s="9" t="s">
        <v>14508</v>
      </c>
      <c r="H2490" s="9" t="s">
        <v>327</v>
      </c>
      <c r="I2490" s="9"/>
      <c r="J2490" s="9" t="s">
        <v>14509</v>
      </c>
      <c r="K2490" s="9" t="s">
        <v>14510</v>
      </c>
      <c r="L2490" s="9" t="s">
        <v>14510</v>
      </c>
    </row>
    <row r="2491" spans="1:12" x14ac:dyDescent="0.35">
      <c r="A2491" s="9" t="s">
        <v>14511</v>
      </c>
      <c r="B2491" s="9" t="s">
        <v>14512</v>
      </c>
      <c r="C2491" s="9" t="s">
        <v>14513</v>
      </c>
      <c r="D2491" s="9">
        <v>2489</v>
      </c>
      <c r="E2491" s="9" t="s">
        <v>14514</v>
      </c>
      <c r="F2491" s="9" t="s">
        <v>365</v>
      </c>
      <c r="G2491" s="9"/>
      <c r="H2491" s="9"/>
      <c r="I2491" s="9"/>
      <c r="J2491" s="9"/>
      <c r="K2491" s="9"/>
      <c r="L2491" s="9"/>
    </row>
    <row r="2492" spans="1:12" x14ac:dyDescent="0.35">
      <c r="A2492" s="9" t="s">
        <v>14515</v>
      </c>
      <c r="B2492" s="9" t="s">
        <v>14516</v>
      </c>
      <c r="C2492" s="9" t="s">
        <v>14517</v>
      </c>
      <c r="D2492" s="9">
        <v>2490</v>
      </c>
      <c r="E2492" s="9" t="s">
        <v>14518</v>
      </c>
      <c r="F2492" s="9" t="s">
        <v>318</v>
      </c>
      <c r="G2492" s="9" t="s">
        <v>14519</v>
      </c>
      <c r="H2492" s="9" t="s">
        <v>320</v>
      </c>
      <c r="I2492" s="9"/>
      <c r="J2492" s="9"/>
      <c r="K2492" s="9" t="s">
        <v>14520</v>
      </c>
      <c r="L2492" s="9" t="s">
        <v>14520</v>
      </c>
    </row>
    <row r="2493" spans="1:12" x14ac:dyDescent="0.35">
      <c r="A2493" s="9" t="s">
        <v>14521</v>
      </c>
      <c r="B2493" s="9" t="s">
        <v>14522</v>
      </c>
      <c r="C2493" s="9" t="s">
        <v>14523</v>
      </c>
      <c r="D2493" s="9">
        <v>2491</v>
      </c>
      <c r="E2493" s="9" t="s">
        <v>14524</v>
      </c>
      <c r="F2493" s="9" t="s">
        <v>318</v>
      </c>
      <c r="G2493" s="9" t="s">
        <v>14525</v>
      </c>
      <c r="H2493" s="9" t="s">
        <v>327</v>
      </c>
      <c r="I2493" s="9"/>
      <c r="J2493" s="9"/>
      <c r="K2493" s="9" t="s">
        <v>14526</v>
      </c>
      <c r="L2493" s="9" t="s">
        <v>14526</v>
      </c>
    </row>
    <row r="2494" spans="1:12" x14ac:dyDescent="0.35">
      <c r="A2494" s="9" t="s">
        <v>14527</v>
      </c>
      <c r="B2494" s="9" t="s">
        <v>14528</v>
      </c>
      <c r="C2494" s="9" t="s">
        <v>14529</v>
      </c>
      <c r="D2494" s="9">
        <v>2492</v>
      </c>
      <c r="E2494" s="9" t="s">
        <v>14530</v>
      </c>
      <c r="F2494" s="9" t="s">
        <v>318</v>
      </c>
      <c r="G2494" s="9" t="s">
        <v>14531</v>
      </c>
      <c r="H2494" s="9" t="s">
        <v>320</v>
      </c>
      <c r="I2494" s="9"/>
      <c r="J2494" s="9"/>
      <c r="K2494" s="9" t="s">
        <v>14532</v>
      </c>
      <c r="L2494" s="9" t="s">
        <v>14532</v>
      </c>
    </row>
    <row r="2495" spans="1:12" x14ac:dyDescent="0.35">
      <c r="A2495" s="9" t="s">
        <v>14533</v>
      </c>
      <c r="B2495" s="9" t="s">
        <v>14534</v>
      </c>
      <c r="C2495" s="9" t="s">
        <v>14535</v>
      </c>
      <c r="D2495" s="9">
        <v>2493</v>
      </c>
      <c r="E2495" s="9" t="s">
        <v>14536</v>
      </c>
      <c r="F2495" s="9" t="s">
        <v>318</v>
      </c>
      <c r="G2495" s="9" t="s">
        <v>14537</v>
      </c>
      <c r="H2495" s="9" t="s">
        <v>327</v>
      </c>
      <c r="I2495" s="9"/>
      <c r="J2495" s="9" t="s">
        <v>14538</v>
      </c>
      <c r="K2495" s="9"/>
      <c r="L2495" s="9"/>
    </row>
    <row r="2496" spans="1:12" x14ac:dyDescent="0.35">
      <c r="A2496" s="9" t="s">
        <v>14539</v>
      </c>
      <c r="B2496" s="9" t="s">
        <v>14540</v>
      </c>
      <c r="C2496" s="9" t="s">
        <v>14541</v>
      </c>
      <c r="D2496" s="9">
        <v>2494</v>
      </c>
      <c r="E2496" s="9" t="s">
        <v>14542</v>
      </c>
      <c r="F2496" s="9" t="s">
        <v>318</v>
      </c>
      <c r="G2496" s="9" t="s">
        <v>14543</v>
      </c>
      <c r="H2496" s="9" t="s">
        <v>320</v>
      </c>
      <c r="I2496" s="9"/>
      <c r="J2496" s="9"/>
      <c r="K2496" s="9"/>
      <c r="L2496" s="9"/>
    </row>
    <row r="2497" spans="1:12" x14ac:dyDescent="0.35">
      <c r="A2497" s="9" t="s">
        <v>14544</v>
      </c>
      <c r="B2497" s="9" t="s">
        <v>14545</v>
      </c>
      <c r="C2497" s="9" t="s">
        <v>14546</v>
      </c>
      <c r="D2497" s="9">
        <v>2495</v>
      </c>
      <c r="E2497" s="9" t="s">
        <v>14547</v>
      </c>
      <c r="F2497" s="9" t="s">
        <v>318</v>
      </c>
      <c r="G2497" s="9" t="s">
        <v>14308</v>
      </c>
      <c r="H2497" s="9" t="s">
        <v>320</v>
      </c>
      <c r="I2497" s="9"/>
      <c r="J2497" s="9"/>
      <c r="K2497" s="9" t="s">
        <v>14548</v>
      </c>
      <c r="L2497" s="9" t="s">
        <v>14548</v>
      </c>
    </row>
    <row r="2498" spans="1:12" x14ac:dyDescent="0.35">
      <c r="A2498" s="9" t="s">
        <v>14549</v>
      </c>
      <c r="B2498" s="9" t="s">
        <v>14550</v>
      </c>
      <c r="C2498" s="9" t="s">
        <v>14551</v>
      </c>
      <c r="D2498" s="9">
        <v>2496</v>
      </c>
      <c r="E2498" s="9" t="s">
        <v>14552</v>
      </c>
      <c r="F2498" s="9" t="s">
        <v>392</v>
      </c>
      <c r="G2498" s="9" t="s">
        <v>14553</v>
      </c>
      <c r="H2498" s="9" t="s">
        <v>320</v>
      </c>
      <c r="I2498" s="9"/>
      <c r="J2498" s="9"/>
      <c r="K2498" s="9"/>
      <c r="L2498" s="9"/>
    </row>
    <row r="2499" spans="1:12" x14ac:dyDescent="0.35">
      <c r="A2499" s="9" t="s">
        <v>14554</v>
      </c>
      <c r="B2499" s="9" t="s">
        <v>14555</v>
      </c>
      <c r="C2499" s="9" t="s">
        <v>14556</v>
      </c>
      <c r="D2499" s="9">
        <v>2497</v>
      </c>
      <c r="E2499" s="9" t="s">
        <v>14557</v>
      </c>
      <c r="F2499" s="9" t="s">
        <v>365</v>
      </c>
      <c r="G2499" s="9"/>
      <c r="H2499" s="9"/>
      <c r="I2499" s="9"/>
      <c r="J2499" s="9"/>
      <c r="K2499" s="9"/>
      <c r="L2499" s="9"/>
    </row>
    <row r="2500" spans="1:12" x14ac:dyDescent="0.35">
      <c r="A2500" s="9" t="s">
        <v>14558</v>
      </c>
      <c r="B2500" s="9" t="s">
        <v>14559</v>
      </c>
      <c r="C2500" s="9" t="s">
        <v>14560</v>
      </c>
      <c r="D2500" s="9">
        <v>2498</v>
      </c>
      <c r="E2500" s="9" t="s">
        <v>14561</v>
      </c>
      <c r="F2500" s="9" t="s">
        <v>365</v>
      </c>
      <c r="G2500" s="9" t="s">
        <v>14562</v>
      </c>
      <c r="H2500" s="9" t="s">
        <v>327</v>
      </c>
      <c r="I2500" s="9"/>
      <c r="J2500" s="9"/>
      <c r="K2500" s="9"/>
      <c r="L2500" s="9"/>
    </row>
    <row r="2501" spans="1:12" x14ac:dyDescent="0.35">
      <c r="A2501" s="9" t="s">
        <v>14563</v>
      </c>
      <c r="B2501" s="9" t="s">
        <v>14564</v>
      </c>
      <c r="C2501" s="9" t="s">
        <v>14565</v>
      </c>
      <c r="D2501" s="9">
        <v>2499</v>
      </c>
      <c r="E2501" s="9" t="s">
        <v>14566</v>
      </c>
      <c r="F2501" s="9" t="s">
        <v>318</v>
      </c>
      <c r="G2501" s="9" t="s">
        <v>14567</v>
      </c>
      <c r="H2501" s="9" t="s">
        <v>320</v>
      </c>
      <c r="I2501" s="9"/>
      <c r="J2501" s="9"/>
      <c r="K2501" s="9"/>
      <c r="L2501" s="9"/>
    </row>
    <row r="2502" spans="1:12" x14ac:dyDescent="0.35">
      <c r="A2502" s="9" t="s">
        <v>14568</v>
      </c>
      <c r="B2502" s="9" t="s">
        <v>14569</v>
      </c>
      <c r="C2502" s="9" t="s">
        <v>14570</v>
      </c>
      <c r="D2502" s="9">
        <v>2500</v>
      </c>
      <c r="E2502" s="9" t="s">
        <v>14571</v>
      </c>
      <c r="F2502" s="9" t="s">
        <v>318</v>
      </c>
      <c r="G2502" s="9" t="s">
        <v>14572</v>
      </c>
      <c r="H2502" s="9" t="s">
        <v>320</v>
      </c>
      <c r="I2502" s="9"/>
      <c r="J2502" s="9"/>
      <c r="K2502" s="9"/>
      <c r="L2502" s="9"/>
    </row>
    <row r="2503" spans="1:12" x14ac:dyDescent="0.35">
      <c r="A2503" s="9" t="s">
        <v>14573</v>
      </c>
      <c r="B2503" s="9" t="s">
        <v>14574</v>
      </c>
      <c r="C2503" s="9" t="s">
        <v>14575</v>
      </c>
      <c r="D2503" s="9">
        <v>2501</v>
      </c>
      <c r="E2503" s="9" t="s">
        <v>14576</v>
      </c>
      <c r="F2503" s="9" t="s">
        <v>318</v>
      </c>
      <c r="G2503" s="9" t="s">
        <v>14577</v>
      </c>
      <c r="H2503" s="9" t="s">
        <v>327</v>
      </c>
      <c r="I2503" s="9"/>
      <c r="J2503" s="9" t="s">
        <v>14578</v>
      </c>
      <c r="K2503" s="9" t="s">
        <v>14579</v>
      </c>
      <c r="L2503" s="9" t="s">
        <v>14579</v>
      </c>
    </row>
    <row r="2504" spans="1:12" x14ac:dyDescent="0.35">
      <c r="A2504" s="9" t="s">
        <v>14580</v>
      </c>
      <c r="B2504" s="9" t="s">
        <v>14581</v>
      </c>
      <c r="C2504" s="9" t="s">
        <v>14582</v>
      </c>
      <c r="D2504" s="9">
        <v>2502</v>
      </c>
      <c r="E2504" s="9" t="s">
        <v>14583</v>
      </c>
      <c r="F2504" s="9" t="s">
        <v>318</v>
      </c>
      <c r="G2504" s="9" t="s">
        <v>14584</v>
      </c>
      <c r="H2504" s="9" t="s">
        <v>320</v>
      </c>
      <c r="I2504" s="9"/>
      <c r="J2504" s="9"/>
      <c r="K2504" s="9"/>
      <c r="L2504" s="9"/>
    </row>
    <row r="2505" spans="1:12" x14ac:dyDescent="0.35">
      <c r="A2505" s="9" t="s">
        <v>14585</v>
      </c>
      <c r="B2505" s="9" t="s">
        <v>14586</v>
      </c>
      <c r="C2505" s="9" t="s">
        <v>14587</v>
      </c>
      <c r="D2505" s="9">
        <v>2503</v>
      </c>
      <c r="E2505" s="9" t="s">
        <v>14588</v>
      </c>
      <c r="F2505" s="9" t="s">
        <v>365</v>
      </c>
      <c r="G2505" s="9"/>
      <c r="H2505" s="9"/>
      <c r="I2505" s="9"/>
      <c r="J2505" s="9" t="s">
        <v>14589</v>
      </c>
      <c r="K2505" s="9" t="s">
        <v>14590</v>
      </c>
      <c r="L2505" s="9" t="s">
        <v>14590</v>
      </c>
    </row>
    <row r="2506" spans="1:12" x14ac:dyDescent="0.35">
      <c r="A2506" s="9" t="s">
        <v>14591</v>
      </c>
      <c r="B2506" s="9" t="s">
        <v>14592</v>
      </c>
      <c r="C2506" s="9" t="s">
        <v>14593</v>
      </c>
      <c r="D2506" s="9">
        <v>2504</v>
      </c>
      <c r="E2506" s="9" t="s">
        <v>14594</v>
      </c>
      <c r="F2506" s="9" t="s">
        <v>392</v>
      </c>
      <c r="G2506" s="9" t="s">
        <v>14595</v>
      </c>
      <c r="H2506" s="9" t="s">
        <v>320</v>
      </c>
      <c r="I2506" s="9"/>
      <c r="J2506" s="9"/>
      <c r="K2506" s="9"/>
      <c r="L2506" s="9"/>
    </row>
    <row r="2507" spans="1:12" x14ac:dyDescent="0.35">
      <c r="A2507" s="9" t="s">
        <v>14596</v>
      </c>
      <c r="B2507" s="9" t="s">
        <v>14597</v>
      </c>
      <c r="C2507" s="9" t="s">
        <v>14598</v>
      </c>
      <c r="D2507" s="9">
        <v>2505</v>
      </c>
      <c r="E2507" s="9" t="s">
        <v>14599</v>
      </c>
      <c r="F2507" s="9" t="s">
        <v>318</v>
      </c>
      <c r="G2507" s="9" t="s">
        <v>14600</v>
      </c>
      <c r="H2507" s="9" t="s">
        <v>320</v>
      </c>
      <c r="I2507" s="9"/>
      <c r="J2507" s="9"/>
      <c r="K2507" s="9" t="s">
        <v>14601</v>
      </c>
      <c r="L2507" s="9" t="s">
        <v>14602</v>
      </c>
    </row>
    <row r="2508" spans="1:12" x14ac:dyDescent="0.35">
      <c r="A2508" s="9" t="s">
        <v>14603</v>
      </c>
      <c r="B2508" s="9" t="s">
        <v>14604</v>
      </c>
      <c r="C2508" s="9" t="s">
        <v>14605</v>
      </c>
      <c r="D2508" s="9">
        <v>2506</v>
      </c>
      <c r="E2508" s="9" t="s">
        <v>14606</v>
      </c>
      <c r="F2508" s="9" t="s">
        <v>412</v>
      </c>
      <c r="G2508" s="9" t="s">
        <v>14607</v>
      </c>
      <c r="H2508" s="9" t="s">
        <v>320</v>
      </c>
      <c r="I2508" s="9"/>
      <c r="J2508" s="9"/>
      <c r="K2508" s="9"/>
      <c r="L2508" s="9"/>
    </row>
    <row r="2509" spans="1:12" x14ac:dyDescent="0.35">
      <c r="A2509" s="9" t="s">
        <v>14608</v>
      </c>
      <c r="B2509" s="9" t="s">
        <v>14609</v>
      </c>
      <c r="C2509" s="9" t="s">
        <v>14610</v>
      </c>
      <c r="D2509" s="9">
        <v>2507</v>
      </c>
      <c r="E2509" s="9" t="s">
        <v>14611</v>
      </c>
      <c r="F2509" s="9" t="s">
        <v>365</v>
      </c>
      <c r="G2509" s="9" t="s">
        <v>14612</v>
      </c>
      <c r="H2509" s="9" t="s">
        <v>327</v>
      </c>
      <c r="I2509" s="9"/>
      <c r="J2509" s="9"/>
      <c r="K2509" s="9"/>
      <c r="L2509" s="9"/>
    </row>
    <row r="2510" spans="1:12" x14ac:dyDescent="0.35">
      <c r="A2510" s="9" t="s">
        <v>14613</v>
      </c>
      <c r="B2510" s="9" t="s">
        <v>14614</v>
      </c>
      <c r="C2510" s="9" t="s">
        <v>14615</v>
      </c>
      <c r="D2510" s="9">
        <v>2508</v>
      </c>
      <c r="E2510" s="9" t="s">
        <v>14616</v>
      </c>
      <c r="F2510" s="9" t="s">
        <v>392</v>
      </c>
      <c r="G2510" s="9" t="s">
        <v>14617</v>
      </c>
      <c r="H2510" s="9" t="s">
        <v>327</v>
      </c>
      <c r="I2510" s="9"/>
      <c r="J2510" s="9" t="s">
        <v>14618</v>
      </c>
      <c r="K2510" s="9" t="s">
        <v>14619</v>
      </c>
      <c r="L2510" s="9" t="s">
        <v>14619</v>
      </c>
    </row>
    <row r="2511" spans="1:12" x14ac:dyDescent="0.35">
      <c r="A2511" s="9" t="s">
        <v>14620</v>
      </c>
      <c r="B2511" s="9" t="s">
        <v>14621</v>
      </c>
      <c r="C2511" s="9" t="s">
        <v>14622</v>
      </c>
      <c r="D2511" s="9">
        <v>2509</v>
      </c>
      <c r="E2511" s="9" t="s">
        <v>14623</v>
      </c>
      <c r="F2511" s="9" t="s">
        <v>318</v>
      </c>
      <c r="G2511" s="9"/>
      <c r="H2511" s="9"/>
      <c r="I2511" s="9"/>
      <c r="J2511" s="9" t="s">
        <v>14624</v>
      </c>
      <c r="K2511" s="9" t="s">
        <v>14625</v>
      </c>
      <c r="L2511" s="9" t="s">
        <v>14625</v>
      </c>
    </row>
    <row r="2512" spans="1:12" x14ac:dyDescent="0.35">
      <c r="A2512" s="9" t="s">
        <v>14626</v>
      </c>
      <c r="B2512" s="9" t="s">
        <v>14627</v>
      </c>
      <c r="C2512" s="9" t="s">
        <v>14628</v>
      </c>
      <c r="D2512" s="9">
        <v>2510</v>
      </c>
      <c r="E2512" s="9" t="s">
        <v>14629</v>
      </c>
      <c r="F2512" s="9" t="s">
        <v>412</v>
      </c>
      <c r="G2512" s="9" t="s">
        <v>14630</v>
      </c>
      <c r="H2512" s="9" t="s">
        <v>327</v>
      </c>
      <c r="I2512" s="9"/>
      <c r="J2512" s="9" t="s">
        <v>14631</v>
      </c>
      <c r="K2512" s="9" t="s">
        <v>14632</v>
      </c>
      <c r="L2512" s="9" t="s">
        <v>14632</v>
      </c>
    </row>
    <row r="2513" spans="1:12" x14ac:dyDescent="0.35">
      <c r="A2513" s="9" t="s">
        <v>14633</v>
      </c>
      <c r="B2513" s="9" t="s">
        <v>14634</v>
      </c>
      <c r="C2513" s="9" t="s">
        <v>14635</v>
      </c>
      <c r="D2513" s="9">
        <v>2511</v>
      </c>
      <c r="E2513" s="9" t="s">
        <v>14636</v>
      </c>
      <c r="F2513" s="9" t="s">
        <v>318</v>
      </c>
      <c r="G2513" s="9" t="s">
        <v>14637</v>
      </c>
      <c r="H2513" s="9" t="s">
        <v>327</v>
      </c>
      <c r="I2513" s="9"/>
      <c r="J2513" s="9" t="s">
        <v>14638</v>
      </c>
      <c r="K2513" s="9" t="s">
        <v>14639</v>
      </c>
      <c r="L2513" s="9" t="s">
        <v>14639</v>
      </c>
    </row>
    <row r="2514" spans="1:12" x14ac:dyDescent="0.35">
      <c r="A2514" s="9" t="s">
        <v>14640</v>
      </c>
      <c r="B2514" s="9" t="s">
        <v>14641</v>
      </c>
      <c r="C2514" s="9" t="s">
        <v>14642</v>
      </c>
      <c r="D2514" s="9">
        <v>2512</v>
      </c>
      <c r="E2514" s="9" t="s">
        <v>14643</v>
      </c>
      <c r="F2514" s="9" t="s">
        <v>412</v>
      </c>
      <c r="G2514" s="9" t="s">
        <v>14644</v>
      </c>
      <c r="H2514" s="9" t="s">
        <v>320</v>
      </c>
      <c r="I2514" s="9"/>
      <c r="J2514" s="9"/>
      <c r="K2514" s="9" t="s">
        <v>14645</v>
      </c>
      <c r="L2514" s="9" t="s">
        <v>14645</v>
      </c>
    </row>
    <row r="2515" spans="1:12" x14ac:dyDescent="0.35">
      <c r="A2515" s="9" t="s">
        <v>14646</v>
      </c>
      <c r="B2515" s="9" t="s">
        <v>14647</v>
      </c>
      <c r="C2515" s="9" t="s">
        <v>14648</v>
      </c>
      <c r="D2515" s="9">
        <v>2513</v>
      </c>
      <c r="E2515" s="9" t="s">
        <v>14649</v>
      </c>
      <c r="F2515" s="9" t="s">
        <v>318</v>
      </c>
      <c r="G2515" s="9" t="s">
        <v>14650</v>
      </c>
      <c r="H2515" s="9" t="s">
        <v>327</v>
      </c>
      <c r="I2515" s="9"/>
      <c r="J2515" s="9" t="s">
        <v>14651</v>
      </c>
      <c r="K2515" s="9" t="s">
        <v>350</v>
      </c>
      <c r="L2515" s="9" t="s">
        <v>350</v>
      </c>
    </row>
    <row r="2516" spans="1:12" x14ac:dyDescent="0.35">
      <c r="A2516" s="9" t="s">
        <v>14652</v>
      </c>
      <c r="B2516" s="9" t="s">
        <v>14653</v>
      </c>
      <c r="C2516" s="9" t="s">
        <v>14654</v>
      </c>
      <c r="D2516" s="9">
        <v>2514</v>
      </c>
      <c r="E2516" s="9" t="s">
        <v>14655</v>
      </c>
      <c r="F2516" s="9" t="s">
        <v>318</v>
      </c>
      <c r="G2516" s="9" t="s">
        <v>14656</v>
      </c>
      <c r="H2516" s="9" t="s">
        <v>320</v>
      </c>
      <c r="I2516" s="9"/>
      <c r="J2516" s="9"/>
      <c r="K2516" s="9" t="s">
        <v>14657</v>
      </c>
      <c r="L2516" s="9" t="s">
        <v>350</v>
      </c>
    </row>
    <row r="2517" spans="1:12" x14ac:dyDescent="0.35">
      <c r="A2517" s="9" t="s">
        <v>14658</v>
      </c>
      <c r="B2517" s="9" t="s">
        <v>14659</v>
      </c>
      <c r="C2517" s="9" t="s">
        <v>14660</v>
      </c>
      <c r="D2517" s="9">
        <v>2515</v>
      </c>
      <c r="E2517" s="9" t="s">
        <v>14661</v>
      </c>
      <c r="F2517" s="9" t="s">
        <v>318</v>
      </c>
      <c r="G2517" s="9" t="s">
        <v>14662</v>
      </c>
      <c r="H2517" s="9" t="s">
        <v>327</v>
      </c>
      <c r="I2517" s="9"/>
      <c r="J2517" s="9" t="s">
        <v>14663</v>
      </c>
      <c r="K2517" s="9" t="s">
        <v>14664</v>
      </c>
      <c r="L2517" s="9" t="s">
        <v>14664</v>
      </c>
    </row>
    <row r="2518" spans="1:12" x14ac:dyDescent="0.35">
      <c r="A2518" s="9" t="s">
        <v>14665</v>
      </c>
      <c r="B2518" s="9" t="s">
        <v>14666</v>
      </c>
      <c r="C2518" s="9" t="s">
        <v>14667</v>
      </c>
      <c r="D2518" s="9">
        <v>2516</v>
      </c>
      <c r="E2518" s="9" t="s">
        <v>14668</v>
      </c>
      <c r="F2518" s="9" t="s">
        <v>318</v>
      </c>
      <c r="G2518" s="9" t="s">
        <v>14669</v>
      </c>
      <c r="H2518" s="9" t="s">
        <v>320</v>
      </c>
      <c r="I2518" s="9"/>
      <c r="J2518" s="9"/>
      <c r="K2518" s="9"/>
      <c r="L2518" s="9"/>
    </row>
    <row r="2519" spans="1:12" x14ac:dyDescent="0.35">
      <c r="A2519" s="9" t="s">
        <v>14670</v>
      </c>
      <c r="B2519" s="9" t="s">
        <v>14671</v>
      </c>
      <c r="C2519" s="9" t="s">
        <v>14672</v>
      </c>
      <c r="D2519" s="9">
        <v>2517</v>
      </c>
      <c r="E2519" s="9" t="s">
        <v>14673</v>
      </c>
      <c r="F2519" s="9" t="s">
        <v>318</v>
      </c>
      <c r="G2519" s="9" t="s">
        <v>14674</v>
      </c>
      <c r="H2519" s="9" t="s">
        <v>320</v>
      </c>
      <c r="I2519" s="9"/>
      <c r="J2519" s="9"/>
      <c r="K2519" s="9" t="s">
        <v>14675</v>
      </c>
      <c r="L2519" s="9" t="s">
        <v>14675</v>
      </c>
    </row>
    <row r="2520" spans="1:12" x14ac:dyDescent="0.35">
      <c r="A2520" s="9" t="s">
        <v>14676</v>
      </c>
      <c r="B2520" s="9" t="s">
        <v>14677</v>
      </c>
      <c r="C2520" s="9" t="s">
        <v>14678</v>
      </c>
      <c r="D2520" s="9">
        <v>2518</v>
      </c>
      <c r="E2520" s="9" t="s">
        <v>14679</v>
      </c>
      <c r="F2520" s="9" t="s">
        <v>318</v>
      </c>
      <c r="G2520" s="9" t="s">
        <v>14680</v>
      </c>
      <c r="H2520" s="9" t="s">
        <v>327</v>
      </c>
      <c r="I2520" s="9"/>
      <c r="J2520" s="9" t="s">
        <v>14681</v>
      </c>
      <c r="K2520" s="9" t="s">
        <v>350</v>
      </c>
      <c r="L2520" s="9" t="s">
        <v>350</v>
      </c>
    </row>
    <row r="2521" spans="1:12" x14ac:dyDescent="0.35">
      <c r="A2521" s="9" t="s">
        <v>14682</v>
      </c>
      <c r="B2521" s="9" t="s">
        <v>14683</v>
      </c>
      <c r="C2521" s="9" t="s">
        <v>14684</v>
      </c>
      <c r="D2521" s="9">
        <v>2519</v>
      </c>
      <c r="E2521" s="9" t="s">
        <v>14685</v>
      </c>
      <c r="F2521" s="9" t="s">
        <v>318</v>
      </c>
      <c r="G2521" s="9" t="s">
        <v>14686</v>
      </c>
      <c r="H2521" s="9" t="s">
        <v>327</v>
      </c>
      <c r="I2521" s="9"/>
      <c r="J2521" s="9" t="s">
        <v>14687</v>
      </c>
      <c r="K2521" s="9" t="s">
        <v>14688</v>
      </c>
      <c r="L2521" s="9" t="s">
        <v>14688</v>
      </c>
    </row>
    <row r="2522" spans="1:12" x14ac:dyDescent="0.35">
      <c r="A2522" s="9" t="s">
        <v>14689</v>
      </c>
      <c r="B2522" s="9" t="s">
        <v>14690</v>
      </c>
      <c r="C2522" s="9" t="s">
        <v>14691</v>
      </c>
      <c r="D2522" s="9">
        <v>2520</v>
      </c>
      <c r="E2522" s="9" t="s">
        <v>14692</v>
      </c>
      <c r="F2522" s="9" t="s">
        <v>318</v>
      </c>
      <c r="G2522" s="9" t="s">
        <v>14693</v>
      </c>
      <c r="H2522" s="9" t="s">
        <v>327</v>
      </c>
      <c r="I2522" s="9"/>
      <c r="J2522" s="9" t="s">
        <v>14694</v>
      </c>
      <c r="K2522" s="9" t="s">
        <v>14695</v>
      </c>
      <c r="L2522" s="9" t="s">
        <v>14695</v>
      </c>
    </row>
    <row r="2523" spans="1:12" x14ac:dyDescent="0.35">
      <c r="A2523" s="9" t="s">
        <v>14696</v>
      </c>
      <c r="B2523" s="9" t="s">
        <v>14697</v>
      </c>
      <c r="C2523" s="9" t="s">
        <v>14698</v>
      </c>
      <c r="D2523" s="9">
        <v>2521</v>
      </c>
      <c r="E2523" s="9" t="s">
        <v>14699</v>
      </c>
      <c r="F2523" s="9" t="s">
        <v>318</v>
      </c>
      <c r="G2523" s="9" t="s">
        <v>14700</v>
      </c>
      <c r="H2523" s="9" t="s">
        <v>320</v>
      </c>
      <c r="I2523" s="9"/>
      <c r="J2523" s="9"/>
      <c r="K2523" s="9"/>
      <c r="L2523" s="9"/>
    </row>
    <row r="2524" spans="1:12" x14ac:dyDescent="0.35">
      <c r="A2524" s="9" t="s">
        <v>14701</v>
      </c>
      <c r="B2524" s="9" t="s">
        <v>14702</v>
      </c>
      <c r="C2524" s="9" t="s">
        <v>14703</v>
      </c>
      <c r="D2524" s="9">
        <v>2522</v>
      </c>
      <c r="E2524" s="9" t="s">
        <v>14704</v>
      </c>
      <c r="F2524" s="9" t="s">
        <v>392</v>
      </c>
      <c r="G2524" s="9" t="s">
        <v>14705</v>
      </c>
      <c r="H2524" s="9" t="s">
        <v>320</v>
      </c>
      <c r="I2524" s="9"/>
      <c r="J2524" s="9"/>
      <c r="K2524" s="9"/>
      <c r="L2524" s="9"/>
    </row>
    <row r="2525" spans="1:12" x14ac:dyDescent="0.35">
      <c r="A2525" s="9" t="s">
        <v>14706</v>
      </c>
      <c r="B2525" s="9" t="s">
        <v>14707</v>
      </c>
      <c r="C2525" s="9" t="s">
        <v>14708</v>
      </c>
      <c r="D2525" s="9">
        <v>2523</v>
      </c>
      <c r="E2525" s="9" t="s">
        <v>14709</v>
      </c>
      <c r="F2525" s="9" t="s">
        <v>412</v>
      </c>
      <c r="G2525" s="9" t="s">
        <v>14710</v>
      </c>
      <c r="H2525" s="9" t="s">
        <v>320</v>
      </c>
      <c r="I2525" s="9"/>
      <c r="J2525" s="9"/>
      <c r="K2525" s="9"/>
      <c r="L2525" s="9"/>
    </row>
    <row r="2526" spans="1:12" x14ac:dyDescent="0.35">
      <c r="A2526" s="9" t="s">
        <v>14711</v>
      </c>
      <c r="B2526" s="9" t="s">
        <v>14712</v>
      </c>
      <c r="C2526" s="9" t="s">
        <v>14713</v>
      </c>
      <c r="D2526" s="9">
        <v>2524</v>
      </c>
      <c r="E2526" s="9" t="s">
        <v>14714</v>
      </c>
      <c r="F2526" s="9" t="s">
        <v>392</v>
      </c>
      <c r="G2526" s="9" t="s">
        <v>14715</v>
      </c>
      <c r="H2526" s="9" t="s">
        <v>320</v>
      </c>
      <c r="I2526" s="9"/>
      <c r="J2526" s="9"/>
      <c r="K2526" s="9"/>
      <c r="L2526" s="9"/>
    </row>
    <row r="2527" spans="1:12" x14ac:dyDescent="0.35">
      <c r="A2527" s="9" t="s">
        <v>14716</v>
      </c>
      <c r="B2527" s="9" t="s">
        <v>14717</v>
      </c>
      <c r="C2527" s="9" t="s">
        <v>14718</v>
      </c>
      <c r="D2527" s="9">
        <v>2525</v>
      </c>
      <c r="E2527" s="9" t="s">
        <v>14719</v>
      </c>
      <c r="F2527" s="9" t="s">
        <v>318</v>
      </c>
      <c r="G2527" s="9" t="s">
        <v>14720</v>
      </c>
      <c r="H2527" s="9" t="s">
        <v>320</v>
      </c>
      <c r="I2527" s="9"/>
      <c r="J2527" s="9"/>
      <c r="K2527" s="9"/>
      <c r="L2527" s="9"/>
    </row>
    <row r="2528" spans="1:12" x14ac:dyDescent="0.35">
      <c r="A2528" s="9" t="s">
        <v>14721</v>
      </c>
      <c r="B2528" s="9" t="s">
        <v>14722</v>
      </c>
      <c r="C2528" s="9" t="s">
        <v>14723</v>
      </c>
      <c r="D2528" s="9">
        <v>2526</v>
      </c>
      <c r="E2528" s="9" t="s">
        <v>14724</v>
      </c>
      <c r="F2528" s="9" t="s">
        <v>318</v>
      </c>
      <c r="G2528" s="9" t="s">
        <v>14725</v>
      </c>
      <c r="H2528" s="9" t="s">
        <v>320</v>
      </c>
      <c r="I2528" s="9"/>
      <c r="J2528" s="9"/>
      <c r="K2528" s="9"/>
      <c r="L2528" s="9"/>
    </row>
    <row r="2529" spans="1:12" x14ac:dyDescent="0.35">
      <c r="A2529" s="9" t="s">
        <v>14726</v>
      </c>
      <c r="B2529" s="9" t="s">
        <v>14727</v>
      </c>
      <c r="C2529" s="9" t="s">
        <v>14728</v>
      </c>
      <c r="D2529" s="9">
        <v>2527</v>
      </c>
      <c r="E2529" s="9" t="s">
        <v>14729</v>
      </c>
      <c r="F2529" s="9" t="s">
        <v>365</v>
      </c>
      <c r="G2529" s="9"/>
      <c r="H2529" s="9"/>
      <c r="I2529" s="9"/>
      <c r="J2529" s="9" t="s">
        <v>14730</v>
      </c>
      <c r="K2529" s="9" t="s">
        <v>14731</v>
      </c>
      <c r="L2529" s="9" t="s">
        <v>14731</v>
      </c>
    </row>
    <row r="2530" spans="1:12" x14ac:dyDescent="0.35">
      <c r="A2530" s="9" t="s">
        <v>14732</v>
      </c>
      <c r="B2530" s="9" t="s">
        <v>14733</v>
      </c>
      <c r="C2530" s="9" t="s">
        <v>14734</v>
      </c>
      <c r="D2530" s="9">
        <v>2528</v>
      </c>
      <c r="E2530" s="9" t="s">
        <v>14735</v>
      </c>
      <c r="F2530" s="9" t="s">
        <v>392</v>
      </c>
      <c r="G2530" s="9" t="s">
        <v>14736</v>
      </c>
      <c r="H2530" s="9" t="s">
        <v>320</v>
      </c>
      <c r="I2530" s="9"/>
      <c r="J2530" s="9"/>
      <c r="K2530" s="9" t="s">
        <v>14737</v>
      </c>
      <c r="L2530" s="9"/>
    </row>
    <row r="2531" spans="1:12" x14ac:dyDescent="0.35">
      <c r="A2531" s="9" t="s">
        <v>14738</v>
      </c>
      <c r="B2531" s="9" t="s">
        <v>14739</v>
      </c>
      <c r="C2531" s="9" t="s">
        <v>14740</v>
      </c>
      <c r="D2531" s="9">
        <v>2529</v>
      </c>
      <c r="E2531" s="9" t="s">
        <v>14741</v>
      </c>
      <c r="F2531" s="9" t="s">
        <v>318</v>
      </c>
      <c r="G2531" s="9" t="s">
        <v>14742</v>
      </c>
      <c r="H2531" s="9" t="s">
        <v>327</v>
      </c>
      <c r="I2531" s="9"/>
      <c r="J2531" s="9"/>
      <c r="K2531" s="9" t="s">
        <v>14743</v>
      </c>
      <c r="L2531" s="9" t="s">
        <v>350</v>
      </c>
    </row>
    <row r="2532" spans="1:12" x14ac:dyDescent="0.35">
      <c r="A2532" s="9" t="s">
        <v>14744</v>
      </c>
      <c r="B2532" s="9" t="s">
        <v>14745</v>
      </c>
      <c r="C2532" s="9" t="s">
        <v>14746</v>
      </c>
      <c r="D2532" s="9">
        <v>2530</v>
      </c>
      <c r="E2532" s="9" t="s">
        <v>14747</v>
      </c>
      <c r="F2532" s="9" t="s">
        <v>365</v>
      </c>
      <c r="G2532" s="9"/>
      <c r="H2532" s="9"/>
      <c r="I2532" s="9"/>
      <c r="J2532" s="9"/>
      <c r="K2532" s="9"/>
      <c r="L2532" s="9"/>
    </row>
    <row r="2533" spans="1:12" x14ac:dyDescent="0.35">
      <c r="A2533" s="9" t="s">
        <v>14748</v>
      </c>
      <c r="B2533" s="9" t="s">
        <v>14749</v>
      </c>
      <c r="C2533" s="9" t="s">
        <v>14750</v>
      </c>
      <c r="D2533" s="9">
        <v>2531</v>
      </c>
      <c r="E2533" s="9" t="s">
        <v>14751</v>
      </c>
      <c r="F2533" s="9" t="s">
        <v>412</v>
      </c>
      <c r="G2533" s="9" t="s">
        <v>14752</v>
      </c>
      <c r="H2533" s="9" t="s">
        <v>327</v>
      </c>
      <c r="I2533" s="9"/>
      <c r="J2533" s="9"/>
      <c r="K2533" s="9"/>
      <c r="L2533" s="9"/>
    </row>
    <row r="2534" spans="1:12" x14ac:dyDescent="0.35">
      <c r="A2534" s="9" t="s">
        <v>14753</v>
      </c>
      <c r="B2534" s="9" t="s">
        <v>14754</v>
      </c>
      <c r="C2534" s="9" t="s">
        <v>14755</v>
      </c>
      <c r="D2534" s="9">
        <v>2532</v>
      </c>
      <c r="E2534" s="9" t="s">
        <v>14756</v>
      </c>
      <c r="F2534" s="9" t="s">
        <v>412</v>
      </c>
      <c r="G2534" s="9" t="s">
        <v>14757</v>
      </c>
      <c r="H2534" s="9" t="s">
        <v>320</v>
      </c>
      <c r="I2534" s="9"/>
      <c r="J2534" s="9"/>
      <c r="K2534" s="9" t="s">
        <v>14758</v>
      </c>
      <c r="L2534" s="9" t="s">
        <v>14759</v>
      </c>
    </row>
    <row r="2535" spans="1:12" x14ac:dyDescent="0.35">
      <c r="A2535" s="9" t="s">
        <v>14760</v>
      </c>
      <c r="B2535" s="9" t="s">
        <v>14761</v>
      </c>
      <c r="C2535" s="9" t="s">
        <v>14762</v>
      </c>
      <c r="D2535" s="9">
        <v>2533</v>
      </c>
      <c r="E2535" s="9" t="s">
        <v>14763</v>
      </c>
      <c r="F2535" s="9" t="s">
        <v>412</v>
      </c>
      <c r="G2535" s="9" t="s">
        <v>14764</v>
      </c>
      <c r="H2535" s="9" t="s">
        <v>327</v>
      </c>
      <c r="I2535" s="9"/>
      <c r="J2535" s="9" t="s">
        <v>14765</v>
      </c>
      <c r="K2535" s="9" t="s">
        <v>14766</v>
      </c>
      <c r="L2535" s="9" t="s">
        <v>14767</v>
      </c>
    </row>
    <row r="2536" spans="1:12" x14ac:dyDescent="0.35">
      <c r="A2536" s="9" t="s">
        <v>14768</v>
      </c>
      <c r="B2536" s="9" t="s">
        <v>14769</v>
      </c>
      <c r="C2536" s="9" t="s">
        <v>14770</v>
      </c>
      <c r="D2536" s="9">
        <v>2534</v>
      </c>
      <c r="E2536" s="9" t="s">
        <v>14771</v>
      </c>
      <c r="F2536" s="9" t="s">
        <v>318</v>
      </c>
      <c r="G2536" s="9"/>
      <c r="H2536" s="9"/>
      <c r="I2536" s="9"/>
      <c r="J2536" s="9"/>
      <c r="K2536" s="9"/>
      <c r="L2536" s="9"/>
    </row>
    <row r="2537" spans="1:12" x14ac:dyDescent="0.35">
      <c r="A2537" s="9" t="s">
        <v>14772</v>
      </c>
      <c r="B2537" s="9" t="s">
        <v>14773</v>
      </c>
      <c r="C2537" s="9" t="s">
        <v>14774</v>
      </c>
      <c r="D2537" s="9">
        <v>2535</v>
      </c>
      <c r="E2537" s="9" t="s">
        <v>14775</v>
      </c>
      <c r="F2537" s="9" t="s">
        <v>412</v>
      </c>
      <c r="G2537" s="9" t="s">
        <v>14776</v>
      </c>
      <c r="H2537" s="9" t="s">
        <v>327</v>
      </c>
      <c r="I2537" s="9"/>
      <c r="J2537" s="9" t="s">
        <v>14777</v>
      </c>
      <c r="K2537" s="9" t="s">
        <v>14778</v>
      </c>
      <c r="L2537" s="9" t="s">
        <v>14778</v>
      </c>
    </row>
    <row r="2538" spans="1:12" x14ac:dyDescent="0.35">
      <c r="A2538" s="9" t="s">
        <v>14779</v>
      </c>
      <c r="B2538" s="9" t="s">
        <v>14780</v>
      </c>
      <c r="C2538" s="9" t="s">
        <v>14781</v>
      </c>
      <c r="D2538" s="9">
        <v>2536</v>
      </c>
      <c r="E2538" s="9" t="s">
        <v>14782</v>
      </c>
      <c r="F2538" s="9" t="s">
        <v>318</v>
      </c>
      <c r="G2538" s="9" t="s">
        <v>14783</v>
      </c>
      <c r="H2538" s="9" t="s">
        <v>320</v>
      </c>
      <c r="I2538" s="9"/>
      <c r="J2538" s="9"/>
      <c r="K2538" s="9"/>
      <c r="L2538" s="9"/>
    </row>
    <row r="2539" spans="1:12" x14ac:dyDescent="0.35">
      <c r="A2539" s="9" t="s">
        <v>14784</v>
      </c>
      <c r="B2539" s="9" t="s">
        <v>14785</v>
      </c>
      <c r="C2539" s="9" t="s">
        <v>14786</v>
      </c>
      <c r="D2539" s="9">
        <v>2537</v>
      </c>
      <c r="E2539" s="9" t="s">
        <v>14787</v>
      </c>
      <c r="F2539" s="9" t="s">
        <v>318</v>
      </c>
      <c r="G2539" s="9" t="s">
        <v>14788</v>
      </c>
      <c r="H2539" s="9" t="s">
        <v>327</v>
      </c>
      <c r="I2539" s="9"/>
      <c r="J2539" s="9" t="s">
        <v>14789</v>
      </c>
      <c r="K2539" s="9" t="s">
        <v>14790</v>
      </c>
      <c r="L2539" s="9" t="s">
        <v>14790</v>
      </c>
    </row>
    <row r="2540" spans="1:12" x14ac:dyDescent="0.35">
      <c r="A2540" s="9" t="s">
        <v>14791</v>
      </c>
      <c r="B2540" s="9" t="s">
        <v>14792</v>
      </c>
      <c r="C2540" s="9" t="s">
        <v>14793</v>
      </c>
      <c r="D2540" s="9">
        <v>2538</v>
      </c>
      <c r="E2540" s="9" t="s">
        <v>14794</v>
      </c>
      <c r="F2540" s="9" t="s">
        <v>412</v>
      </c>
      <c r="G2540" s="9" t="s">
        <v>14795</v>
      </c>
      <c r="H2540" s="9" t="s">
        <v>327</v>
      </c>
      <c r="I2540" s="9"/>
      <c r="J2540" s="9" t="s">
        <v>14796</v>
      </c>
      <c r="K2540" s="9" t="s">
        <v>14797</v>
      </c>
      <c r="L2540" s="9" t="s">
        <v>14797</v>
      </c>
    </row>
    <row r="2541" spans="1:12" x14ac:dyDescent="0.35">
      <c r="A2541" s="9" t="s">
        <v>14798</v>
      </c>
      <c r="B2541" s="9" t="s">
        <v>14799</v>
      </c>
      <c r="C2541" s="9" t="s">
        <v>14800</v>
      </c>
      <c r="D2541" s="9">
        <v>2539</v>
      </c>
      <c r="E2541" s="9" t="s">
        <v>14801</v>
      </c>
      <c r="F2541" s="9" t="s">
        <v>412</v>
      </c>
      <c r="G2541" s="9" t="s">
        <v>14802</v>
      </c>
      <c r="H2541" s="9" t="s">
        <v>327</v>
      </c>
      <c r="I2541" s="9"/>
      <c r="J2541" s="9"/>
      <c r="K2541" s="9"/>
      <c r="L2541" s="9"/>
    </row>
    <row r="2542" spans="1:12" x14ac:dyDescent="0.35">
      <c r="A2542" s="9" t="s">
        <v>14803</v>
      </c>
      <c r="B2542" s="9" t="s">
        <v>14804</v>
      </c>
      <c r="C2542" s="9" t="s">
        <v>14805</v>
      </c>
      <c r="D2542" s="9">
        <v>2540</v>
      </c>
      <c r="E2542" s="9" t="s">
        <v>14806</v>
      </c>
      <c r="F2542" s="9" t="s">
        <v>412</v>
      </c>
      <c r="G2542" s="9" t="s">
        <v>14807</v>
      </c>
      <c r="H2542" s="9" t="s">
        <v>327</v>
      </c>
      <c r="I2542" s="9"/>
      <c r="J2542" s="9" t="s">
        <v>14808</v>
      </c>
      <c r="K2542" s="9" t="s">
        <v>14809</v>
      </c>
      <c r="L2542" s="9" t="s">
        <v>14809</v>
      </c>
    </row>
    <row r="2543" spans="1:12" x14ac:dyDescent="0.35">
      <c r="A2543" s="9" t="s">
        <v>14810</v>
      </c>
      <c r="B2543" s="9" t="s">
        <v>14811</v>
      </c>
      <c r="C2543" s="9" t="s">
        <v>14812</v>
      </c>
      <c r="D2543" s="9">
        <v>2541</v>
      </c>
      <c r="E2543" s="9" t="s">
        <v>14813</v>
      </c>
      <c r="F2543" s="9" t="s">
        <v>318</v>
      </c>
      <c r="G2543" s="9" t="s">
        <v>14814</v>
      </c>
      <c r="H2543" s="9" t="s">
        <v>327</v>
      </c>
      <c r="I2543" s="9"/>
      <c r="J2543" s="9" t="s">
        <v>14815</v>
      </c>
      <c r="K2543" s="9" t="s">
        <v>350</v>
      </c>
      <c r="L2543" s="9" t="s">
        <v>14816</v>
      </c>
    </row>
    <row r="2544" spans="1:12" x14ac:dyDescent="0.35">
      <c r="A2544" s="9" t="s">
        <v>14817</v>
      </c>
      <c r="B2544" s="9" t="s">
        <v>14818</v>
      </c>
      <c r="C2544" s="9" t="s">
        <v>14819</v>
      </c>
      <c r="D2544" s="9">
        <v>2542</v>
      </c>
      <c r="E2544" s="9" t="s">
        <v>14820</v>
      </c>
      <c r="F2544" s="9" t="s">
        <v>318</v>
      </c>
      <c r="G2544" s="9" t="s">
        <v>14821</v>
      </c>
      <c r="H2544" s="9" t="s">
        <v>327</v>
      </c>
      <c r="I2544" s="9"/>
      <c r="J2544" s="9" t="s">
        <v>14822</v>
      </c>
      <c r="K2544" s="9" t="s">
        <v>14823</v>
      </c>
      <c r="L2544" s="9" t="s">
        <v>14823</v>
      </c>
    </row>
    <row r="2545" spans="1:12" x14ac:dyDescent="0.35">
      <c r="A2545" s="9" t="s">
        <v>14824</v>
      </c>
      <c r="B2545" s="9" t="s">
        <v>14825</v>
      </c>
      <c r="C2545" s="9" t="s">
        <v>14826</v>
      </c>
      <c r="D2545" s="9">
        <v>2543</v>
      </c>
      <c r="E2545" s="9" t="s">
        <v>14827</v>
      </c>
      <c r="F2545" s="9" t="s">
        <v>412</v>
      </c>
      <c r="G2545" s="9"/>
      <c r="H2545" s="9"/>
      <c r="I2545" s="9"/>
      <c r="J2545" s="9" t="s">
        <v>14828</v>
      </c>
      <c r="K2545" s="9" t="s">
        <v>350</v>
      </c>
      <c r="L2545" s="9" t="s">
        <v>350</v>
      </c>
    </row>
    <row r="2546" spans="1:12" x14ac:dyDescent="0.35">
      <c r="A2546" s="9" t="s">
        <v>14829</v>
      </c>
      <c r="B2546" s="9" t="s">
        <v>14830</v>
      </c>
      <c r="C2546" s="9" t="s">
        <v>14831</v>
      </c>
      <c r="D2546" s="9">
        <v>2544</v>
      </c>
      <c r="E2546" s="9" t="s">
        <v>14832</v>
      </c>
      <c r="F2546" s="9" t="s">
        <v>318</v>
      </c>
      <c r="G2546" s="9" t="s">
        <v>14833</v>
      </c>
      <c r="H2546" s="9" t="s">
        <v>320</v>
      </c>
      <c r="I2546" s="9"/>
      <c r="J2546" s="9"/>
      <c r="K2546" s="9"/>
      <c r="L2546" s="9"/>
    </row>
    <row r="2547" spans="1:12" x14ac:dyDescent="0.35">
      <c r="A2547" s="9" t="s">
        <v>14834</v>
      </c>
      <c r="B2547" s="9" t="s">
        <v>14835</v>
      </c>
      <c r="C2547" s="9" t="s">
        <v>14836</v>
      </c>
      <c r="D2547" s="9">
        <v>2545</v>
      </c>
      <c r="E2547" s="9" t="s">
        <v>14837</v>
      </c>
      <c r="F2547" s="9" t="s">
        <v>318</v>
      </c>
      <c r="G2547" s="9" t="s">
        <v>14838</v>
      </c>
      <c r="H2547" s="9" t="s">
        <v>320</v>
      </c>
      <c r="I2547" s="9"/>
      <c r="J2547" s="9"/>
      <c r="K2547" s="9"/>
      <c r="L2547" s="9"/>
    </row>
    <row r="2548" spans="1:12" x14ac:dyDescent="0.35">
      <c r="A2548" s="9" t="s">
        <v>14839</v>
      </c>
      <c r="B2548" s="9" t="s">
        <v>14840</v>
      </c>
      <c r="C2548" s="9" t="s">
        <v>14841</v>
      </c>
      <c r="D2548" s="9">
        <v>2546</v>
      </c>
      <c r="E2548" s="9" t="s">
        <v>14842</v>
      </c>
      <c r="F2548" s="9" t="s">
        <v>412</v>
      </c>
      <c r="G2548" s="9"/>
      <c r="H2548" s="9"/>
      <c r="I2548" s="9"/>
      <c r="J2548" s="9"/>
      <c r="K2548" s="9"/>
      <c r="L2548" s="9"/>
    </row>
    <row r="2549" spans="1:12" x14ac:dyDescent="0.35">
      <c r="A2549" s="9" t="s">
        <v>14843</v>
      </c>
      <c r="B2549" s="9" t="s">
        <v>14844</v>
      </c>
      <c r="C2549" s="9" t="s">
        <v>14845</v>
      </c>
      <c r="D2549" s="9">
        <v>2547</v>
      </c>
      <c r="E2549" s="9" t="s">
        <v>14846</v>
      </c>
      <c r="F2549" s="9" t="s">
        <v>318</v>
      </c>
      <c r="G2549" s="9" t="s">
        <v>14847</v>
      </c>
      <c r="H2549" s="9" t="s">
        <v>320</v>
      </c>
      <c r="I2549" s="9"/>
      <c r="J2549" s="9"/>
      <c r="K2549" s="9" t="s">
        <v>14848</v>
      </c>
      <c r="L2549" s="9" t="s">
        <v>14848</v>
      </c>
    </row>
    <row r="2550" spans="1:12" x14ac:dyDescent="0.35">
      <c r="A2550" s="9" t="s">
        <v>14849</v>
      </c>
      <c r="B2550" s="9" t="s">
        <v>14850</v>
      </c>
      <c r="C2550" s="9" t="s">
        <v>14851</v>
      </c>
      <c r="D2550" s="9">
        <v>2548</v>
      </c>
      <c r="E2550" s="9" t="s">
        <v>14852</v>
      </c>
      <c r="F2550" s="9" t="s">
        <v>318</v>
      </c>
      <c r="G2550" s="9" t="s">
        <v>14853</v>
      </c>
      <c r="H2550" s="9" t="s">
        <v>320</v>
      </c>
      <c r="I2550" s="9"/>
      <c r="J2550" s="9"/>
      <c r="K2550" s="9" t="s">
        <v>14854</v>
      </c>
      <c r="L2550" s="9" t="s">
        <v>350</v>
      </c>
    </row>
    <row r="2551" spans="1:12" x14ac:dyDescent="0.35">
      <c r="A2551" s="9" t="s">
        <v>14855</v>
      </c>
      <c r="B2551" s="9" t="s">
        <v>14856</v>
      </c>
      <c r="C2551" s="9" t="s">
        <v>14857</v>
      </c>
      <c r="D2551" s="9">
        <v>2549</v>
      </c>
      <c r="E2551" s="9" t="s">
        <v>14858</v>
      </c>
      <c r="F2551" s="9" t="s">
        <v>318</v>
      </c>
      <c r="G2551" s="9" t="s">
        <v>14859</v>
      </c>
      <c r="H2551" s="9" t="s">
        <v>320</v>
      </c>
      <c r="I2551" s="9"/>
      <c r="J2551" s="9"/>
      <c r="K2551" s="9"/>
      <c r="L2551" s="9"/>
    </row>
    <row r="2552" spans="1:12" x14ac:dyDescent="0.35">
      <c r="A2552" s="9" t="s">
        <v>14860</v>
      </c>
      <c r="B2552" s="9" t="s">
        <v>14861</v>
      </c>
      <c r="C2552" s="9" t="s">
        <v>14862</v>
      </c>
      <c r="D2552" s="9">
        <v>2550</v>
      </c>
      <c r="E2552" s="9" t="s">
        <v>14863</v>
      </c>
      <c r="F2552" s="9" t="s">
        <v>392</v>
      </c>
      <c r="G2552" s="9" t="s">
        <v>14864</v>
      </c>
      <c r="H2552" s="9" t="s">
        <v>327</v>
      </c>
      <c r="I2552" s="9"/>
      <c r="J2552" s="9"/>
      <c r="K2552" s="9"/>
      <c r="L2552" s="9"/>
    </row>
    <row r="2553" spans="1:12" x14ac:dyDescent="0.35">
      <c r="A2553" s="9" t="s">
        <v>14865</v>
      </c>
      <c r="B2553" s="9" t="s">
        <v>14866</v>
      </c>
      <c r="C2553" s="9" t="s">
        <v>14867</v>
      </c>
      <c r="D2553" s="9">
        <v>2551</v>
      </c>
      <c r="E2553" s="9" t="s">
        <v>14868</v>
      </c>
      <c r="F2553" s="9" t="s">
        <v>318</v>
      </c>
      <c r="G2553" s="9" t="s">
        <v>14869</v>
      </c>
      <c r="H2553" s="9" t="s">
        <v>320</v>
      </c>
      <c r="I2553" s="9"/>
      <c r="J2553" s="9"/>
      <c r="K2553" s="9" t="s">
        <v>14870</v>
      </c>
      <c r="L2553" s="9" t="s">
        <v>14871</v>
      </c>
    </row>
    <row r="2554" spans="1:12" x14ac:dyDescent="0.35">
      <c r="A2554" s="9" t="s">
        <v>14872</v>
      </c>
      <c r="B2554" s="9" t="s">
        <v>14873</v>
      </c>
      <c r="C2554" s="9" t="s">
        <v>14874</v>
      </c>
      <c r="D2554" s="9">
        <v>2552</v>
      </c>
      <c r="E2554" s="9" t="s">
        <v>14875</v>
      </c>
      <c r="F2554" s="9" t="s">
        <v>318</v>
      </c>
      <c r="G2554" s="9" t="s">
        <v>14876</v>
      </c>
      <c r="H2554" s="9" t="s">
        <v>320</v>
      </c>
      <c r="I2554" s="9"/>
      <c r="J2554" s="9"/>
      <c r="K2554" s="9"/>
      <c r="L2554" s="9"/>
    </row>
    <row r="2555" spans="1:12" x14ac:dyDescent="0.35">
      <c r="A2555" s="9" t="s">
        <v>14877</v>
      </c>
      <c r="B2555" s="9" t="s">
        <v>14878</v>
      </c>
      <c r="C2555" s="9" t="s">
        <v>14879</v>
      </c>
      <c r="D2555" s="9">
        <v>2553</v>
      </c>
      <c r="E2555" s="9" t="s">
        <v>14880</v>
      </c>
      <c r="F2555" s="9" t="s">
        <v>392</v>
      </c>
      <c r="G2555" s="9" t="s">
        <v>14881</v>
      </c>
      <c r="H2555" s="9" t="s">
        <v>320</v>
      </c>
      <c r="I2555" s="9"/>
      <c r="J2555" s="9"/>
      <c r="K2555" s="9" t="s">
        <v>14882</v>
      </c>
      <c r="L2555" s="9" t="s">
        <v>14883</v>
      </c>
    </row>
    <row r="2556" spans="1:12" x14ac:dyDescent="0.35">
      <c r="A2556" s="9" t="s">
        <v>14884</v>
      </c>
      <c r="B2556" s="9" t="s">
        <v>14885</v>
      </c>
      <c r="C2556" s="9" t="s">
        <v>14886</v>
      </c>
      <c r="D2556" s="9">
        <v>2554</v>
      </c>
      <c r="E2556" s="9" t="s">
        <v>14887</v>
      </c>
      <c r="F2556" s="9" t="s">
        <v>318</v>
      </c>
      <c r="G2556" s="9" t="s">
        <v>14888</v>
      </c>
      <c r="H2556" s="9" t="s">
        <v>320</v>
      </c>
      <c r="I2556" s="9"/>
      <c r="J2556" s="9"/>
      <c r="K2556" s="9"/>
      <c r="L2556" s="9"/>
    </row>
    <row r="2557" spans="1:12" x14ac:dyDescent="0.35">
      <c r="A2557" s="9" t="s">
        <v>14889</v>
      </c>
      <c r="B2557" s="9" t="s">
        <v>14890</v>
      </c>
      <c r="C2557" s="9" t="s">
        <v>14891</v>
      </c>
      <c r="D2557" s="9">
        <v>2555</v>
      </c>
      <c r="E2557" s="9" t="s">
        <v>14892</v>
      </c>
      <c r="F2557" s="9" t="s">
        <v>365</v>
      </c>
      <c r="G2557" s="9"/>
      <c r="H2557" s="9"/>
      <c r="I2557" s="9"/>
      <c r="J2557" s="9"/>
      <c r="K2557" s="9"/>
      <c r="L2557" s="9"/>
    </row>
    <row r="2558" spans="1:12" x14ac:dyDescent="0.35">
      <c r="A2558" s="9" t="s">
        <v>14893</v>
      </c>
      <c r="B2558" s="9" t="s">
        <v>14894</v>
      </c>
      <c r="C2558" s="9" t="s">
        <v>14895</v>
      </c>
      <c r="D2558" s="9">
        <v>2556</v>
      </c>
      <c r="E2558" s="9" t="s">
        <v>14896</v>
      </c>
      <c r="F2558" s="9" t="s">
        <v>318</v>
      </c>
      <c r="G2558" s="9" t="s">
        <v>14897</v>
      </c>
      <c r="H2558" s="9" t="s">
        <v>327</v>
      </c>
      <c r="I2558" s="9"/>
      <c r="J2558" s="9" t="s">
        <v>14898</v>
      </c>
      <c r="K2558" s="9" t="s">
        <v>14899</v>
      </c>
      <c r="L2558" s="9" t="s">
        <v>14899</v>
      </c>
    </row>
    <row r="2559" spans="1:12" x14ac:dyDescent="0.35">
      <c r="A2559" s="9" t="s">
        <v>14900</v>
      </c>
      <c r="B2559" s="9" t="s">
        <v>14901</v>
      </c>
      <c r="C2559" s="9" t="s">
        <v>14902</v>
      </c>
      <c r="D2559" s="9">
        <v>2557</v>
      </c>
      <c r="E2559" s="9" t="s">
        <v>14903</v>
      </c>
      <c r="F2559" s="9" t="s">
        <v>318</v>
      </c>
      <c r="G2559" s="9"/>
      <c r="H2559" s="9"/>
      <c r="I2559" s="9"/>
      <c r="J2559" s="9" t="s">
        <v>14904</v>
      </c>
      <c r="K2559" s="9" t="s">
        <v>14905</v>
      </c>
      <c r="L2559" s="9" t="s">
        <v>14905</v>
      </c>
    </row>
    <row r="2560" spans="1:12" x14ac:dyDescent="0.35">
      <c r="A2560" s="9" t="s">
        <v>14906</v>
      </c>
      <c r="B2560" s="9" t="s">
        <v>14907</v>
      </c>
      <c r="C2560" s="9" t="s">
        <v>14908</v>
      </c>
      <c r="D2560" s="9">
        <v>2558</v>
      </c>
      <c r="E2560" s="9" t="s">
        <v>14909</v>
      </c>
      <c r="F2560" s="9" t="s">
        <v>318</v>
      </c>
      <c r="G2560" s="9" t="s">
        <v>14910</v>
      </c>
      <c r="H2560" s="9" t="s">
        <v>327</v>
      </c>
      <c r="I2560" s="9"/>
      <c r="J2560" s="9"/>
      <c r="K2560" s="9" t="s">
        <v>14911</v>
      </c>
      <c r="L2560" s="9" t="s">
        <v>14912</v>
      </c>
    </row>
    <row r="2561" spans="1:12" x14ac:dyDescent="0.35">
      <c r="A2561" s="9" t="s">
        <v>14913</v>
      </c>
      <c r="B2561" s="9" t="s">
        <v>14914</v>
      </c>
      <c r="C2561" s="9" t="s">
        <v>14915</v>
      </c>
      <c r="D2561" s="9">
        <v>2559</v>
      </c>
      <c r="E2561" s="9" t="s">
        <v>14916</v>
      </c>
      <c r="F2561" s="9" t="s">
        <v>318</v>
      </c>
      <c r="G2561" s="9" t="s">
        <v>14917</v>
      </c>
      <c r="H2561" s="9" t="s">
        <v>327</v>
      </c>
      <c r="I2561" s="9"/>
      <c r="J2561" s="9"/>
      <c r="K2561" s="9" t="s">
        <v>14918</v>
      </c>
      <c r="L2561" s="9" t="s">
        <v>14918</v>
      </c>
    </row>
    <row r="2562" spans="1:12" x14ac:dyDescent="0.35">
      <c r="A2562" s="9" t="s">
        <v>14919</v>
      </c>
      <c r="B2562" s="9" t="s">
        <v>14920</v>
      </c>
      <c r="C2562" s="9" t="s">
        <v>14921</v>
      </c>
      <c r="D2562" s="9">
        <v>2560</v>
      </c>
      <c r="E2562" s="9" t="s">
        <v>14922</v>
      </c>
      <c r="F2562" s="9" t="s">
        <v>318</v>
      </c>
      <c r="G2562" s="9" t="s">
        <v>14923</v>
      </c>
      <c r="H2562" s="9" t="s">
        <v>327</v>
      </c>
      <c r="I2562" s="9"/>
      <c r="J2562" s="9" t="s">
        <v>14924</v>
      </c>
      <c r="K2562" s="9" t="s">
        <v>14925</v>
      </c>
      <c r="L2562" s="9" t="s">
        <v>14925</v>
      </c>
    </row>
    <row r="2563" spans="1:12" x14ac:dyDescent="0.35">
      <c r="A2563" s="9" t="s">
        <v>14926</v>
      </c>
      <c r="B2563" s="9" t="s">
        <v>14927</v>
      </c>
      <c r="C2563" s="9" t="s">
        <v>14928</v>
      </c>
      <c r="D2563" s="9">
        <v>2561</v>
      </c>
      <c r="E2563" s="9" t="s">
        <v>14929</v>
      </c>
      <c r="F2563" s="9" t="s">
        <v>365</v>
      </c>
      <c r="G2563" s="9"/>
      <c r="H2563" s="9"/>
      <c r="I2563" s="9"/>
      <c r="J2563" s="9" t="s">
        <v>14930</v>
      </c>
      <c r="K2563" s="9" t="s">
        <v>14931</v>
      </c>
      <c r="L2563" s="9" t="s">
        <v>14931</v>
      </c>
    </row>
    <row r="2564" spans="1:12" x14ac:dyDescent="0.35">
      <c r="A2564" s="9" t="s">
        <v>14932</v>
      </c>
      <c r="B2564" s="9" t="s">
        <v>14933</v>
      </c>
      <c r="C2564" s="9" t="s">
        <v>14934</v>
      </c>
      <c r="D2564" s="9">
        <v>2562</v>
      </c>
      <c r="E2564" s="9" t="s">
        <v>14935</v>
      </c>
      <c r="F2564" s="9" t="s">
        <v>318</v>
      </c>
      <c r="G2564" s="9" t="s">
        <v>14936</v>
      </c>
      <c r="H2564" s="9" t="s">
        <v>327</v>
      </c>
      <c r="I2564" s="9"/>
      <c r="J2564" s="9" t="s">
        <v>14937</v>
      </c>
      <c r="K2564" s="9" t="s">
        <v>14938</v>
      </c>
      <c r="L2564" s="9" t="s">
        <v>14938</v>
      </c>
    </row>
    <row r="2565" spans="1:12" x14ac:dyDescent="0.35">
      <c r="A2565" s="9" t="s">
        <v>14939</v>
      </c>
      <c r="B2565" s="9" t="s">
        <v>14940</v>
      </c>
      <c r="C2565" s="9" t="s">
        <v>14941</v>
      </c>
      <c r="D2565" s="9">
        <v>2563</v>
      </c>
      <c r="E2565" s="9" t="s">
        <v>14942</v>
      </c>
      <c r="F2565" s="9" t="s">
        <v>318</v>
      </c>
      <c r="G2565" s="9" t="s">
        <v>14943</v>
      </c>
      <c r="H2565" s="9" t="s">
        <v>327</v>
      </c>
      <c r="I2565" s="9"/>
      <c r="J2565" s="9"/>
      <c r="K2565" s="9" t="s">
        <v>14944</v>
      </c>
      <c r="L2565" s="9" t="s">
        <v>14944</v>
      </c>
    </row>
    <row r="2566" spans="1:12" x14ac:dyDescent="0.35">
      <c r="A2566" s="9" t="s">
        <v>14945</v>
      </c>
      <c r="B2566" s="9" t="s">
        <v>14946</v>
      </c>
      <c r="C2566" s="9" t="s">
        <v>14947</v>
      </c>
      <c r="D2566" s="9">
        <v>2564</v>
      </c>
      <c r="E2566" s="9" t="s">
        <v>14948</v>
      </c>
      <c r="F2566" s="9" t="s">
        <v>318</v>
      </c>
      <c r="G2566" s="9" t="s">
        <v>14949</v>
      </c>
      <c r="H2566" s="9" t="s">
        <v>327</v>
      </c>
      <c r="I2566" s="9"/>
      <c r="J2566" s="9" t="s">
        <v>14950</v>
      </c>
      <c r="K2566" s="9" t="s">
        <v>14951</v>
      </c>
      <c r="L2566" s="9" t="s">
        <v>14951</v>
      </c>
    </row>
    <row r="2567" spans="1:12" x14ac:dyDescent="0.35">
      <c r="A2567" s="9" t="s">
        <v>14952</v>
      </c>
      <c r="B2567" s="9" t="s">
        <v>14953</v>
      </c>
      <c r="C2567" s="9" t="s">
        <v>14954</v>
      </c>
      <c r="D2567" s="9">
        <v>2565</v>
      </c>
      <c r="E2567" s="9" t="s">
        <v>14955</v>
      </c>
      <c r="F2567" s="9" t="s">
        <v>392</v>
      </c>
      <c r="G2567" s="9" t="s">
        <v>14956</v>
      </c>
      <c r="H2567" s="9" t="s">
        <v>327</v>
      </c>
      <c r="I2567" s="9"/>
      <c r="J2567" s="9" t="s">
        <v>14957</v>
      </c>
      <c r="K2567" s="9" t="s">
        <v>14958</v>
      </c>
      <c r="L2567" s="9" t="s">
        <v>14958</v>
      </c>
    </row>
    <row r="2568" spans="1:12" x14ac:dyDescent="0.35">
      <c r="A2568" s="9" t="s">
        <v>14959</v>
      </c>
      <c r="B2568" s="9" t="s">
        <v>14960</v>
      </c>
      <c r="C2568" s="9" t="s">
        <v>14961</v>
      </c>
      <c r="D2568" s="9">
        <v>2566</v>
      </c>
      <c r="E2568" s="9" t="s">
        <v>14962</v>
      </c>
      <c r="F2568" s="9" t="s">
        <v>318</v>
      </c>
      <c r="G2568" s="9"/>
      <c r="H2568" s="9"/>
      <c r="I2568" s="9"/>
      <c r="J2568" s="9"/>
      <c r="K2568" s="9"/>
      <c r="L2568" s="9"/>
    </row>
    <row r="2569" spans="1:12" x14ac:dyDescent="0.35">
      <c r="A2569" s="9" t="s">
        <v>14963</v>
      </c>
      <c r="B2569" s="9" t="s">
        <v>14964</v>
      </c>
      <c r="C2569" s="9" t="s">
        <v>14965</v>
      </c>
      <c r="D2569" s="9">
        <v>2567</v>
      </c>
      <c r="E2569" s="9" t="s">
        <v>14966</v>
      </c>
      <c r="F2569" s="9" t="s">
        <v>392</v>
      </c>
      <c r="G2569" s="9" t="s">
        <v>14967</v>
      </c>
      <c r="H2569" s="9" t="s">
        <v>320</v>
      </c>
      <c r="I2569" s="9"/>
      <c r="J2569" s="9"/>
      <c r="K2569" s="9"/>
      <c r="L2569" s="9"/>
    </row>
    <row r="2570" spans="1:12" x14ac:dyDescent="0.35">
      <c r="A2570" s="9" t="s">
        <v>14968</v>
      </c>
      <c r="B2570" s="9" t="s">
        <v>14969</v>
      </c>
      <c r="C2570" s="9" t="s">
        <v>14970</v>
      </c>
      <c r="D2570" s="9">
        <v>2568</v>
      </c>
      <c r="E2570" s="9" t="s">
        <v>14971</v>
      </c>
      <c r="F2570" s="9" t="s">
        <v>365</v>
      </c>
      <c r="G2570" s="9" t="s">
        <v>14972</v>
      </c>
      <c r="H2570" s="9" t="s">
        <v>327</v>
      </c>
      <c r="I2570" s="9"/>
      <c r="J2570" s="9"/>
      <c r="K2570" s="9" t="s">
        <v>14973</v>
      </c>
      <c r="L2570" s="9" t="s">
        <v>14973</v>
      </c>
    </row>
    <row r="2571" spans="1:12" x14ac:dyDescent="0.35">
      <c r="A2571" s="9" t="s">
        <v>14974</v>
      </c>
      <c r="B2571" s="9" t="s">
        <v>14975</v>
      </c>
      <c r="C2571" s="9" t="s">
        <v>14976</v>
      </c>
      <c r="D2571" s="9">
        <v>2569</v>
      </c>
      <c r="E2571" s="9" t="s">
        <v>14977</v>
      </c>
      <c r="F2571" s="9" t="s">
        <v>865</v>
      </c>
      <c r="G2571" s="9" t="s">
        <v>14978</v>
      </c>
      <c r="H2571" s="9" t="s">
        <v>320</v>
      </c>
      <c r="I2571" s="9"/>
      <c r="J2571" s="9"/>
      <c r="K2571" s="9"/>
      <c r="L2571" s="9"/>
    </row>
    <row r="2572" spans="1:12" x14ac:dyDescent="0.35">
      <c r="A2572" s="9" t="s">
        <v>14979</v>
      </c>
      <c r="B2572" s="9" t="s">
        <v>14980</v>
      </c>
      <c r="C2572" s="9" t="s">
        <v>14981</v>
      </c>
      <c r="D2572" s="9">
        <v>2570</v>
      </c>
      <c r="E2572" s="9" t="s">
        <v>14982</v>
      </c>
      <c r="F2572" s="9" t="s">
        <v>412</v>
      </c>
      <c r="G2572" s="9" t="s">
        <v>14983</v>
      </c>
      <c r="H2572" s="9" t="s">
        <v>320</v>
      </c>
      <c r="I2572" s="9"/>
      <c r="J2572" s="9"/>
      <c r="K2572" s="9"/>
      <c r="L2572" s="9"/>
    </row>
    <row r="2573" spans="1:12" x14ac:dyDescent="0.35">
      <c r="A2573" s="9" t="s">
        <v>14984</v>
      </c>
      <c r="B2573" s="9" t="s">
        <v>14985</v>
      </c>
      <c r="C2573" s="9" t="s">
        <v>14986</v>
      </c>
      <c r="D2573" s="9">
        <v>2571</v>
      </c>
      <c r="E2573" s="9" t="s">
        <v>14987</v>
      </c>
      <c r="F2573" s="9" t="s">
        <v>365</v>
      </c>
      <c r="G2573" s="9" t="s">
        <v>14988</v>
      </c>
      <c r="H2573" s="9" t="s">
        <v>327</v>
      </c>
      <c r="I2573" s="9"/>
      <c r="J2573" s="9"/>
      <c r="K2573" s="9"/>
      <c r="L2573" s="9"/>
    </row>
    <row r="2574" spans="1:12" x14ac:dyDescent="0.35">
      <c r="A2574" s="9" t="s">
        <v>14989</v>
      </c>
      <c r="B2574" s="9" t="s">
        <v>14990</v>
      </c>
      <c r="C2574" s="9" t="s">
        <v>14991</v>
      </c>
      <c r="D2574" s="9">
        <v>2572</v>
      </c>
      <c r="E2574" s="9" t="s">
        <v>14992</v>
      </c>
      <c r="F2574" s="9" t="s">
        <v>318</v>
      </c>
      <c r="G2574" s="9" t="s">
        <v>14993</v>
      </c>
      <c r="H2574" s="9" t="s">
        <v>320</v>
      </c>
      <c r="I2574" s="9"/>
      <c r="J2574" s="9"/>
      <c r="K2574" s="9" t="s">
        <v>14994</v>
      </c>
      <c r="L2574" s="9" t="s">
        <v>14994</v>
      </c>
    </row>
    <row r="2575" spans="1:12" x14ac:dyDescent="0.35">
      <c r="A2575" s="9" t="s">
        <v>14995</v>
      </c>
      <c r="B2575" s="9" t="s">
        <v>14996</v>
      </c>
      <c r="C2575" s="9" t="s">
        <v>14997</v>
      </c>
      <c r="D2575" s="9">
        <v>2573</v>
      </c>
      <c r="E2575" s="9" t="s">
        <v>14998</v>
      </c>
      <c r="F2575" s="9" t="s">
        <v>318</v>
      </c>
      <c r="G2575" s="9" t="s">
        <v>14999</v>
      </c>
      <c r="H2575" s="9" t="s">
        <v>327</v>
      </c>
      <c r="I2575" s="9"/>
      <c r="J2575" s="9"/>
      <c r="K2575" s="9" t="s">
        <v>15000</v>
      </c>
      <c r="L2575" s="9" t="s">
        <v>15000</v>
      </c>
    </row>
    <row r="2576" spans="1:12" x14ac:dyDescent="0.35">
      <c r="A2576" s="9" t="s">
        <v>15001</v>
      </c>
      <c r="B2576" s="9" t="s">
        <v>15002</v>
      </c>
      <c r="C2576" s="9" t="s">
        <v>15003</v>
      </c>
      <c r="D2576" s="9">
        <v>2574</v>
      </c>
      <c r="E2576" s="9" t="s">
        <v>15004</v>
      </c>
      <c r="F2576" s="9" t="s">
        <v>392</v>
      </c>
      <c r="G2576" s="9" t="s">
        <v>15005</v>
      </c>
      <c r="H2576" s="9" t="s">
        <v>327</v>
      </c>
      <c r="I2576" s="9"/>
      <c r="J2576" s="9"/>
      <c r="K2576" s="9"/>
      <c r="L2576" s="9"/>
    </row>
    <row r="2577" spans="1:12" x14ac:dyDescent="0.35">
      <c r="A2577" s="9" t="s">
        <v>15006</v>
      </c>
      <c r="B2577" s="9" t="s">
        <v>15007</v>
      </c>
      <c r="C2577" s="9" t="s">
        <v>15008</v>
      </c>
      <c r="D2577" s="9">
        <v>2575</v>
      </c>
      <c r="E2577" s="9" t="s">
        <v>15009</v>
      </c>
      <c r="F2577" s="9" t="s">
        <v>365</v>
      </c>
      <c r="G2577" s="9" t="s">
        <v>15010</v>
      </c>
      <c r="H2577" s="9" t="s">
        <v>327</v>
      </c>
      <c r="I2577" s="9"/>
      <c r="J2577" s="9" t="s">
        <v>15011</v>
      </c>
      <c r="K2577" s="9" t="s">
        <v>2928</v>
      </c>
      <c r="L2577" s="9" t="s">
        <v>2928</v>
      </c>
    </row>
    <row r="2578" spans="1:12" x14ac:dyDescent="0.35">
      <c r="A2578" s="9" t="s">
        <v>15012</v>
      </c>
      <c r="B2578" s="9" t="s">
        <v>15013</v>
      </c>
      <c r="C2578" s="9" t="s">
        <v>15014</v>
      </c>
      <c r="D2578" s="9">
        <v>2576</v>
      </c>
      <c r="E2578" s="9" t="s">
        <v>15015</v>
      </c>
      <c r="F2578" s="9" t="s">
        <v>412</v>
      </c>
      <c r="G2578" s="9" t="s">
        <v>15016</v>
      </c>
      <c r="H2578" s="9" t="s">
        <v>327</v>
      </c>
      <c r="I2578" s="9"/>
      <c r="J2578" s="9"/>
      <c r="K2578" s="9" t="s">
        <v>15017</v>
      </c>
      <c r="L2578" s="9" t="s">
        <v>15017</v>
      </c>
    </row>
    <row r="2579" spans="1:12" x14ac:dyDescent="0.35">
      <c r="A2579" s="9" t="s">
        <v>15018</v>
      </c>
      <c r="B2579" s="9" t="s">
        <v>15019</v>
      </c>
      <c r="C2579" s="9" t="s">
        <v>15020</v>
      </c>
      <c r="D2579" s="9">
        <v>2577</v>
      </c>
      <c r="E2579" s="9" t="s">
        <v>15021</v>
      </c>
      <c r="F2579" s="9" t="s">
        <v>365</v>
      </c>
      <c r="G2579" s="9"/>
      <c r="H2579" s="9"/>
      <c r="I2579" s="9"/>
      <c r="J2579" s="9"/>
      <c r="K2579" s="9"/>
      <c r="L2579" s="9"/>
    </row>
    <row r="2580" spans="1:12" x14ac:dyDescent="0.35">
      <c r="A2580" s="9" t="s">
        <v>15022</v>
      </c>
      <c r="B2580" s="9" t="s">
        <v>15023</v>
      </c>
      <c r="C2580" s="9" t="s">
        <v>15024</v>
      </c>
      <c r="D2580" s="9">
        <v>2578</v>
      </c>
      <c r="E2580" s="9" t="s">
        <v>15025</v>
      </c>
      <c r="F2580" s="9" t="s">
        <v>392</v>
      </c>
      <c r="G2580" s="9" t="s">
        <v>15026</v>
      </c>
      <c r="H2580" s="9" t="s">
        <v>327</v>
      </c>
      <c r="I2580" s="9"/>
      <c r="J2580" s="9"/>
      <c r="K2580" s="9" t="s">
        <v>15027</v>
      </c>
      <c r="L2580" s="9" t="s">
        <v>15028</v>
      </c>
    </row>
    <row r="2581" spans="1:12" x14ac:dyDescent="0.35">
      <c r="A2581" s="9" t="s">
        <v>15029</v>
      </c>
      <c r="B2581" s="9" t="s">
        <v>15030</v>
      </c>
      <c r="C2581" s="9" t="s">
        <v>15031</v>
      </c>
      <c r="D2581" s="9">
        <v>2579</v>
      </c>
      <c r="E2581" s="9" t="s">
        <v>15032</v>
      </c>
      <c r="F2581" s="9" t="s">
        <v>412</v>
      </c>
      <c r="G2581" s="9" t="s">
        <v>15033</v>
      </c>
      <c r="H2581" s="9" t="s">
        <v>327</v>
      </c>
      <c r="I2581" s="9"/>
      <c r="J2581" s="9" t="s">
        <v>15034</v>
      </c>
      <c r="K2581" s="9" t="s">
        <v>15035</v>
      </c>
      <c r="L2581" s="9" t="s">
        <v>15035</v>
      </c>
    </row>
    <row r="2582" spans="1:12" x14ac:dyDescent="0.35">
      <c r="A2582" s="9" t="s">
        <v>15036</v>
      </c>
      <c r="B2582" s="9" t="s">
        <v>15037</v>
      </c>
      <c r="C2582" s="9" t="s">
        <v>15038</v>
      </c>
      <c r="D2582" s="9">
        <v>2580</v>
      </c>
      <c r="E2582" s="9" t="s">
        <v>15039</v>
      </c>
      <c r="F2582" s="9" t="s">
        <v>318</v>
      </c>
      <c r="G2582" s="9" t="s">
        <v>15040</v>
      </c>
      <c r="H2582" s="9" t="s">
        <v>320</v>
      </c>
      <c r="I2582" s="9"/>
      <c r="J2582" s="9"/>
      <c r="K2582" s="9"/>
      <c r="L2582" s="9"/>
    </row>
    <row r="2583" spans="1:12" x14ac:dyDescent="0.35">
      <c r="A2583" s="9" t="s">
        <v>15041</v>
      </c>
      <c r="B2583" s="9" t="s">
        <v>15042</v>
      </c>
      <c r="C2583" s="9" t="s">
        <v>15043</v>
      </c>
      <c r="D2583" s="9">
        <v>2581</v>
      </c>
      <c r="E2583" s="9" t="s">
        <v>15044</v>
      </c>
      <c r="F2583" s="9" t="s">
        <v>318</v>
      </c>
      <c r="G2583" s="9" t="s">
        <v>15045</v>
      </c>
      <c r="H2583" s="9" t="s">
        <v>327</v>
      </c>
      <c r="I2583" s="9"/>
      <c r="J2583" s="9" t="s">
        <v>15046</v>
      </c>
      <c r="K2583" s="9" t="s">
        <v>15047</v>
      </c>
      <c r="L2583" s="9" t="s">
        <v>15047</v>
      </c>
    </row>
    <row r="2584" spans="1:12" x14ac:dyDescent="0.35">
      <c r="A2584" s="9" t="s">
        <v>15048</v>
      </c>
      <c r="B2584" s="9" t="s">
        <v>15049</v>
      </c>
      <c r="C2584" s="9" t="s">
        <v>15050</v>
      </c>
      <c r="D2584" s="9">
        <v>2582</v>
      </c>
      <c r="E2584" s="9" t="s">
        <v>15051</v>
      </c>
      <c r="F2584" s="9" t="s">
        <v>318</v>
      </c>
      <c r="G2584" s="9" t="s">
        <v>15052</v>
      </c>
      <c r="H2584" s="9" t="s">
        <v>320</v>
      </c>
      <c r="I2584" s="9"/>
      <c r="J2584" s="9"/>
      <c r="K2584" s="9" t="s">
        <v>350</v>
      </c>
      <c r="L2584" s="9" t="s">
        <v>350</v>
      </c>
    </row>
    <row r="2585" spans="1:12" x14ac:dyDescent="0.35">
      <c r="A2585" s="9" t="s">
        <v>15053</v>
      </c>
      <c r="B2585" s="9" t="s">
        <v>15054</v>
      </c>
      <c r="C2585" s="9" t="s">
        <v>15055</v>
      </c>
      <c r="D2585" s="9">
        <v>2583</v>
      </c>
      <c r="E2585" s="9" t="s">
        <v>15056</v>
      </c>
      <c r="F2585" s="9" t="s">
        <v>412</v>
      </c>
      <c r="G2585" s="9" t="s">
        <v>15057</v>
      </c>
      <c r="H2585" s="9" t="s">
        <v>320</v>
      </c>
      <c r="I2585" s="9"/>
      <c r="J2585" s="9"/>
      <c r="K2585" s="9" t="s">
        <v>15058</v>
      </c>
      <c r="L2585" s="9" t="s">
        <v>15058</v>
      </c>
    </row>
    <row r="2586" spans="1:12" x14ac:dyDescent="0.35">
      <c r="A2586" s="9" t="s">
        <v>15059</v>
      </c>
      <c r="B2586" s="9" t="s">
        <v>15060</v>
      </c>
      <c r="C2586" s="9" t="s">
        <v>15061</v>
      </c>
      <c r="D2586" s="9">
        <v>2584</v>
      </c>
      <c r="E2586" s="9" t="s">
        <v>15062</v>
      </c>
      <c r="F2586" s="9" t="s">
        <v>318</v>
      </c>
      <c r="G2586" s="9" t="s">
        <v>15063</v>
      </c>
      <c r="H2586" s="9" t="s">
        <v>327</v>
      </c>
      <c r="I2586" s="9"/>
      <c r="J2586" s="9" t="s">
        <v>15064</v>
      </c>
      <c r="K2586" s="9" t="s">
        <v>15065</v>
      </c>
      <c r="L2586" s="9" t="s">
        <v>15065</v>
      </c>
    </row>
    <row r="2587" spans="1:12" x14ac:dyDescent="0.35">
      <c r="A2587" s="9" t="s">
        <v>15066</v>
      </c>
      <c r="B2587" s="9" t="s">
        <v>15067</v>
      </c>
      <c r="C2587" s="9" t="s">
        <v>15068</v>
      </c>
      <c r="D2587" s="9">
        <v>2585</v>
      </c>
      <c r="E2587" s="9" t="s">
        <v>15069</v>
      </c>
      <c r="F2587" s="9" t="s">
        <v>318</v>
      </c>
      <c r="G2587" s="9" t="s">
        <v>15070</v>
      </c>
      <c r="H2587" s="9" t="s">
        <v>327</v>
      </c>
      <c r="I2587" s="9"/>
      <c r="J2587" s="9" t="s">
        <v>15071</v>
      </c>
      <c r="K2587" s="9" t="s">
        <v>15072</v>
      </c>
      <c r="L2587" s="9" t="s">
        <v>15072</v>
      </c>
    </row>
    <row r="2588" spans="1:12" x14ac:dyDescent="0.35">
      <c r="A2588" s="9" t="s">
        <v>15073</v>
      </c>
      <c r="B2588" s="9" t="s">
        <v>15074</v>
      </c>
      <c r="C2588" s="9" t="s">
        <v>15075</v>
      </c>
      <c r="D2588" s="9">
        <v>2586</v>
      </c>
      <c r="E2588" s="9" t="s">
        <v>15076</v>
      </c>
      <c r="F2588" s="9" t="s">
        <v>318</v>
      </c>
      <c r="G2588" s="9" t="s">
        <v>15077</v>
      </c>
      <c r="H2588" s="9" t="s">
        <v>320</v>
      </c>
      <c r="I2588" s="9"/>
      <c r="J2588" s="9"/>
      <c r="K2588" s="9" t="s">
        <v>15078</v>
      </c>
      <c r="L2588" s="9" t="s">
        <v>15078</v>
      </c>
    </row>
    <row r="2589" spans="1:12" x14ac:dyDescent="0.35">
      <c r="A2589" s="9" t="s">
        <v>15079</v>
      </c>
      <c r="B2589" s="9" t="s">
        <v>15080</v>
      </c>
      <c r="C2589" s="9" t="s">
        <v>15081</v>
      </c>
      <c r="D2589" s="9">
        <v>2587</v>
      </c>
      <c r="E2589" s="9" t="s">
        <v>15082</v>
      </c>
      <c r="F2589" s="9" t="s">
        <v>318</v>
      </c>
      <c r="G2589" s="9" t="s">
        <v>15083</v>
      </c>
      <c r="H2589" s="9" t="s">
        <v>320</v>
      </c>
      <c r="I2589" s="9"/>
      <c r="J2589" s="9"/>
      <c r="K2589" s="9" t="s">
        <v>15084</v>
      </c>
      <c r="L2589" s="9" t="s">
        <v>15084</v>
      </c>
    </row>
    <row r="2590" spans="1:12" x14ac:dyDescent="0.35">
      <c r="A2590" s="9" t="s">
        <v>15085</v>
      </c>
      <c r="B2590" s="9" t="s">
        <v>15086</v>
      </c>
      <c r="C2590" s="9" t="s">
        <v>15087</v>
      </c>
      <c r="D2590" s="9">
        <v>2588</v>
      </c>
      <c r="E2590" s="9" t="s">
        <v>15088</v>
      </c>
      <c r="F2590" s="9" t="s">
        <v>318</v>
      </c>
      <c r="G2590" s="9" t="s">
        <v>15089</v>
      </c>
      <c r="H2590" s="9" t="s">
        <v>320</v>
      </c>
      <c r="I2590" s="9"/>
      <c r="J2590" s="9"/>
      <c r="K2590" s="9" t="s">
        <v>15090</v>
      </c>
      <c r="L2590" s="9" t="s">
        <v>350</v>
      </c>
    </row>
    <row r="2591" spans="1:12" x14ac:dyDescent="0.35">
      <c r="A2591" s="9" t="s">
        <v>15091</v>
      </c>
      <c r="B2591" s="9" t="s">
        <v>15092</v>
      </c>
      <c r="C2591" s="9" t="s">
        <v>15093</v>
      </c>
      <c r="D2591" s="9">
        <v>2589</v>
      </c>
      <c r="E2591" s="9" t="s">
        <v>15094</v>
      </c>
      <c r="F2591" s="9" t="s">
        <v>318</v>
      </c>
      <c r="G2591" s="9" t="s">
        <v>15095</v>
      </c>
      <c r="H2591" s="9" t="s">
        <v>327</v>
      </c>
      <c r="I2591" s="9"/>
      <c r="J2591" s="9" t="s">
        <v>15096</v>
      </c>
      <c r="K2591" s="9" t="s">
        <v>15097</v>
      </c>
      <c r="L2591" s="9" t="s">
        <v>15097</v>
      </c>
    </row>
    <row r="2592" spans="1:12" x14ac:dyDescent="0.35">
      <c r="A2592" s="9" t="s">
        <v>15098</v>
      </c>
      <c r="B2592" s="9" t="s">
        <v>15099</v>
      </c>
      <c r="C2592" s="9" t="s">
        <v>15100</v>
      </c>
      <c r="D2592" s="9">
        <v>2590</v>
      </c>
      <c r="E2592" s="9" t="s">
        <v>15101</v>
      </c>
      <c r="F2592" s="9" t="s">
        <v>865</v>
      </c>
      <c r="G2592" s="9" t="s">
        <v>15102</v>
      </c>
      <c r="H2592" s="9" t="s">
        <v>320</v>
      </c>
      <c r="I2592" s="9"/>
      <c r="J2592" s="9"/>
      <c r="K2592" s="9"/>
      <c r="L2592" s="9"/>
    </row>
    <row r="2593" spans="1:12" x14ac:dyDescent="0.35">
      <c r="A2593" s="9" t="s">
        <v>15103</v>
      </c>
      <c r="B2593" s="9" t="s">
        <v>15104</v>
      </c>
      <c r="C2593" s="9" t="s">
        <v>15105</v>
      </c>
      <c r="D2593" s="9">
        <v>2591</v>
      </c>
      <c r="E2593" s="9" t="s">
        <v>15106</v>
      </c>
      <c r="F2593" s="9" t="s">
        <v>318</v>
      </c>
      <c r="G2593" s="9" t="s">
        <v>15107</v>
      </c>
      <c r="H2593" s="9" t="s">
        <v>320</v>
      </c>
      <c r="I2593" s="9"/>
      <c r="J2593" s="9"/>
      <c r="K2593" s="9" t="s">
        <v>15108</v>
      </c>
      <c r="L2593" s="9" t="s">
        <v>15108</v>
      </c>
    </row>
    <row r="2594" spans="1:12" x14ac:dyDescent="0.35">
      <c r="A2594" s="9" t="s">
        <v>15109</v>
      </c>
      <c r="B2594" s="9" t="s">
        <v>15110</v>
      </c>
      <c r="C2594" s="9" t="s">
        <v>15111</v>
      </c>
      <c r="D2594" s="9">
        <v>2592</v>
      </c>
      <c r="E2594" s="9" t="s">
        <v>15112</v>
      </c>
      <c r="F2594" s="9" t="s">
        <v>318</v>
      </c>
      <c r="G2594" s="9" t="s">
        <v>15113</v>
      </c>
      <c r="H2594" s="9" t="s">
        <v>327</v>
      </c>
      <c r="I2594" s="9"/>
      <c r="J2594" s="9" t="s">
        <v>15114</v>
      </c>
      <c r="K2594" s="9" t="s">
        <v>15115</v>
      </c>
      <c r="L2594" s="9" t="s">
        <v>15115</v>
      </c>
    </row>
    <row r="2595" spans="1:12" x14ac:dyDescent="0.35">
      <c r="A2595" s="9" t="s">
        <v>15116</v>
      </c>
      <c r="B2595" s="9" t="s">
        <v>15117</v>
      </c>
      <c r="C2595" s="9" t="s">
        <v>15118</v>
      </c>
      <c r="D2595" s="9">
        <v>2593</v>
      </c>
      <c r="E2595" s="9" t="s">
        <v>15119</v>
      </c>
      <c r="F2595" s="9" t="s">
        <v>318</v>
      </c>
      <c r="G2595" s="9"/>
      <c r="H2595" s="9"/>
      <c r="I2595" s="9"/>
      <c r="J2595" s="9"/>
      <c r="K2595" s="9"/>
      <c r="L2595" s="9"/>
    </row>
    <row r="2596" spans="1:12" x14ac:dyDescent="0.35">
      <c r="A2596" s="9" t="s">
        <v>15120</v>
      </c>
      <c r="B2596" s="9" t="s">
        <v>15121</v>
      </c>
      <c r="C2596" s="9" t="s">
        <v>15122</v>
      </c>
      <c r="D2596" s="9">
        <v>2594</v>
      </c>
      <c r="E2596" s="9" t="s">
        <v>15123</v>
      </c>
      <c r="F2596" s="9" t="s">
        <v>392</v>
      </c>
      <c r="G2596" s="9" t="s">
        <v>15124</v>
      </c>
      <c r="H2596" s="9" t="s">
        <v>320</v>
      </c>
      <c r="I2596" s="9"/>
      <c r="J2596" s="9"/>
      <c r="K2596" s="9"/>
      <c r="L2596" s="9"/>
    </row>
    <row r="2597" spans="1:12" x14ac:dyDescent="0.35">
      <c r="A2597" s="9" t="s">
        <v>15125</v>
      </c>
      <c r="B2597" s="9" t="s">
        <v>15126</v>
      </c>
      <c r="C2597" s="9" t="s">
        <v>15127</v>
      </c>
      <c r="D2597" s="9">
        <v>2595</v>
      </c>
      <c r="E2597" s="9" t="s">
        <v>15128</v>
      </c>
      <c r="F2597" s="9" t="s">
        <v>318</v>
      </c>
      <c r="G2597" s="9" t="s">
        <v>15129</v>
      </c>
      <c r="H2597" s="9" t="s">
        <v>327</v>
      </c>
      <c r="I2597" s="9"/>
      <c r="J2597" s="9" t="s">
        <v>15130</v>
      </c>
      <c r="K2597" s="9" t="s">
        <v>350</v>
      </c>
      <c r="L2597" s="9" t="s">
        <v>350</v>
      </c>
    </row>
    <row r="2598" spans="1:12" x14ac:dyDescent="0.35">
      <c r="A2598" s="9" t="s">
        <v>15131</v>
      </c>
      <c r="B2598" s="9" t="s">
        <v>15132</v>
      </c>
      <c r="C2598" s="9" t="s">
        <v>15133</v>
      </c>
      <c r="D2598" s="9">
        <v>2596</v>
      </c>
      <c r="E2598" s="9" t="s">
        <v>15134</v>
      </c>
      <c r="F2598" s="9" t="s">
        <v>318</v>
      </c>
      <c r="G2598" s="9" t="s">
        <v>15135</v>
      </c>
      <c r="H2598" s="9" t="s">
        <v>320</v>
      </c>
      <c r="I2598" s="9"/>
      <c r="J2598" s="9"/>
      <c r="K2598" s="9"/>
      <c r="L2598" s="9"/>
    </row>
    <row r="2599" spans="1:12" x14ac:dyDescent="0.35">
      <c r="A2599" s="9" t="s">
        <v>15136</v>
      </c>
      <c r="B2599" s="9" t="s">
        <v>15137</v>
      </c>
      <c r="C2599" s="9" t="s">
        <v>15138</v>
      </c>
      <c r="D2599" s="9">
        <v>2597</v>
      </c>
      <c r="E2599" s="9" t="s">
        <v>15139</v>
      </c>
      <c r="F2599" s="9" t="s">
        <v>365</v>
      </c>
      <c r="G2599" s="9" t="s">
        <v>15140</v>
      </c>
      <c r="H2599" s="9" t="s">
        <v>327</v>
      </c>
      <c r="I2599" s="9"/>
      <c r="J2599" s="9" t="s">
        <v>15141</v>
      </c>
      <c r="K2599" s="9" t="s">
        <v>15142</v>
      </c>
      <c r="L2599" s="9" t="s">
        <v>15142</v>
      </c>
    </row>
    <row r="2600" spans="1:12" x14ac:dyDescent="0.35">
      <c r="A2600" s="9" t="s">
        <v>15143</v>
      </c>
      <c r="B2600" s="9" t="s">
        <v>15144</v>
      </c>
      <c r="C2600" s="9" t="s">
        <v>15145</v>
      </c>
      <c r="D2600" s="9">
        <v>2598</v>
      </c>
      <c r="E2600" s="9" t="s">
        <v>15146</v>
      </c>
      <c r="F2600" s="9" t="s">
        <v>412</v>
      </c>
      <c r="G2600" s="9" t="s">
        <v>15147</v>
      </c>
      <c r="H2600" s="9" t="s">
        <v>327</v>
      </c>
      <c r="I2600" s="9"/>
      <c r="J2600" s="9" t="s">
        <v>15148</v>
      </c>
      <c r="K2600" s="9" t="s">
        <v>15149</v>
      </c>
      <c r="L2600" s="9" t="s">
        <v>15149</v>
      </c>
    </row>
    <row r="2601" spans="1:12" x14ac:dyDescent="0.35">
      <c r="A2601" s="9" t="s">
        <v>15150</v>
      </c>
      <c r="B2601" s="9" t="s">
        <v>15151</v>
      </c>
      <c r="C2601" s="9" t="s">
        <v>15152</v>
      </c>
      <c r="D2601" s="9">
        <v>2599</v>
      </c>
      <c r="E2601" s="9" t="s">
        <v>15153</v>
      </c>
      <c r="F2601" s="9" t="s">
        <v>392</v>
      </c>
      <c r="G2601" s="9" t="s">
        <v>15154</v>
      </c>
      <c r="H2601" s="9" t="s">
        <v>320</v>
      </c>
      <c r="I2601" s="9"/>
      <c r="J2601" s="9"/>
      <c r="K2601" s="9"/>
      <c r="L2601" s="9"/>
    </row>
    <row r="2602" spans="1:12" x14ac:dyDescent="0.35">
      <c r="A2602" s="9" t="s">
        <v>15155</v>
      </c>
      <c r="B2602" s="9" t="s">
        <v>15156</v>
      </c>
      <c r="C2602" s="9" t="s">
        <v>15157</v>
      </c>
      <c r="D2602" s="9">
        <v>2600</v>
      </c>
      <c r="E2602" s="9" t="s">
        <v>15158</v>
      </c>
      <c r="F2602" s="9" t="s">
        <v>318</v>
      </c>
      <c r="G2602" s="9" t="s">
        <v>15159</v>
      </c>
      <c r="H2602" s="9" t="s">
        <v>327</v>
      </c>
      <c r="I2602" s="9"/>
      <c r="J2602" s="9"/>
      <c r="K2602" s="9"/>
      <c r="L2602" s="9"/>
    </row>
    <row r="2603" spans="1:12" x14ac:dyDescent="0.35">
      <c r="A2603" s="9" t="s">
        <v>15160</v>
      </c>
      <c r="B2603" s="9" t="s">
        <v>15161</v>
      </c>
      <c r="C2603" s="9" t="s">
        <v>15162</v>
      </c>
      <c r="D2603" s="9">
        <v>2601</v>
      </c>
      <c r="E2603" s="9" t="s">
        <v>15163</v>
      </c>
      <c r="F2603" s="9" t="s">
        <v>318</v>
      </c>
      <c r="G2603" s="9" t="s">
        <v>15164</v>
      </c>
      <c r="H2603" s="9" t="s">
        <v>320</v>
      </c>
      <c r="I2603" s="9"/>
      <c r="J2603" s="9"/>
      <c r="K2603" s="9"/>
      <c r="L2603" s="9"/>
    </row>
    <row r="2604" spans="1:12" x14ac:dyDescent="0.35">
      <c r="A2604" s="9" t="s">
        <v>15165</v>
      </c>
      <c r="B2604" s="9" t="s">
        <v>15166</v>
      </c>
      <c r="C2604" s="9" t="s">
        <v>15167</v>
      </c>
      <c r="D2604" s="9">
        <v>2602</v>
      </c>
      <c r="E2604" s="9" t="s">
        <v>15168</v>
      </c>
      <c r="F2604" s="9" t="s">
        <v>318</v>
      </c>
      <c r="G2604" s="9" t="s">
        <v>15169</v>
      </c>
      <c r="H2604" s="9" t="s">
        <v>327</v>
      </c>
      <c r="I2604" s="9"/>
      <c r="J2604" s="9" t="s">
        <v>15170</v>
      </c>
      <c r="K2604" s="9" t="s">
        <v>15171</v>
      </c>
      <c r="L2604" s="9" t="s">
        <v>15171</v>
      </c>
    </row>
    <row r="2605" spans="1:12" x14ac:dyDescent="0.35">
      <c r="A2605" s="9" t="s">
        <v>15172</v>
      </c>
      <c r="B2605" s="9" t="s">
        <v>15173</v>
      </c>
      <c r="C2605" s="9" t="s">
        <v>15174</v>
      </c>
      <c r="D2605" s="9">
        <v>2603</v>
      </c>
      <c r="E2605" s="9" t="s">
        <v>15175</v>
      </c>
      <c r="F2605" s="9" t="s">
        <v>365</v>
      </c>
      <c r="G2605" s="9" t="s">
        <v>15176</v>
      </c>
      <c r="H2605" s="9" t="s">
        <v>327</v>
      </c>
      <c r="I2605" s="9"/>
      <c r="J2605" s="9"/>
      <c r="K2605" s="9" t="s">
        <v>15177</v>
      </c>
      <c r="L2605" s="9" t="s">
        <v>15177</v>
      </c>
    </row>
    <row r="2606" spans="1:12" x14ac:dyDescent="0.35">
      <c r="A2606" s="9" t="s">
        <v>15178</v>
      </c>
      <c r="B2606" s="9" t="s">
        <v>15179</v>
      </c>
      <c r="C2606" s="9" t="s">
        <v>15180</v>
      </c>
      <c r="D2606" s="9">
        <v>2604</v>
      </c>
      <c r="E2606" s="9" t="s">
        <v>15181</v>
      </c>
      <c r="F2606" s="9" t="s">
        <v>365</v>
      </c>
      <c r="G2606" s="9" t="s">
        <v>15182</v>
      </c>
      <c r="H2606" s="9" t="s">
        <v>327</v>
      </c>
      <c r="I2606" s="9"/>
      <c r="J2606" s="9"/>
      <c r="K2606" s="9"/>
      <c r="L2606" s="9"/>
    </row>
    <row r="2607" spans="1:12" x14ac:dyDescent="0.35">
      <c r="A2607" s="9" t="s">
        <v>15183</v>
      </c>
      <c r="B2607" s="9" t="s">
        <v>15184</v>
      </c>
      <c r="C2607" s="9" t="s">
        <v>15185</v>
      </c>
      <c r="D2607" s="9">
        <v>2605</v>
      </c>
      <c r="E2607" s="9" t="s">
        <v>15186</v>
      </c>
      <c r="F2607" s="9" t="s">
        <v>365</v>
      </c>
      <c r="G2607" s="9" t="s">
        <v>15187</v>
      </c>
      <c r="H2607" s="9" t="s">
        <v>327</v>
      </c>
      <c r="I2607" s="9"/>
      <c r="J2607" s="9"/>
      <c r="K2607" s="9"/>
      <c r="L2607" s="9"/>
    </row>
    <row r="2608" spans="1:12" x14ac:dyDescent="0.35">
      <c r="A2608" s="9" t="s">
        <v>15188</v>
      </c>
      <c r="B2608" s="9" t="s">
        <v>15189</v>
      </c>
      <c r="C2608" s="9" t="s">
        <v>15190</v>
      </c>
      <c r="D2608" s="9">
        <v>2606</v>
      </c>
      <c r="E2608" s="9" t="s">
        <v>15191</v>
      </c>
      <c r="F2608" s="9" t="s">
        <v>318</v>
      </c>
      <c r="G2608" s="9" t="s">
        <v>15192</v>
      </c>
      <c r="H2608" s="9" t="s">
        <v>320</v>
      </c>
      <c r="I2608" s="9"/>
      <c r="J2608" s="9"/>
      <c r="K2608" s="9" t="s">
        <v>15193</v>
      </c>
      <c r="L2608" s="9" t="s">
        <v>15193</v>
      </c>
    </row>
    <row r="2609" spans="1:12" x14ac:dyDescent="0.35">
      <c r="A2609" s="9" t="s">
        <v>15194</v>
      </c>
      <c r="B2609" s="9" t="s">
        <v>15195</v>
      </c>
      <c r="C2609" s="9" t="s">
        <v>15196</v>
      </c>
      <c r="D2609" s="9">
        <v>2607</v>
      </c>
      <c r="E2609" s="9" t="s">
        <v>15197</v>
      </c>
      <c r="F2609" s="9" t="s">
        <v>392</v>
      </c>
      <c r="G2609" s="9" t="s">
        <v>15198</v>
      </c>
      <c r="H2609" s="9" t="s">
        <v>327</v>
      </c>
      <c r="I2609" s="9"/>
      <c r="J2609" s="9" t="s">
        <v>15199</v>
      </c>
      <c r="K2609" s="9" t="s">
        <v>15200</v>
      </c>
      <c r="L2609" s="9" t="s">
        <v>15200</v>
      </c>
    </row>
    <row r="2610" spans="1:12" x14ac:dyDescent="0.35">
      <c r="A2610" s="9" t="s">
        <v>15201</v>
      </c>
      <c r="B2610" s="9" t="s">
        <v>15202</v>
      </c>
      <c r="C2610" s="9" t="s">
        <v>15203</v>
      </c>
      <c r="D2610" s="9">
        <v>2608</v>
      </c>
      <c r="E2610" s="9" t="s">
        <v>15204</v>
      </c>
      <c r="F2610" s="9" t="s">
        <v>365</v>
      </c>
      <c r="G2610" s="9" t="s">
        <v>15205</v>
      </c>
      <c r="H2610" s="9" t="s">
        <v>327</v>
      </c>
      <c r="I2610" s="9"/>
      <c r="J2610" s="9"/>
      <c r="K2610" s="9" t="s">
        <v>15206</v>
      </c>
      <c r="L2610" s="9" t="s">
        <v>15207</v>
      </c>
    </row>
    <row r="2611" spans="1:12" x14ac:dyDescent="0.35">
      <c r="A2611" s="9" t="s">
        <v>15208</v>
      </c>
      <c r="B2611" s="9" t="s">
        <v>15209</v>
      </c>
      <c r="C2611" s="9" t="s">
        <v>15210</v>
      </c>
      <c r="D2611" s="9">
        <v>2609</v>
      </c>
      <c r="E2611" s="9" t="s">
        <v>15211</v>
      </c>
      <c r="F2611" s="9" t="s">
        <v>392</v>
      </c>
      <c r="G2611" s="9" t="s">
        <v>15212</v>
      </c>
      <c r="H2611" s="9" t="s">
        <v>327</v>
      </c>
      <c r="I2611" s="9"/>
      <c r="J2611" s="9" t="s">
        <v>15213</v>
      </c>
      <c r="K2611" s="9" t="s">
        <v>15214</v>
      </c>
      <c r="L2611" s="9" t="s">
        <v>15214</v>
      </c>
    </row>
    <row r="2612" spans="1:12" x14ac:dyDescent="0.35">
      <c r="A2612" s="9" t="s">
        <v>15215</v>
      </c>
      <c r="B2612" s="9" t="s">
        <v>15216</v>
      </c>
      <c r="C2612" s="9" t="s">
        <v>15217</v>
      </c>
      <c r="D2612" s="9">
        <v>2610</v>
      </c>
      <c r="E2612" s="9" t="s">
        <v>15218</v>
      </c>
      <c r="F2612" s="9" t="s">
        <v>318</v>
      </c>
      <c r="G2612" s="9" t="s">
        <v>15219</v>
      </c>
      <c r="H2612" s="9" t="s">
        <v>320</v>
      </c>
      <c r="I2612" s="9"/>
      <c r="J2612" s="9"/>
      <c r="K2612" s="9" t="s">
        <v>15220</v>
      </c>
      <c r="L2612" s="9" t="s">
        <v>15221</v>
      </c>
    </row>
    <row r="2613" spans="1:12" x14ac:dyDescent="0.35">
      <c r="A2613" s="9" t="s">
        <v>15222</v>
      </c>
      <c r="B2613" s="9" t="s">
        <v>15223</v>
      </c>
      <c r="C2613" s="9" t="s">
        <v>15224</v>
      </c>
      <c r="D2613" s="9">
        <v>2611</v>
      </c>
      <c r="E2613" s="9" t="s">
        <v>15225</v>
      </c>
      <c r="F2613" s="9" t="s">
        <v>318</v>
      </c>
      <c r="G2613" s="9" t="s">
        <v>15226</v>
      </c>
      <c r="H2613" s="9" t="s">
        <v>320</v>
      </c>
      <c r="I2613" s="9"/>
      <c r="J2613" s="9"/>
      <c r="K2613" s="9" t="s">
        <v>15227</v>
      </c>
      <c r="L2613" s="9" t="s">
        <v>15227</v>
      </c>
    </row>
    <row r="2614" spans="1:12" x14ac:dyDescent="0.35">
      <c r="A2614" s="9" t="s">
        <v>15228</v>
      </c>
      <c r="B2614" s="9" t="s">
        <v>15229</v>
      </c>
      <c r="C2614" s="9" t="s">
        <v>15230</v>
      </c>
      <c r="D2614" s="9">
        <v>2612</v>
      </c>
      <c r="E2614" s="9" t="s">
        <v>15231</v>
      </c>
      <c r="F2614" s="9" t="s">
        <v>318</v>
      </c>
      <c r="G2614" s="9" t="s">
        <v>15232</v>
      </c>
      <c r="H2614" s="9" t="s">
        <v>327</v>
      </c>
      <c r="I2614" s="9"/>
      <c r="J2614" s="9" t="s">
        <v>15233</v>
      </c>
      <c r="K2614" s="9" t="s">
        <v>15234</v>
      </c>
      <c r="L2614" s="9" t="s">
        <v>15234</v>
      </c>
    </row>
    <row r="2615" spans="1:12" x14ac:dyDescent="0.35">
      <c r="A2615" s="9" t="s">
        <v>15235</v>
      </c>
      <c r="B2615" s="9" t="s">
        <v>15236</v>
      </c>
      <c r="C2615" s="9" t="s">
        <v>15237</v>
      </c>
      <c r="D2615" s="9">
        <v>2613</v>
      </c>
      <c r="E2615" s="9" t="s">
        <v>15238</v>
      </c>
      <c r="F2615" s="9" t="s">
        <v>392</v>
      </c>
      <c r="G2615" s="9"/>
      <c r="H2615" s="9"/>
      <c r="I2615" s="9"/>
      <c r="J2615" s="9"/>
      <c r="K2615" s="9"/>
      <c r="L2615" s="9"/>
    </row>
    <row r="2616" spans="1:12" x14ac:dyDescent="0.35">
      <c r="A2616" s="9" t="s">
        <v>15239</v>
      </c>
      <c r="B2616" s="9" t="s">
        <v>15240</v>
      </c>
      <c r="C2616" s="9" t="s">
        <v>15241</v>
      </c>
      <c r="D2616" s="9">
        <v>2614</v>
      </c>
      <c r="E2616" s="9" t="s">
        <v>15242</v>
      </c>
      <c r="F2616" s="9" t="s">
        <v>392</v>
      </c>
      <c r="G2616" s="9" t="s">
        <v>15243</v>
      </c>
      <c r="H2616" s="9" t="s">
        <v>327</v>
      </c>
      <c r="I2616" s="9"/>
      <c r="J2616" s="9"/>
      <c r="K2616" s="9"/>
      <c r="L2616" s="9"/>
    </row>
    <row r="2617" spans="1:12" x14ac:dyDescent="0.35">
      <c r="A2617" s="9" t="s">
        <v>15244</v>
      </c>
      <c r="B2617" s="9" t="s">
        <v>15245</v>
      </c>
      <c r="C2617" s="9" t="s">
        <v>15246</v>
      </c>
      <c r="D2617" s="9">
        <v>2615</v>
      </c>
      <c r="E2617" s="9" t="s">
        <v>15247</v>
      </c>
      <c r="F2617" s="9" t="s">
        <v>318</v>
      </c>
      <c r="G2617" s="9" t="s">
        <v>15248</v>
      </c>
      <c r="H2617" s="9" t="s">
        <v>327</v>
      </c>
      <c r="I2617" s="9"/>
      <c r="J2617" s="9"/>
      <c r="K2617" s="9"/>
      <c r="L2617" s="9"/>
    </row>
    <row r="2618" spans="1:12" x14ac:dyDescent="0.35">
      <c r="A2618" s="9" t="s">
        <v>15249</v>
      </c>
      <c r="B2618" s="9" t="s">
        <v>15250</v>
      </c>
      <c r="C2618" s="9" t="s">
        <v>15251</v>
      </c>
      <c r="D2618" s="9">
        <v>2616</v>
      </c>
      <c r="E2618" s="9" t="s">
        <v>15252</v>
      </c>
      <c r="F2618" s="9" t="s">
        <v>392</v>
      </c>
      <c r="G2618" s="9" t="s">
        <v>15253</v>
      </c>
      <c r="H2618" s="9" t="s">
        <v>327</v>
      </c>
      <c r="I2618" s="9"/>
      <c r="J2618" s="9" t="s">
        <v>15254</v>
      </c>
      <c r="K2618" s="9" t="s">
        <v>15255</v>
      </c>
      <c r="L2618" s="9" t="s">
        <v>15255</v>
      </c>
    </row>
    <row r="2619" spans="1:12" x14ac:dyDescent="0.35">
      <c r="A2619" s="9" t="s">
        <v>15256</v>
      </c>
      <c r="B2619" s="9" t="s">
        <v>15257</v>
      </c>
      <c r="C2619" s="9" t="s">
        <v>15258</v>
      </c>
      <c r="D2619" s="9">
        <v>2617</v>
      </c>
      <c r="E2619" s="9" t="s">
        <v>15259</v>
      </c>
      <c r="F2619" s="9" t="s">
        <v>318</v>
      </c>
      <c r="G2619" s="9" t="s">
        <v>15260</v>
      </c>
      <c r="H2619" s="9" t="s">
        <v>320</v>
      </c>
      <c r="I2619" s="9"/>
      <c r="J2619" s="9"/>
      <c r="K2619" s="9"/>
      <c r="L2619" s="9"/>
    </row>
    <row r="2620" spans="1:12" x14ac:dyDescent="0.35">
      <c r="A2620" s="9" t="s">
        <v>15261</v>
      </c>
      <c r="B2620" s="9" t="s">
        <v>15262</v>
      </c>
      <c r="C2620" s="9" t="s">
        <v>15263</v>
      </c>
      <c r="D2620" s="9">
        <v>2618</v>
      </c>
      <c r="E2620" s="9" t="s">
        <v>15264</v>
      </c>
      <c r="F2620" s="9" t="s">
        <v>392</v>
      </c>
      <c r="G2620" s="9" t="s">
        <v>15265</v>
      </c>
      <c r="H2620" s="9" t="s">
        <v>320</v>
      </c>
      <c r="I2620" s="9"/>
      <c r="J2620" s="9"/>
      <c r="K2620" s="9"/>
      <c r="L2620" s="9"/>
    </row>
    <row r="2621" spans="1:12" x14ac:dyDescent="0.35">
      <c r="A2621" s="9" t="s">
        <v>15266</v>
      </c>
      <c r="B2621" s="9" t="s">
        <v>15267</v>
      </c>
      <c r="C2621" s="9" t="s">
        <v>15268</v>
      </c>
      <c r="D2621" s="9">
        <v>2619</v>
      </c>
      <c r="E2621" s="9" t="s">
        <v>15269</v>
      </c>
      <c r="F2621" s="9" t="s">
        <v>365</v>
      </c>
      <c r="G2621" s="9" t="s">
        <v>15270</v>
      </c>
      <c r="H2621" s="9" t="s">
        <v>320</v>
      </c>
      <c r="I2621" s="9"/>
      <c r="J2621" s="9"/>
      <c r="K2621" s="9" t="s">
        <v>15271</v>
      </c>
      <c r="L2621" s="9" t="s">
        <v>15272</v>
      </c>
    </row>
    <row r="2622" spans="1:12" x14ac:dyDescent="0.35">
      <c r="A2622" s="9" t="s">
        <v>15273</v>
      </c>
      <c r="B2622" s="9" t="s">
        <v>15274</v>
      </c>
      <c r="C2622" s="9" t="s">
        <v>15275</v>
      </c>
      <c r="D2622" s="9">
        <v>2620</v>
      </c>
      <c r="E2622" s="9" t="s">
        <v>15276</v>
      </c>
      <c r="F2622" s="9" t="s">
        <v>318</v>
      </c>
      <c r="G2622" s="9"/>
      <c r="H2622" s="9"/>
      <c r="I2622" s="9"/>
      <c r="J2622" s="9" t="s">
        <v>15277</v>
      </c>
      <c r="K2622" s="9" t="s">
        <v>350</v>
      </c>
      <c r="L2622" s="9" t="s">
        <v>350</v>
      </c>
    </row>
    <row r="2623" spans="1:12" x14ac:dyDescent="0.35">
      <c r="A2623" s="9" t="s">
        <v>15278</v>
      </c>
      <c r="B2623" s="9" t="s">
        <v>15279</v>
      </c>
      <c r="C2623" s="9" t="s">
        <v>15280</v>
      </c>
      <c r="D2623" s="9">
        <v>2621</v>
      </c>
      <c r="E2623" s="9" t="s">
        <v>15281</v>
      </c>
      <c r="F2623" s="9" t="s">
        <v>365</v>
      </c>
      <c r="G2623" s="9" t="s">
        <v>15282</v>
      </c>
      <c r="H2623" s="9" t="s">
        <v>327</v>
      </c>
      <c r="I2623" s="9"/>
      <c r="J2623" s="9" t="s">
        <v>15283</v>
      </c>
      <c r="K2623" s="9" t="s">
        <v>15284</v>
      </c>
      <c r="L2623" s="9" t="s">
        <v>15284</v>
      </c>
    </row>
    <row r="2624" spans="1:12" x14ac:dyDescent="0.35">
      <c r="A2624" s="9" t="s">
        <v>15285</v>
      </c>
      <c r="B2624" s="9" t="s">
        <v>15286</v>
      </c>
      <c r="C2624" s="9" t="s">
        <v>15287</v>
      </c>
      <c r="D2624" s="9">
        <v>2622</v>
      </c>
      <c r="E2624" s="9" t="s">
        <v>15288</v>
      </c>
      <c r="F2624" s="9" t="s">
        <v>318</v>
      </c>
      <c r="G2624" s="9" t="s">
        <v>15289</v>
      </c>
      <c r="H2624" s="9" t="s">
        <v>320</v>
      </c>
      <c r="I2624" s="9"/>
      <c r="J2624" s="9"/>
      <c r="K2624" s="9" t="s">
        <v>15290</v>
      </c>
      <c r="L2624" s="9" t="s">
        <v>15290</v>
      </c>
    </row>
    <row r="2625" spans="1:12" x14ac:dyDescent="0.35">
      <c r="A2625" s="9" t="s">
        <v>15291</v>
      </c>
      <c r="B2625" s="9" t="s">
        <v>15292</v>
      </c>
      <c r="C2625" s="9" t="s">
        <v>15293</v>
      </c>
      <c r="D2625" s="9">
        <v>2623</v>
      </c>
      <c r="E2625" s="9" t="s">
        <v>15294</v>
      </c>
      <c r="F2625" s="9" t="s">
        <v>365</v>
      </c>
      <c r="G2625" s="9" t="s">
        <v>15295</v>
      </c>
      <c r="H2625" s="9" t="s">
        <v>320</v>
      </c>
      <c r="I2625" s="9"/>
      <c r="J2625" s="9"/>
      <c r="K2625" s="9" t="s">
        <v>15296</v>
      </c>
      <c r="L2625" s="9"/>
    </row>
    <row r="2626" spans="1:12" x14ac:dyDescent="0.35">
      <c r="A2626" s="9" t="s">
        <v>15297</v>
      </c>
      <c r="B2626" s="9" t="s">
        <v>15298</v>
      </c>
      <c r="C2626" s="9" t="s">
        <v>15299</v>
      </c>
      <c r="D2626" s="9">
        <v>2624</v>
      </c>
      <c r="E2626" s="9" t="s">
        <v>15300</v>
      </c>
      <c r="F2626" s="9" t="s">
        <v>365</v>
      </c>
      <c r="G2626" s="9"/>
      <c r="H2626" s="9"/>
      <c r="I2626" s="9"/>
      <c r="J2626" s="9"/>
      <c r="K2626" s="9"/>
      <c r="L2626" s="9"/>
    </row>
    <row r="2627" spans="1:12" x14ac:dyDescent="0.35">
      <c r="A2627" s="9" t="s">
        <v>15301</v>
      </c>
      <c r="B2627" s="9" t="s">
        <v>15302</v>
      </c>
      <c r="C2627" s="9" t="s">
        <v>15303</v>
      </c>
      <c r="D2627" s="9">
        <v>2625</v>
      </c>
      <c r="E2627" s="9" t="s">
        <v>15304</v>
      </c>
      <c r="F2627" s="9" t="s">
        <v>365</v>
      </c>
      <c r="G2627" s="9" t="s">
        <v>15305</v>
      </c>
      <c r="H2627" s="9" t="s">
        <v>327</v>
      </c>
      <c r="I2627" s="9"/>
      <c r="J2627" s="9"/>
      <c r="K2627" s="9" t="s">
        <v>15306</v>
      </c>
      <c r="L2627" s="9" t="s">
        <v>15307</v>
      </c>
    </row>
    <row r="2628" spans="1:12" x14ac:dyDescent="0.35">
      <c r="A2628" s="9" t="s">
        <v>15308</v>
      </c>
      <c r="B2628" s="9" t="s">
        <v>15309</v>
      </c>
      <c r="C2628" s="9" t="s">
        <v>15310</v>
      </c>
      <c r="D2628" s="9">
        <v>2626</v>
      </c>
      <c r="E2628" s="9" t="s">
        <v>15311</v>
      </c>
      <c r="F2628" s="9" t="s">
        <v>318</v>
      </c>
      <c r="G2628" s="9" t="s">
        <v>15312</v>
      </c>
      <c r="H2628" s="9" t="s">
        <v>320</v>
      </c>
      <c r="I2628" s="9"/>
      <c r="J2628" s="9"/>
      <c r="K2628" s="9"/>
      <c r="L2628" s="9"/>
    </row>
    <row r="2629" spans="1:12" x14ac:dyDescent="0.35">
      <c r="A2629" s="9" t="s">
        <v>15313</v>
      </c>
      <c r="B2629" s="9" t="s">
        <v>15314</v>
      </c>
      <c r="C2629" s="9" t="s">
        <v>15315</v>
      </c>
      <c r="D2629" s="9">
        <v>2627</v>
      </c>
      <c r="E2629" s="9" t="s">
        <v>15316</v>
      </c>
      <c r="F2629" s="9" t="s">
        <v>318</v>
      </c>
      <c r="G2629" s="9" t="s">
        <v>15317</v>
      </c>
      <c r="H2629" s="9" t="s">
        <v>320</v>
      </c>
      <c r="I2629" s="9"/>
      <c r="J2629" s="9"/>
      <c r="K2629" s="9"/>
      <c r="L2629" s="9"/>
    </row>
    <row r="2630" spans="1:12" x14ac:dyDescent="0.35">
      <c r="A2630" s="9" t="s">
        <v>15318</v>
      </c>
      <c r="B2630" s="9" t="s">
        <v>15319</v>
      </c>
      <c r="C2630" s="9" t="s">
        <v>15320</v>
      </c>
      <c r="D2630" s="9">
        <v>2628</v>
      </c>
      <c r="E2630" s="9" t="s">
        <v>15321</v>
      </c>
      <c r="F2630" s="9" t="s">
        <v>865</v>
      </c>
      <c r="G2630" s="9" t="s">
        <v>15322</v>
      </c>
      <c r="H2630" s="9" t="s">
        <v>320</v>
      </c>
      <c r="I2630" s="9"/>
      <c r="J2630" s="9"/>
      <c r="K2630" s="9"/>
      <c r="L2630" s="9"/>
    </row>
    <row r="2631" spans="1:12" x14ac:dyDescent="0.35">
      <c r="A2631" s="9" t="s">
        <v>15323</v>
      </c>
      <c r="B2631" s="9" t="s">
        <v>15324</v>
      </c>
      <c r="C2631" s="9" t="s">
        <v>15325</v>
      </c>
      <c r="D2631" s="9">
        <v>2629</v>
      </c>
      <c r="E2631" s="9" t="s">
        <v>15326</v>
      </c>
      <c r="F2631" s="9" t="s">
        <v>318</v>
      </c>
      <c r="G2631" s="9" t="s">
        <v>15327</v>
      </c>
      <c r="H2631" s="9" t="s">
        <v>320</v>
      </c>
      <c r="I2631" s="9"/>
      <c r="J2631" s="9"/>
      <c r="K2631" s="9" t="s">
        <v>15328</v>
      </c>
      <c r="L2631" s="9" t="s">
        <v>15329</v>
      </c>
    </row>
    <row r="2632" spans="1:12" x14ac:dyDescent="0.35">
      <c r="A2632" s="9" t="s">
        <v>15330</v>
      </c>
      <c r="B2632" s="9" t="s">
        <v>15331</v>
      </c>
      <c r="C2632" s="9" t="s">
        <v>15332</v>
      </c>
      <c r="D2632" s="9">
        <v>2630</v>
      </c>
      <c r="E2632" s="9" t="s">
        <v>15333</v>
      </c>
      <c r="F2632" s="9" t="s">
        <v>1412</v>
      </c>
      <c r="G2632" s="9" t="s">
        <v>15334</v>
      </c>
      <c r="H2632" s="9" t="s">
        <v>320</v>
      </c>
      <c r="I2632" s="9"/>
      <c r="J2632" s="9"/>
      <c r="K2632" s="9" t="s">
        <v>15335</v>
      </c>
      <c r="L2632" s="9"/>
    </row>
    <row r="2633" spans="1:12" x14ac:dyDescent="0.35">
      <c r="A2633" s="9" t="s">
        <v>15336</v>
      </c>
      <c r="B2633" s="9" t="s">
        <v>15337</v>
      </c>
      <c r="C2633" s="9" t="s">
        <v>15338</v>
      </c>
      <c r="D2633" s="9">
        <v>2631</v>
      </c>
      <c r="E2633" s="9" t="s">
        <v>15339</v>
      </c>
      <c r="F2633" s="9" t="s">
        <v>318</v>
      </c>
      <c r="G2633" s="9" t="s">
        <v>15340</v>
      </c>
      <c r="H2633" s="9" t="s">
        <v>320</v>
      </c>
      <c r="I2633" s="9"/>
      <c r="J2633" s="9"/>
      <c r="K2633" s="9" t="s">
        <v>15341</v>
      </c>
      <c r="L2633" s="9" t="s">
        <v>15341</v>
      </c>
    </row>
    <row r="2634" spans="1:12" x14ac:dyDescent="0.35">
      <c r="A2634" s="9" t="s">
        <v>15342</v>
      </c>
      <c r="B2634" s="9" t="s">
        <v>15343</v>
      </c>
      <c r="C2634" s="9" t="s">
        <v>15344</v>
      </c>
      <c r="D2634" s="9">
        <v>2632</v>
      </c>
      <c r="E2634" s="9" t="s">
        <v>15345</v>
      </c>
      <c r="F2634" s="9" t="s">
        <v>318</v>
      </c>
      <c r="G2634" s="9" t="s">
        <v>15346</v>
      </c>
      <c r="H2634" s="9" t="s">
        <v>327</v>
      </c>
      <c r="I2634" s="9"/>
      <c r="J2634" s="9" t="s">
        <v>15347</v>
      </c>
      <c r="K2634" s="9" t="s">
        <v>15348</v>
      </c>
      <c r="L2634" s="9" t="s">
        <v>15348</v>
      </c>
    </row>
    <row r="2635" spans="1:12" x14ac:dyDescent="0.35">
      <c r="A2635" s="9" t="s">
        <v>15349</v>
      </c>
      <c r="B2635" s="9" t="s">
        <v>15350</v>
      </c>
      <c r="C2635" s="9" t="s">
        <v>15351</v>
      </c>
      <c r="D2635" s="9">
        <v>2633</v>
      </c>
      <c r="E2635" s="9" t="s">
        <v>15352</v>
      </c>
      <c r="F2635" s="9" t="s">
        <v>318</v>
      </c>
      <c r="G2635" s="9" t="s">
        <v>15353</v>
      </c>
      <c r="H2635" s="9" t="s">
        <v>320</v>
      </c>
      <c r="I2635" s="9"/>
      <c r="J2635" s="9"/>
      <c r="K2635" s="9" t="s">
        <v>15354</v>
      </c>
      <c r="L2635" s="9" t="s">
        <v>15354</v>
      </c>
    </row>
    <row r="2636" spans="1:12" x14ac:dyDescent="0.35">
      <c r="A2636" s="9" t="s">
        <v>15355</v>
      </c>
      <c r="B2636" s="9" t="s">
        <v>15356</v>
      </c>
      <c r="C2636" s="9" t="s">
        <v>15357</v>
      </c>
      <c r="D2636" s="9">
        <v>2634</v>
      </c>
      <c r="E2636" s="9" t="s">
        <v>15358</v>
      </c>
      <c r="F2636" s="9" t="s">
        <v>392</v>
      </c>
      <c r="G2636" s="9"/>
      <c r="H2636" s="9"/>
      <c r="I2636" s="9"/>
      <c r="J2636" s="9"/>
      <c r="K2636" s="9"/>
      <c r="L2636" s="9"/>
    </row>
    <row r="2637" spans="1:12" x14ac:dyDescent="0.35">
      <c r="A2637" s="9" t="s">
        <v>15359</v>
      </c>
      <c r="B2637" s="9" t="s">
        <v>15360</v>
      </c>
      <c r="C2637" s="9" t="s">
        <v>15361</v>
      </c>
      <c r="D2637" s="9">
        <v>2635</v>
      </c>
      <c r="E2637" s="9" t="s">
        <v>15362</v>
      </c>
      <c r="F2637" s="9" t="s">
        <v>392</v>
      </c>
      <c r="G2637" s="9" t="s">
        <v>15363</v>
      </c>
      <c r="H2637" s="9" t="s">
        <v>320</v>
      </c>
      <c r="I2637" s="9"/>
      <c r="J2637" s="9"/>
      <c r="K2637" s="9"/>
      <c r="L2637" s="9"/>
    </row>
    <row r="2638" spans="1:12" x14ac:dyDescent="0.35">
      <c r="A2638" s="9" t="s">
        <v>15364</v>
      </c>
      <c r="B2638" s="9" t="s">
        <v>15365</v>
      </c>
      <c r="C2638" s="9" t="s">
        <v>15366</v>
      </c>
      <c r="D2638" s="9">
        <v>2636</v>
      </c>
      <c r="E2638" s="9" t="s">
        <v>15367</v>
      </c>
      <c r="F2638" s="9" t="s">
        <v>392</v>
      </c>
      <c r="G2638" s="9" t="s">
        <v>15368</v>
      </c>
      <c r="H2638" s="9" t="s">
        <v>320</v>
      </c>
      <c r="I2638" s="9"/>
      <c r="J2638" s="9"/>
      <c r="K2638" s="9"/>
      <c r="L2638" s="9"/>
    </row>
    <row r="2639" spans="1:12" x14ac:dyDescent="0.35">
      <c r="A2639" s="9" t="s">
        <v>15369</v>
      </c>
      <c r="B2639" s="9" t="s">
        <v>15370</v>
      </c>
      <c r="C2639" s="9" t="s">
        <v>15371</v>
      </c>
      <c r="D2639" s="9">
        <v>2637</v>
      </c>
      <c r="E2639" s="9" t="s">
        <v>15372</v>
      </c>
      <c r="F2639" s="9" t="s">
        <v>318</v>
      </c>
      <c r="G2639" s="9" t="s">
        <v>15373</v>
      </c>
      <c r="H2639" s="9" t="s">
        <v>320</v>
      </c>
      <c r="I2639" s="9"/>
      <c r="J2639" s="9"/>
      <c r="K2639" s="9"/>
      <c r="L2639" s="9"/>
    </row>
    <row r="2640" spans="1:12" x14ac:dyDescent="0.35">
      <c r="A2640" s="9" t="s">
        <v>15374</v>
      </c>
      <c r="B2640" s="9" t="s">
        <v>15375</v>
      </c>
      <c r="C2640" s="9" t="s">
        <v>15376</v>
      </c>
      <c r="D2640" s="9">
        <v>2638</v>
      </c>
      <c r="E2640" s="9" t="s">
        <v>15377</v>
      </c>
      <c r="F2640" s="9" t="s">
        <v>318</v>
      </c>
      <c r="G2640" s="9" t="s">
        <v>15378</v>
      </c>
      <c r="H2640" s="9" t="s">
        <v>327</v>
      </c>
      <c r="I2640" s="9"/>
      <c r="J2640" s="9"/>
      <c r="K2640" s="9" t="s">
        <v>15379</v>
      </c>
      <c r="L2640" s="9" t="s">
        <v>15379</v>
      </c>
    </row>
    <row r="2641" spans="1:12" x14ac:dyDescent="0.35">
      <c r="A2641" s="9" t="s">
        <v>15380</v>
      </c>
      <c r="B2641" s="9" t="s">
        <v>15381</v>
      </c>
      <c r="C2641" s="9" t="s">
        <v>15382</v>
      </c>
      <c r="D2641" s="9">
        <v>2639</v>
      </c>
      <c r="E2641" s="9" t="s">
        <v>15383</v>
      </c>
      <c r="F2641" s="9" t="s">
        <v>318</v>
      </c>
      <c r="G2641" s="9" t="s">
        <v>15384</v>
      </c>
      <c r="H2641" s="9" t="s">
        <v>320</v>
      </c>
      <c r="I2641" s="9"/>
      <c r="J2641" s="9"/>
      <c r="K2641" s="9"/>
      <c r="L2641" s="9"/>
    </row>
    <row r="2642" spans="1:12" x14ac:dyDescent="0.35">
      <c r="A2642" s="9" t="s">
        <v>15385</v>
      </c>
      <c r="B2642" s="9" t="s">
        <v>15386</v>
      </c>
      <c r="C2642" s="9" t="s">
        <v>15387</v>
      </c>
      <c r="D2642" s="9">
        <v>2640</v>
      </c>
      <c r="E2642" s="9" t="s">
        <v>15388</v>
      </c>
      <c r="F2642" s="9" t="s">
        <v>318</v>
      </c>
      <c r="G2642" s="9" t="s">
        <v>15389</v>
      </c>
      <c r="H2642" s="9" t="s">
        <v>327</v>
      </c>
      <c r="I2642" s="9"/>
      <c r="J2642" s="9" t="s">
        <v>15390</v>
      </c>
      <c r="K2642" s="9" t="s">
        <v>350</v>
      </c>
      <c r="L2642" s="9" t="s">
        <v>350</v>
      </c>
    </row>
    <row r="2643" spans="1:12" x14ac:dyDescent="0.35">
      <c r="A2643" s="9" t="s">
        <v>15391</v>
      </c>
      <c r="B2643" s="9" t="s">
        <v>15392</v>
      </c>
      <c r="C2643" s="9" t="s">
        <v>15393</v>
      </c>
      <c r="D2643" s="9">
        <v>2641</v>
      </c>
      <c r="E2643" s="9" t="s">
        <v>15394</v>
      </c>
      <c r="F2643" s="9" t="s">
        <v>412</v>
      </c>
      <c r="G2643" s="9" t="s">
        <v>15395</v>
      </c>
      <c r="H2643" s="9" t="s">
        <v>320</v>
      </c>
      <c r="I2643" s="9"/>
      <c r="J2643" s="9"/>
      <c r="K2643" s="9" t="s">
        <v>15396</v>
      </c>
      <c r="L2643" s="9" t="s">
        <v>15396</v>
      </c>
    </row>
    <row r="2644" spans="1:12" x14ac:dyDescent="0.35">
      <c r="A2644" s="9" t="s">
        <v>15397</v>
      </c>
      <c r="B2644" s="9" t="s">
        <v>15398</v>
      </c>
      <c r="C2644" s="9" t="s">
        <v>15399</v>
      </c>
      <c r="D2644" s="9">
        <v>2642</v>
      </c>
      <c r="E2644" s="9" t="s">
        <v>15400</v>
      </c>
      <c r="F2644" s="9" t="s">
        <v>318</v>
      </c>
      <c r="G2644" s="9" t="s">
        <v>15401</v>
      </c>
      <c r="H2644" s="9" t="s">
        <v>327</v>
      </c>
      <c r="I2644" s="9"/>
      <c r="J2644" s="9" t="s">
        <v>15402</v>
      </c>
      <c r="K2644" s="9" t="s">
        <v>15403</v>
      </c>
      <c r="L2644" s="9" t="s">
        <v>15403</v>
      </c>
    </row>
    <row r="2645" spans="1:12" x14ac:dyDescent="0.35">
      <c r="A2645" s="9" t="s">
        <v>15404</v>
      </c>
      <c r="B2645" s="9" t="s">
        <v>15405</v>
      </c>
      <c r="C2645" s="9" t="s">
        <v>15406</v>
      </c>
      <c r="D2645" s="9">
        <v>2643</v>
      </c>
      <c r="E2645" s="9" t="s">
        <v>15407</v>
      </c>
      <c r="F2645" s="9" t="s">
        <v>318</v>
      </c>
      <c r="G2645" s="9" t="s">
        <v>15408</v>
      </c>
      <c r="H2645" s="9" t="s">
        <v>320</v>
      </c>
      <c r="I2645" s="9"/>
      <c r="J2645" s="9"/>
      <c r="K2645" s="9" t="s">
        <v>15409</v>
      </c>
      <c r="L2645" s="9" t="s">
        <v>15410</v>
      </c>
    </row>
    <row r="2646" spans="1:12" x14ac:dyDescent="0.35">
      <c r="A2646" s="9" t="s">
        <v>15411</v>
      </c>
      <c r="B2646" s="9" t="s">
        <v>15412</v>
      </c>
      <c r="C2646" s="9" t="s">
        <v>15413</v>
      </c>
      <c r="D2646" s="9">
        <v>2644</v>
      </c>
      <c r="E2646" s="9" t="s">
        <v>15414</v>
      </c>
      <c r="F2646" s="9" t="s">
        <v>412</v>
      </c>
      <c r="G2646" s="9"/>
      <c r="H2646" s="9"/>
      <c r="I2646" s="9"/>
      <c r="J2646" s="9"/>
      <c r="K2646" s="9"/>
      <c r="L2646" s="9"/>
    </row>
    <row r="2647" spans="1:12" x14ac:dyDescent="0.35">
      <c r="A2647" s="9" t="s">
        <v>15415</v>
      </c>
      <c r="B2647" s="9" t="s">
        <v>15416</v>
      </c>
      <c r="C2647" s="9" t="s">
        <v>15417</v>
      </c>
      <c r="D2647" s="9">
        <v>2645</v>
      </c>
      <c r="E2647" s="9" t="s">
        <v>15418</v>
      </c>
      <c r="F2647" s="9" t="s">
        <v>318</v>
      </c>
      <c r="G2647" s="9" t="s">
        <v>15419</v>
      </c>
      <c r="H2647" s="9" t="s">
        <v>320</v>
      </c>
      <c r="I2647" s="9"/>
      <c r="J2647" s="9"/>
      <c r="K2647" s="9" t="s">
        <v>350</v>
      </c>
      <c r="L2647" s="9" t="s">
        <v>350</v>
      </c>
    </row>
    <row r="2648" spans="1:12" x14ac:dyDescent="0.35">
      <c r="A2648" s="9" t="s">
        <v>15420</v>
      </c>
      <c r="B2648" s="9" t="s">
        <v>15421</v>
      </c>
      <c r="C2648" s="9" t="s">
        <v>15422</v>
      </c>
      <c r="D2648" s="9">
        <v>2646</v>
      </c>
      <c r="E2648" s="9" t="s">
        <v>15423</v>
      </c>
      <c r="F2648" s="9" t="s">
        <v>392</v>
      </c>
      <c r="G2648" s="9" t="s">
        <v>15424</v>
      </c>
      <c r="H2648" s="9" t="s">
        <v>320</v>
      </c>
      <c r="I2648" s="9"/>
      <c r="J2648" s="9"/>
      <c r="K2648" s="9"/>
      <c r="L2648" s="9"/>
    </row>
    <row r="2649" spans="1:12" x14ac:dyDescent="0.35">
      <c r="A2649" s="9" t="s">
        <v>15425</v>
      </c>
      <c r="B2649" s="9" t="s">
        <v>15426</v>
      </c>
      <c r="C2649" s="9" t="s">
        <v>15427</v>
      </c>
      <c r="D2649" s="9">
        <v>2647</v>
      </c>
      <c r="E2649" s="9" t="s">
        <v>15428</v>
      </c>
      <c r="F2649" s="9" t="s">
        <v>1005</v>
      </c>
      <c r="G2649" s="9" t="s">
        <v>15429</v>
      </c>
      <c r="H2649" s="9" t="s">
        <v>327</v>
      </c>
      <c r="I2649" s="9"/>
      <c r="J2649" s="9" t="s">
        <v>15430</v>
      </c>
      <c r="K2649" s="9" t="s">
        <v>15431</v>
      </c>
      <c r="L2649" s="9" t="s">
        <v>15431</v>
      </c>
    </row>
    <row r="2650" spans="1:12" x14ac:dyDescent="0.35">
      <c r="A2650" s="9" t="s">
        <v>15432</v>
      </c>
      <c r="B2650" s="9" t="s">
        <v>15433</v>
      </c>
      <c r="C2650" s="9" t="s">
        <v>15434</v>
      </c>
      <c r="D2650" s="9">
        <v>2648</v>
      </c>
      <c r="E2650" s="9" t="s">
        <v>15435</v>
      </c>
      <c r="F2650" s="9" t="s">
        <v>1412</v>
      </c>
      <c r="G2650" s="9" t="s">
        <v>15436</v>
      </c>
      <c r="H2650" s="9" t="s">
        <v>320</v>
      </c>
      <c r="I2650" s="9"/>
      <c r="J2650" s="9" t="s">
        <v>15437</v>
      </c>
      <c r="K2650" s="9" t="s">
        <v>350</v>
      </c>
      <c r="L2650" s="9" t="s">
        <v>350</v>
      </c>
    </row>
    <row r="2651" spans="1:12" x14ac:dyDescent="0.35">
      <c r="A2651" s="9" t="s">
        <v>15438</v>
      </c>
      <c r="B2651" s="9" t="s">
        <v>15439</v>
      </c>
      <c r="C2651" s="9" t="s">
        <v>15440</v>
      </c>
      <c r="D2651" s="9">
        <v>2649</v>
      </c>
      <c r="E2651" s="9" t="s">
        <v>15441</v>
      </c>
      <c r="F2651" s="9" t="s">
        <v>318</v>
      </c>
      <c r="G2651" s="9" t="s">
        <v>15442</v>
      </c>
      <c r="H2651" s="9" t="s">
        <v>320</v>
      </c>
      <c r="I2651" s="9"/>
      <c r="J2651" s="9"/>
      <c r="K2651" s="9"/>
      <c r="L2651" s="9"/>
    </row>
    <row r="2652" spans="1:12" x14ac:dyDescent="0.35">
      <c r="A2652" s="9" t="s">
        <v>15443</v>
      </c>
      <c r="B2652" s="9" t="s">
        <v>15444</v>
      </c>
      <c r="C2652" s="9" t="s">
        <v>15445</v>
      </c>
      <c r="D2652" s="9">
        <v>2650</v>
      </c>
      <c r="E2652" s="9" t="s">
        <v>15446</v>
      </c>
      <c r="F2652" s="9" t="s">
        <v>412</v>
      </c>
      <c r="G2652" s="9" t="s">
        <v>15447</v>
      </c>
      <c r="H2652" s="9" t="s">
        <v>327</v>
      </c>
      <c r="I2652" s="9"/>
      <c r="J2652" s="9" t="s">
        <v>15448</v>
      </c>
      <c r="K2652" s="9" t="s">
        <v>15449</v>
      </c>
      <c r="L2652" s="9" t="s">
        <v>15449</v>
      </c>
    </row>
    <row r="2653" spans="1:12" x14ac:dyDescent="0.35">
      <c r="A2653" s="9" t="s">
        <v>15450</v>
      </c>
      <c r="B2653" s="9" t="s">
        <v>15451</v>
      </c>
      <c r="C2653" s="9" t="s">
        <v>15452</v>
      </c>
      <c r="D2653" s="9">
        <v>2651</v>
      </c>
      <c r="E2653" s="9" t="s">
        <v>15453</v>
      </c>
      <c r="F2653" s="9" t="s">
        <v>392</v>
      </c>
      <c r="G2653" s="9" t="s">
        <v>15454</v>
      </c>
      <c r="H2653" s="9" t="s">
        <v>320</v>
      </c>
      <c r="I2653" s="9"/>
      <c r="J2653" s="9"/>
      <c r="K2653" s="9"/>
      <c r="L2653" s="9"/>
    </row>
    <row r="2654" spans="1:12" x14ac:dyDescent="0.35">
      <c r="A2654" s="9" t="s">
        <v>15455</v>
      </c>
      <c r="B2654" s="9" t="s">
        <v>15456</v>
      </c>
      <c r="C2654" s="9" t="s">
        <v>15457</v>
      </c>
      <c r="D2654" s="9">
        <v>2652</v>
      </c>
      <c r="E2654" s="9" t="s">
        <v>15458</v>
      </c>
      <c r="F2654" s="9" t="s">
        <v>392</v>
      </c>
      <c r="G2654" s="9" t="s">
        <v>15459</v>
      </c>
      <c r="H2654" s="9" t="s">
        <v>320</v>
      </c>
      <c r="I2654" s="9"/>
      <c r="J2654" s="9"/>
      <c r="K2654" s="9"/>
      <c r="L2654" s="9"/>
    </row>
    <row r="2655" spans="1:12" x14ac:dyDescent="0.35">
      <c r="A2655" s="9" t="s">
        <v>15460</v>
      </c>
      <c r="B2655" s="9" t="s">
        <v>15461</v>
      </c>
      <c r="C2655" s="9" t="s">
        <v>15462</v>
      </c>
      <c r="D2655" s="9">
        <v>2653</v>
      </c>
      <c r="E2655" s="9" t="s">
        <v>15463</v>
      </c>
      <c r="F2655" s="9" t="s">
        <v>865</v>
      </c>
      <c r="G2655" s="9" t="s">
        <v>15464</v>
      </c>
      <c r="H2655" s="9" t="s">
        <v>320</v>
      </c>
      <c r="I2655" s="9"/>
      <c r="J2655" s="9"/>
      <c r="K2655" s="9" t="s">
        <v>15465</v>
      </c>
      <c r="L2655" s="9" t="s">
        <v>15466</v>
      </c>
    </row>
    <row r="2656" spans="1:12" x14ac:dyDescent="0.35">
      <c r="A2656" s="9" t="s">
        <v>15467</v>
      </c>
      <c r="B2656" s="9" t="s">
        <v>15468</v>
      </c>
      <c r="C2656" s="9" t="s">
        <v>15469</v>
      </c>
      <c r="D2656" s="9">
        <v>2654</v>
      </c>
      <c r="E2656" s="9" t="s">
        <v>15470</v>
      </c>
      <c r="F2656" s="9" t="s">
        <v>318</v>
      </c>
      <c r="G2656" s="9" t="s">
        <v>15471</v>
      </c>
      <c r="H2656" s="9" t="s">
        <v>320</v>
      </c>
      <c r="I2656" s="9"/>
      <c r="J2656" s="9"/>
      <c r="K2656" s="9" t="s">
        <v>15472</v>
      </c>
      <c r="L2656" s="9" t="s">
        <v>15472</v>
      </c>
    </row>
    <row r="2657" spans="1:12" x14ac:dyDescent="0.35">
      <c r="A2657" s="9" t="s">
        <v>15473</v>
      </c>
      <c r="B2657" s="9" t="s">
        <v>15474</v>
      </c>
      <c r="C2657" s="9" t="s">
        <v>15475</v>
      </c>
      <c r="D2657" s="9">
        <v>2655</v>
      </c>
      <c r="E2657" s="9" t="s">
        <v>15476</v>
      </c>
      <c r="F2657" s="9" t="s">
        <v>318</v>
      </c>
      <c r="G2657" s="9" t="s">
        <v>15477</v>
      </c>
      <c r="H2657" s="9" t="s">
        <v>327</v>
      </c>
      <c r="I2657" s="9"/>
      <c r="J2657" s="9" t="s">
        <v>15478</v>
      </c>
      <c r="K2657" s="9" t="s">
        <v>15479</v>
      </c>
      <c r="L2657" s="9" t="s">
        <v>15479</v>
      </c>
    </row>
    <row r="2658" spans="1:12" x14ac:dyDescent="0.35">
      <c r="A2658" s="9" t="s">
        <v>15480</v>
      </c>
      <c r="B2658" s="9" t="s">
        <v>15481</v>
      </c>
      <c r="C2658" s="9" t="s">
        <v>15482</v>
      </c>
      <c r="D2658" s="9">
        <v>2656</v>
      </c>
      <c r="E2658" s="9" t="s">
        <v>15483</v>
      </c>
      <c r="F2658" s="9" t="s">
        <v>412</v>
      </c>
      <c r="G2658" s="9" t="s">
        <v>15484</v>
      </c>
      <c r="H2658" s="9" t="s">
        <v>320</v>
      </c>
      <c r="I2658" s="9"/>
      <c r="J2658" s="9"/>
      <c r="K2658" s="9"/>
      <c r="L2658" s="9"/>
    </row>
    <row r="2659" spans="1:12" x14ac:dyDescent="0.35">
      <c r="A2659" s="9" t="s">
        <v>15485</v>
      </c>
      <c r="B2659" s="9" t="s">
        <v>15486</v>
      </c>
      <c r="C2659" s="9" t="s">
        <v>15487</v>
      </c>
      <c r="D2659" s="9">
        <v>2657</v>
      </c>
      <c r="E2659" s="9" t="s">
        <v>15488</v>
      </c>
      <c r="F2659" s="9" t="s">
        <v>865</v>
      </c>
      <c r="G2659" s="9"/>
      <c r="H2659" s="9"/>
      <c r="I2659" s="9"/>
      <c r="J2659" s="9" t="s">
        <v>15489</v>
      </c>
      <c r="K2659" s="9" t="s">
        <v>15490</v>
      </c>
      <c r="L2659" s="9" t="s">
        <v>15490</v>
      </c>
    </row>
    <row r="2660" spans="1:12" x14ac:dyDescent="0.35">
      <c r="A2660" s="9" t="s">
        <v>15491</v>
      </c>
      <c r="B2660" s="9" t="s">
        <v>15492</v>
      </c>
      <c r="C2660" s="9" t="s">
        <v>15493</v>
      </c>
      <c r="D2660" s="9">
        <v>2658</v>
      </c>
      <c r="E2660" s="9" t="s">
        <v>15494</v>
      </c>
      <c r="F2660" s="9" t="s">
        <v>318</v>
      </c>
      <c r="G2660" s="9" t="s">
        <v>15495</v>
      </c>
      <c r="H2660" s="9" t="s">
        <v>320</v>
      </c>
      <c r="I2660" s="9"/>
      <c r="J2660" s="9"/>
      <c r="K2660" s="9"/>
      <c r="L2660" s="9"/>
    </row>
    <row r="2661" spans="1:12" x14ac:dyDescent="0.35">
      <c r="A2661" s="9" t="s">
        <v>15496</v>
      </c>
      <c r="B2661" s="9" t="s">
        <v>15497</v>
      </c>
      <c r="C2661" s="9" t="s">
        <v>15498</v>
      </c>
      <c r="D2661" s="9">
        <v>2659</v>
      </c>
      <c r="E2661" s="9" t="s">
        <v>15499</v>
      </c>
      <c r="F2661" s="9" t="s">
        <v>412</v>
      </c>
      <c r="G2661" s="9" t="s">
        <v>15500</v>
      </c>
      <c r="H2661" s="9" t="s">
        <v>320</v>
      </c>
      <c r="I2661" s="9"/>
      <c r="J2661" s="9"/>
      <c r="K2661" s="9" t="s">
        <v>15501</v>
      </c>
      <c r="L2661" s="9" t="s">
        <v>15501</v>
      </c>
    </row>
    <row r="2662" spans="1:12" x14ac:dyDescent="0.35">
      <c r="A2662" s="9" t="s">
        <v>15502</v>
      </c>
      <c r="B2662" s="9" t="s">
        <v>15503</v>
      </c>
      <c r="C2662" s="9" t="s">
        <v>15504</v>
      </c>
      <c r="D2662" s="9">
        <v>2660</v>
      </c>
      <c r="E2662" s="9" t="s">
        <v>15505</v>
      </c>
      <c r="F2662" s="9" t="s">
        <v>365</v>
      </c>
      <c r="G2662" s="9"/>
      <c r="H2662" s="9"/>
      <c r="I2662" s="9"/>
      <c r="J2662" s="9"/>
      <c r="K2662" s="9"/>
      <c r="L2662" s="9"/>
    </row>
    <row r="2663" spans="1:12" x14ac:dyDescent="0.35">
      <c r="A2663" s="9" t="s">
        <v>15506</v>
      </c>
      <c r="B2663" s="9" t="s">
        <v>15507</v>
      </c>
      <c r="C2663" s="9" t="s">
        <v>15508</v>
      </c>
      <c r="D2663" s="9">
        <v>2661</v>
      </c>
      <c r="E2663" s="9" t="s">
        <v>15509</v>
      </c>
      <c r="F2663" s="9" t="s">
        <v>318</v>
      </c>
      <c r="G2663" s="9" t="s">
        <v>15510</v>
      </c>
      <c r="H2663" s="9" t="s">
        <v>327</v>
      </c>
      <c r="I2663" s="9"/>
      <c r="J2663" s="9" t="s">
        <v>15511</v>
      </c>
      <c r="K2663" s="9" t="s">
        <v>15512</v>
      </c>
      <c r="L2663" s="9" t="s">
        <v>15512</v>
      </c>
    </row>
    <row r="2664" spans="1:12" x14ac:dyDescent="0.35">
      <c r="A2664" s="9" t="s">
        <v>15513</v>
      </c>
      <c r="B2664" s="9" t="s">
        <v>15514</v>
      </c>
      <c r="C2664" s="9" t="s">
        <v>15515</v>
      </c>
      <c r="D2664" s="9">
        <v>2662</v>
      </c>
      <c r="E2664" s="9" t="s">
        <v>15516</v>
      </c>
      <c r="F2664" s="9" t="s">
        <v>412</v>
      </c>
      <c r="G2664" s="9" t="s">
        <v>15517</v>
      </c>
      <c r="H2664" s="9" t="s">
        <v>320</v>
      </c>
      <c r="I2664" s="9"/>
      <c r="J2664" s="9"/>
      <c r="K2664" s="9"/>
      <c r="L2664" s="9"/>
    </row>
    <row r="2665" spans="1:12" x14ac:dyDescent="0.35">
      <c r="A2665" s="9" t="s">
        <v>15518</v>
      </c>
      <c r="B2665" s="9" t="s">
        <v>15519</v>
      </c>
      <c r="C2665" s="9" t="s">
        <v>15520</v>
      </c>
      <c r="D2665" s="9">
        <v>2663</v>
      </c>
      <c r="E2665" s="9" t="s">
        <v>15521</v>
      </c>
      <c r="F2665" s="9" t="s">
        <v>318</v>
      </c>
      <c r="G2665" s="9"/>
      <c r="H2665" s="9"/>
      <c r="I2665" s="9"/>
      <c r="J2665" s="9"/>
      <c r="K2665" s="9"/>
      <c r="L2665" s="9"/>
    </row>
    <row r="2666" spans="1:12" x14ac:dyDescent="0.35">
      <c r="A2666" s="9" t="s">
        <v>15522</v>
      </c>
      <c r="B2666" s="9" t="s">
        <v>15523</v>
      </c>
      <c r="C2666" s="9" t="s">
        <v>15524</v>
      </c>
      <c r="D2666" s="9">
        <v>2664</v>
      </c>
      <c r="E2666" s="9" t="s">
        <v>15525</v>
      </c>
      <c r="F2666" s="9" t="s">
        <v>318</v>
      </c>
      <c r="G2666" s="9" t="s">
        <v>15526</v>
      </c>
      <c r="H2666" s="9" t="s">
        <v>320</v>
      </c>
      <c r="I2666" s="9"/>
      <c r="J2666" s="9"/>
      <c r="K2666" s="9"/>
      <c r="L2666" s="9"/>
    </row>
    <row r="2667" spans="1:12" x14ac:dyDescent="0.35">
      <c r="A2667" s="9" t="s">
        <v>15527</v>
      </c>
      <c r="B2667" s="9" t="s">
        <v>15528</v>
      </c>
      <c r="C2667" s="9" t="s">
        <v>15529</v>
      </c>
      <c r="D2667" s="9">
        <v>2665</v>
      </c>
      <c r="E2667" s="9" t="s">
        <v>15530</v>
      </c>
      <c r="F2667" s="9" t="s">
        <v>318</v>
      </c>
      <c r="G2667" s="9" t="s">
        <v>15531</v>
      </c>
      <c r="H2667" s="9" t="s">
        <v>320</v>
      </c>
      <c r="I2667" s="9"/>
      <c r="J2667" s="9"/>
      <c r="K2667" s="9"/>
      <c r="L2667" s="9"/>
    </row>
    <row r="2668" spans="1:12" x14ac:dyDescent="0.35">
      <c r="A2668" s="9" t="s">
        <v>15532</v>
      </c>
      <c r="B2668" s="9" t="s">
        <v>15533</v>
      </c>
      <c r="C2668" s="9" t="s">
        <v>15534</v>
      </c>
      <c r="D2668" s="9">
        <v>2666</v>
      </c>
      <c r="E2668" s="9" t="s">
        <v>15535</v>
      </c>
      <c r="F2668" s="9" t="s">
        <v>318</v>
      </c>
      <c r="G2668" s="9"/>
      <c r="H2668" s="9"/>
      <c r="I2668" s="9"/>
      <c r="J2668" s="9" t="s">
        <v>15536</v>
      </c>
      <c r="K2668" s="9" t="s">
        <v>15537</v>
      </c>
      <c r="L2668" s="9" t="s">
        <v>15537</v>
      </c>
    </row>
    <row r="2669" spans="1:12" x14ac:dyDescent="0.35">
      <c r="A2669" s="9" t="s">
        <v>15538</v>
      </c>
      <c r="B2669" s="9" t="s">
        <v>15539</v>
      </c>
      <c r="C2669" s="9" t="s">
        <v>15540</v>
      </c>
      <c r="D2669" s="9">
        <v>2667</v>
      </c>
      <c r="E2669" s="9" t="s">
        <v>15541</v>
      </c>
      <c r="F2669" s="9" t="s">
        <v>318</v>
      </c>
      <c r="G2669" s="9" t="s">
        <v>15542</v>
      </c>
      <c r="H2669" s="9" t="s">
        <v>320</v>
      </c>
      <c r="I2669" s="9"/>
      <c r="J2669" s="9"/>
      <c r="K2669" s="9"/>
      <c r="L2669" s="9"/>
    </row>
    <row r="2670" spans="1:12" x14ac:dyDescent="0.35">
      <c r="A2670" s="9" t="s">
        <v>15543</v>
      </c>
      <c r="B2670" s="9" t="s">
        <v>15544</v>
      </c>
      <c r="C2670" s="9" t="s">
        <v>15545</v>
      </c>
      <c r="D2670" s="9">
        <v>2668</v>
      </c>
      <c r="E2670" s="9" t="s">
        <v>15546</v>
      </c>
      <c r="F2670" s="9" t="s">
        <v>365</v>
      </c>
      <c r="G2670" s="9" t="s">
        <v>15547</v>
      </c>
      <c r="H2670" s="9" t="s">
        <v>327</v>
      </c>
      <c r="I2670" s="9"/>
      <c r="J2670" s="9" t="s">
        <v>15548</v>
      </c>
      <c r="K2670" s="9" t="s">
        <v>15549</v>
      </c>
      <c r="L2670" s="9" t="s">
        <v>15549</v>
      </c>
    </row>
    <row r="2671" spans="1:12" x14ac:dyDescent="0.35">
      <c r="A2671" s="9" t="s">
        <v>15550</v>
      </c>
      <c r="B2671" s="9" t="s">
        <v>15551</v>
      </c>
      <c r="C2671" s="9" t="s">
        <v>15552</v>
      </c>
      <c r="D2671" s="9">
        <v>2669</v>
      </c>
      <c r="E2671" s="9" t="s">
        <v>15553</v>
      </c>
      <c r="F2671" s="9" t="s">
        <v>318</v>
      </c>
      <c r="G2671" s="9" t="s">
        <v>15554</v>
      </c>
      <c r="H2671" s="9" t="s">
        <v>320</v>
      </c>
      <c r="I2671" s="9"/>
      <c r="J2671" s="9"/>
      <c r="K2671" s="9"/>
      <c r="L2671" s="9"/>
    </row>
    <row r="2672" spans="1:12" x14ac:dyDescent="0.35">
      <c r="A2672" s="9" t="s">
        <v>15555</v>
      </c>
      <c r="B2672" s="9" t="s">
        <v>15556</v>
      </c>
      <c r="C2672" s="9" t="s">
        <v>15557</v>
      </c>
      <c r="D2672" s="9">
        <v>2670</v>
      </c>
      <c r="E2672" s="9" t="s">
        <v>15558</v>
      </c>
      <c r="F2672" s="9" t="s">
        <v>318</v>
      </c>
      <c r="G2672" s="9" t="s">
        <v>15559</v>
      </c>
      <c r="H2672" s="9" t="s">
        <v>327</v>
      </c>
      <c r="I2672" s="9"/>
      <c r="J2672" s="9" t="s">
        <v>15560</v>
      </c>
      <c r="K2672" s="9" t="s">
        <v>15561</v>
      </c>
      <c r="L2672" s="9" t="s">
        <v>15561</v>
      </c>
    </row>
    <row r="2673" spans="1:12" x14ac:dyDescent="0.35">
      <c r="A2673" s="9" t="s">
        <v>15562</v>
      </c>
      <c r="B2673" s="9" t="s">
        <v>15563</v>
      </c>
      <c r="C2673" s="9" t="s">
        <v>15564</v>
      </c>
      <c r="D2673" s="9">
        <v>2671</v>
      </c>
      <c r="E2673" s="9" t="s">
        <v>15565</v>
      </c>
      <c r="F2673" s="9" t="s">
        <v>1005</v>
      </c>
      <c r="G2673" s="9" t="s">
        <v>15566</v>
      </c>
      <c r="H2673" s="9" t="s">
        <v>327</v>
      </c>
      <c r="I2673" s="9"/>
      <c r="J2673" s="9" t="s">
        <v>15567</v>
      </c>
      <c r="K2673" s="9" t="s">
        <v>15568</v>
      </c>
      <c r="L2673" s="9" t="s">
        <v>15568</v>
      </c>
    </row>
    <row r="2674" spans="1:12" x14ac:dyDescent="0.35">
      <c r="A2674" s="9" t="s">
        <v>15569</v>
      </c>
      <c r="B2674" s="9" t="s">
        <v>15570</v>
      </c>
      <c r="C2674" s="9" t="s">
        <v>15571</v>
      </c>
      <c r="D2674" s="9">
        <v>2672</v>
      </c>
      <c r="E2674" s="9" t="s">
        <v>15572</v>
      </c>
      <c r="F2674" s="9" t="s">
        <v>412</v>
      </c>
      <c r="G2674" s="9" t="s">
        <v>15573</v>
      </c>
      <c r="H2674" s="9" t="s">
        <v>320</v>
      </c>
      <c r="I2674" s="9"/>
      <c r="J2674" s="9"/>
      <c r="K2674" s="9" t="s">
        <v>15574</v>
      </c>
      <c r="L2674" s="9" t="s">
        <v>15574</v>
      </c>
    </row>
    <row r="2675" spans="1:12" x14ac:dyDescent="0.35">
      <c r="A2675" s="9" t="s">
        <v>15575</v>
      </c>
      <c r="B2675" s="9" t="s">
        <v>15576</v>
      </c>
      <c r="C2675" s="9" t="s">
        <v>15577</v>
      </c>
      <c r="D2675" s="9">
        <v>2673</v>
      </c>
      <c r="E2675" s="9" t="s">
        <v>15578</v>
      </c>
      <c r="F2675" s="9" t="s">
        <v>412</v>
      </c>
      <c r="G2675" s="9" t="s">
        <v>15579</v>
      </c>
      <c r="H2675" s="9" t="s">
        <v>320</v>
      </c>
      <c r="I2675" s="9"/>
      <c r="J2675" s="9"/>
      <c r="K2675" s="9" t="s">
        <v>15580</v>
      </c>
      <c r="L2675" s="9" t="s">
        <v>15580</v>
      </c>
    </row>
    <row r="2676" spans="1:12" x14ac:dyDescent="0.35">
      <c r="A2676" s="9" t="s">
        <v>15581</v>
      </c>
      <c r="B2676" s="9" t="s">
        <v>15582</v>
      </c>
      <c r="C2676" s="9" t="s">
        <v>15583</v>
      </c>
      <c r="D2676" s="9">
        <v>2674</v>
      </c>
      <c r="E2676" s="9" t="s">
        <v>15584</v>
      </c>
      <c r="F2676" s="9" t="s">
        <v>318</v>
      </c>
      <c r="G2676" s="9" t="s">
        <v>15585</v>
      </c>
      <c r="H2676" s="9" t="s">
        <v>327</v>
      </c>
      <c r="I2676" s="9"/>
      <c r="J2676" s="9"/>
      <c r="K2676" s="9" t="s">
        <v>15586</v>
      </c>
      <c r="L2676" s="9" t="s">
        <v>15586</v>
      </c>
    </row>
    <row r="2677" spans="1:12" x14ac:dyDescent="0.35">
      <c r="A2677" s="9" t="s">
        <v>15587</v>
      </c>
      <c r="B2677" s="9" t="s">
        <v>15588</v>
      </c>
      <c r="C2677" s="9" t="s">
        <v>15589</v>
      </c>
      <c r="D2677" s="9">
        <v>2675</v>
      </c>
      <c r="E2677" s="9" t="s">
        <v>15590</v>
      </c>
      <c r="F2677" s="9" t="s">
        <v>318</v>
      </c>
      <c r="G2677" s="9" t="s">
        <v>15591</v>
      </c>
      <c r="H2677" s="9" t="s">
        <v>320</v>
      </c>
      <c r="I2677" s="9"/>
      <c r="J2677" s="9"/>
      <c r="K2677" s="9" t="s">
        <v>15592</v>
      </c>
      <c r="L2677" s="9" t="s">
        <v>15592</v>
      </c>
    </row>
    <row r="2678" spans="1:12" x14ac:dyDescent="0.35">
      <c r="A2678" s="9" t="s">
        <v>15593</v>
      </c>
      <c r="B2678" s="9" t="s">
        <v>15594</v>
      </c>
      <c r="C2678" s="9" t="s">
        <v>15595</v>
      </c>
      <c r="D2678" s="9">
        <v>2676</v>
      </c>
      <c r="E2678" s="9" t="s">
        <v>15596</v>
      </c>
      <c r="F2678" s="9" t="s">
        <v>412</v>
      </c>
      <c r="G2678" s="9"/>
      <c r="H2678" s="9"/>
      <c r="I2678" s="9"/>
      <c r="J2678" s="9" t="s">
        <v>15597</v>
      </c>
      <c r="K2678" s="9" t="s">
        <v>15598</v>
      </c>
      <c r="L2678" s="9" t="s">
        <v>15598</v>
      </c>
    </row>
    <row r="2679" spans="1:12" x14ac:dyDescent="0.35">
      <c r="A2679" s="9" t="s">
        <v>15599</v>
      </c>
      <c r="B2679" s="9" t="s">
        <v>15600</v>
      </c>
      <c r="C2679" s="9" t="s">
        <v>15601</v>
      </c>
      <c r="D2679" s="9">
        <v>2677</v>
      </c>
      <c r="E2679" s="9" t="s">
        <v>15602</v>
      </c>
      <c r="F2679" s="9" t="s">
        <v>318</v>
      </c>
      <c r="G2679" s="9" t="s">
        <v>15603</v>
      </c>
      <c r="H2679" s="9" t="s">
        <v>320</v>
      </c>
      <c r="I2679" s="9"/>
      <c r="J2679" s="9"/>
      <c r="K2679" s="9"/>
      <c r="L2679" s="9"/>
    </row>
    <row r="2680" spans="1:12" x14ac:dyDescent="0.35">
      <c r="A2680" s="9" t="s">
        <v>15604</v>
      </c>
      <c r="B2680" s="9" t="s">
        <v>15605</v>
      </c>
      <c r="C2680" s="9" t="s">
        <v>15606</v>
      </c>
      <c r="D2680" s="9">
        <v>2678</v>
      </c>
      <c r="E2680" s="9" t="s">
        <v>15607</v>
      </c>
      <c r="F2680" s="9" t="s">
        <v>392</v>
      </c>
      <c r="G2680" s="9" t="s">
        <v>15608</v>
      </c>
      <c r="H2680" s="9" t="s">
        <v>320</v>
      </c>
      <c r="I2680" s="9"/>
      <c r="J2680" s="9"/>
      <c r="K2680" s="9" t="s">
        <v>15609</v>
      </c>
      <c r="L2680" s="9" t="s">
        <v>15609</v>
      </c>
    </row>
    <row r="2681" spans="1:12" x14ac:dyDescent="0.35">
      <c r="A2681" s="9" t="s">
        <v>15610</v>
      </c>
      <c r="B2681" s="9" t="s">
        <v>15611</v>
      </c>
      <c r="C2681" s="9" t="s">
        <v>15612</v>
      </c>
      <c r="D2681" s="9">
        <v>2679</v>
      </c>
      <c r="E2681" s="9" t="s">
        <v>15613</v>
      </c>
      <c r="F2681" s="9" t="s">
        <v>318</v>
      </c>
      <c r="G2681" s="9" t="s">
        <v>15614</v>
      </c>
      <c r="H2681" s="9" t="s">
        <v>320</v>
      </c>
      <c r="I2681" s="9"/>
      <c r="J2681" s="9"/>
      <c r="K2681" s="9" t="s">
        <v>15615</v>
      </c>
      <c r="L2681" s="9" t="s">
        <v>15615</v>
      </c>
    </row>
    <row r="2682" spans="1:12" x14ac:dyDescent="0.35">
      <c r="A2682" s="9" t="s">
        <v>15616</v>
      </c>
      <c r="B2682" s="9" t="s">
        <v>15617</v>
      </c>
      <c r="C2682" s="9" t="s">
        <v>15618</v>
      </c>
      <c r="D2682" s="9">
        <v>2680</v>
      </c>
      <c r="E2682" s="9" t="s">
        <v>15619</v>
      </c>
      <c r="F2682" s="9" t="s">
        <v>318</v>
      </c>
      <c r="G2682" s="9" t="s">
        <v>6629</v>
      </c>
      <c r="H2682" s="9" t="s">
        <v>327</v>
      </c>
      <c r="I2682" s="9"/>
      <c r="J2682" s="9" t="s">
        <v>15620</v>
      </c>
      <c r="K2682" s="9" t="s">
        <v>15621</v>
      </c>
      <c r="L2682" s="9" t="s">
        <v>15621</v>
      </c>
    </row>
    <row r="2683" spans="1:12" x14ac:dyDescent="0.35">
      <c r="A2683" s="9" t="s">
        <v>15622</v>
      </c>
      <c r="B2683" s="9" t="s">
        <v>15623</v>
      </c>
      <c r="C2683" s="9" t="s">
        <v>15624</v>
      </c>
      <c r="D2683" s="9">
        <v>2681</v>
      </c>
      <c r="E2683" s="9" t="s">
        <v>15625</v>
      </c>
      <c r="F2683" s="9" t="s">
        <v>318</v>
      </c>
      <c r="G2683" s="9" t="s">
        <v>15626</v>
      </c>
      <c r="H2683" s="9" t="s">
        <v>327</v>
      </c>
      <c r="I2683" s="9"/>
      <c r="J2683" s="9" t="s">
        <v>15627</v>
      </c>
      <c r="K2683" s="9" t="s">
        <v>15628</v>
      </c>
      <c r="L2683" s="9" t="s">
        <v>15628</v>
      </c>
    </row>
    <row r="2684" spans="1:12" x14ac:dyDescent="0.35">
      <c r="A2684" s="9" t="s">
        <v>15629</v>
      </c>
      <c r="B2684" s="9" t="s">
        <v>15630</v>
      </c>
      <c r="C2684" s="9" t="s">
        <v>15631</v>
      </c>
      <c r="D2684" s="9">
        <v>2682</v>
      </c>
      <c r="E2684" s="9" t="s">
        <v>15632</v>
      </c>
      <c r="F2684" s="9" t="s">
        <v>412</v>
      </c>
      <c r="G2684" s="9" t="s">
        <v>15633</v>
      </c>
      <c r="H2684" s="9" t="s">
        <v>327</v>
      </c>
      <c r="I2684" s="9"/>
      <c r="J2684" s="9"/>
      <c r="K2684" s="9" t="s">
        <v>15634</v>
      </c>
      <c r="L2684" s="9" t="s">
        <v>350</v>
      </c>
    </row>
    <row r="2685" spans="1:12" x14ac:dyDescent="0.35">
      <c r="A2685" s="9" t="s">
        <v>15635</v>
      </c>
      <c r="B2685" s="9" t="s">
        <v>15636</v>
      </c>
      <c r="C2685" s="9" t="s">
        <v>15637</v>
      </c>
      <c r="D2685" s="9">
        <v>2683</v>
      </c>
      <c r="E2685" s="9" t="s">
        <v>15638</v>
      </c>
      <c r="F2685" s="9" t="s">
        <v>318</v>
      </c>
      <c r="G2685" s="9" t="s">
        <v>15639</v>
      </c>
      <c r="H2685" s="9" t="s">
        <v>320</v>
      </c>
      <c r="I2685" s="9"/>
      <c r="J2685" s="9"/>
      <c r="K2685" s="9"/>
      <c r="L2685" s="9"/>
    </row>
    <row r="2686" spans="1:12" x14ac:dyDescent="0.35">
      <c r="A2686" s="9" t="s">
        <v>15640</v>
      </c>
      <c r="B2686" s="9" t="s">
        <v>15641</v>
      </c>
      <c r="C2686" s="9" t="s">
        <v>15642</v>
      </c>
      <c r="D2686" s="9">
        <v>2684</v>
      </c>
      <c r="E2686" s="9" t="s">
        <v>15643</v>
      </c>
      <c r="F2686" s="9" t="s">
        <v>318</v>
      </c>
      <c r="G2686" s="9" t="s">
        <v>15644</v>
      </c>
      <c r="H2686" s="9" t="s">
        <v>327</v>
      </c>
      <c r="I2686" s="9"/>
      <c r="J2686" s="9"/>
      <c r="K2686" s="9"/>
      <c r="L2686" s="9"/>
    </row>
    <row r="2687" spans="1:12" x14ac:dyDescent="0.35">
      <c r="A2687" s="9" t="s">
        <v>15645</v>
      </c>
      <c r="B2687" s="9" t="s">
        <v>15646</v>
      </c>
      <c r="C2687" s="9" t="s">
        <v>15647</v>
      </c>
      <c r="D2687" s="9">
        <v>2685</v>
      </c>
      <c r="E2687" s="9" t="s">
        <v>15648</v>
      </c>
      <c r="F2687" s="9" t="s">
        <v>318</v>
      </c>
      <c r="G2687" s="9" t="s">
        <v>15649</v>
      </c>
      <c r="H2687" s="9" t="s">
        <v>327</v>
      </c>
      <c r="I2687" s="9"/>
      <c r="J2687" s="9" t="s">
        <v>15650</v>
      </c>
      <c r="K2687" s="9" t="s">
        <v>15651</v>
      </c>
      <c r="L2687" s="9" t="s">
        <v>15651</v>
      </c>
    </row>
    <row r="2688" spans="1:12" x14ac:dyDescent="0.35">
      <c r="A2688" s="9" t="s">
        <v>15652</v>
      </c>
      <c r="B2688" s="9" t="s">
        <v>15653</v>
      </c>
      <c r="C2688" s="9" t="s">
        <v>15654</v>
      </c>
      <c r="D2688" s="9">
        <v>2686</v>
      </c>
      <c r="E2688" s="9" t="s">
        <v>15655</v>
      </c>
      <c r="F2688" s="9" t="s">
        <v>318</v>
      </c>
      <c r="G2688" s="9" t="s">
        <v>15656</v>
      </c>
      <c r="H2688" s="9" t="s">
        <v>327</v>
      </c>
      <c r="I2688" s="9"/>
      <c r="J2688" s="9" t="s">
        <v>15657</v>
      </c>
      <c r="K2688" s="9" t="s">
        <v>15658</v>
      </c>
      <c r="L2688" s="9" t="s">
        <v>15658</v>
      </c>
    </row>
    <row r="2689" spans="1:12" x14ac:dyDescent="0.35">
      <c r="A2689" s="9" t="s">
        <v>15659</v>
      </c>
      <c r="B2689" s="9" t="s">
        <v>15660</v>
      </c>
      <c r="C2689" s="9" t="s">
        <v>15661</v>
      </c>
      <c r="D2689" s="9">
        <v>2687</v>
      </c>
      <c r="E2689" s="9" t="s">
        <v>15662</v>
      </c>
      <c r="F2689" s="9" t="s">
        <v>318</v>
      </c>
      <c r="G2689" s="9" t="s">
        <v>15663</v>
      </c>
      <c r="H2689" s="9" t="s">
        <v>320</v>
      </c>
      <c r="I2689" s="9"/>
      <c r="J2689" s="9"/>
      <c r="K2689" s="9"/>
      <c r="L2689" s="9"/>
    </row>
    <row r="2690" spans="1:12" x14ac:dyDescent="0.35">
      <c r="A2690" s="9" t="s">
        <v>15664</v>
      </c>
      <c r="B2690" s="9" t="s">
        <v>15665</v>
      </c>
      <c r="C2690" s="9" t="s">
        <v>15666</v>
      </c>
      <c r="D2690" s="9">
        <v>2688</v>
      </c>
      <c r="E2690" s="9" t="s">
        <v>15667</v>
      </c>
      <c r="F2690" s="9" t="s">
        <v>318</v>
      </c>
      <c r="G2690" s="9" t="s">
        <v>15668</v>
      </c>
      <c r="H2690" s="9" t="s">
        <v>320</v>
      </c>
      <c r="I2690" s="9"/>
      <c r="J2690" s="9"/>
      <c r="K2690" s="9"/>
      <c r="L2690" s="9"/>
    </row>
    <row r="2691" spans="1:12" x14ac:dyDescent="0.35">
      <c r="A2691" s="9" t="s">
        <v>15669</v>
      </c>
      <c r="B2691" s="9" t="s">
        <v>15670</v>
      </c>
      <c r="C2691" s="9" t="s">
        <v>15671</v>
      </c>
      <c r="D2691" s="9">
        <v>2689</v>
      </c>
      <c r="E2691" s="9" t="s">
        <v>15672</v>
      </c>
      <c r="F2691" s="9" t="s">
        <v>365</v>
      </c>
      <c r="G2691" s="9"/>
      <c r="H2691" s="9"/>
      <c r="I2691" s="9"/>
      <c r="J2691" s="9"/>
      <c r="K2691" s="9"/>
      <c r="L2691" s="9"/>
    </row>
    <row r="2692" spans="1:12" x14ac:dyDescent="0.35">
      <c r="A2692" s="9" t="s">
        <v>15673</v>
      </c>
      <c r="B2692" s="9" t="s">
        <v>15674</v>
      </c>
      <c r="C2692" s="9" t="s">
        <v>15675</v>
      </c>
      <c r="D2692" s="9">
        <v>2690</v>
      </c>
      <c r="E2692" s="9" t="s">
        <v>15676</v>
      </c>
      <c r="F2692" s="9" t="s">
        <v>318</v>
      </c>
      <c r="G2692" s="9" t="s">
        <v>15677</v>
      </c>
      <c r="H2692" s="9" t="s">
        <v>327</v>
      </c>
      <c r="I2692" s="9"/>
      <c r="J2692" s="9" t="s">
        <v>15678</v>
      </c>
      <c r="K2692" s="9" t="s">
        <v>15679</v>
      </c>
      <c r="L2692" s="9" t="s">
        <v>15679</v>
      </c>
    </row>
    <row r="2693" spans="1:12" x14ac:dyDescent="0.35">
      <c r="A2693" s="9" t="s">
        <v>15680</v>
      </c>
      <c r="B2693" s="9" t="s">
        <v>15681</v>
      </c>
      <c r="C2693" s="9" t="s">
        <v>15682</v>
      </c>
      <c r="D2693" s="9">
        <v>2691</v>
      </c>
      <c r="E2693" s="9" t="s">
        <v>15683</v>
      </c>
      <c r="F2693" s="9" t="s">
        <v>318</v>
      </c>
      <c r="G2693" s="9" t="s">
        <v>15684</v>
      </c>
      <c r="H2693" s="9" t="s">
        <v>327</v>
      </c>
      <c r="I2693" s="9"/>
      <c r="J2693" s="9" t="s">
        <v>15685</v>
      </c>
      <c r="K2693" s="9" t="s">
        <v>15686</v>
      </c>
      <c r="L2693" s="9" t="s">
        <v>15686</v>
      </c>
    </row>
    <row r="2694" spans="1:12" x14ac:dyDescent="0.35">
      <c r="A2694" s="9" t="s">
        <v>15687</v>
      </c>
      <c r="B2694" s="9" t="s">
        <v>15688</v>
      </c>
      <c r="C2694" s="9" t="s">
        <v>15689</v>
      </c>
      <c r="D2694" s="9">
        <v>2692</v>
      </c>
      <c r="E2694" s="9" t="s">
        <v>15690</v>
      </c>
      <c r="F2694" s="9" t="s">
        <v>318</v>
      </c>
      <c r="G2694" s="9"/>
      <c r="H2694" s="9"/>
      <c r="I2694" s="9"/>
      <c r="J2694" s="9"/>
      <c r="K2694" s="9"/>
      <c r="L2694" s="9"/>
    </row>
    <row r="2695" spans="1:12" x14ac:dyDescent="0.35">
      <c r="A2695" s="9" t="s">
        <v>15691</v>
      </c>
      <c r="B2695" s="9" t="s">
        <v>15692</v>
      </c>
      <c r="C2695" s="9" t="s">
        <v>15693</v>
      </c>
      <c r="D2695" s="9">
        <v>2693</v>
      </c>
      <c r="E2695" s="9" t="s">
        <v>15694</v>
      </c>
      <c r="F2695" s="9" t="s">
        <v>412</v>
      </c>
      <c r="G2695" s="9" t="s">
        <v>15695</v>
      </c>
      <c r="H2695" s="9" t="s">
        <v>320</v>
      </c>
      <c r="I2695" s="9"/>
      <c r="J2695" s="9"/>
      <c r="K2695" s="9" t="s">
        <v>350</v>
      </c>
      <c r="L2695" s="9" t="s">
        <v>350</v>
      </c>
    </row>
    <row r="2696" spans="1:12" x14ac:dyDescent="0.35">
      <c r="A2696" s="9" t="s">
        <v>15696</v>
      </c>
      <c r="B2696" s="9" t="s">
        <v>15697</v>
      </c>
      <c r="C2696" s="9" t="s">
        <v>15698</v>
      </c>
      <c r="D2696" s="9">
        <v>2694</v>
      </c>
      <c r="E2696" s="9" t="s">
        <v>15699</v>
      </c>
      <c r="F2696" s="9" t="s">
        <v>392</v>
      </c>
      <c r="G2696" s="9" t="s">
        <v>15700</v>
      </c>
      <c r="H2696" s="9" t="s">
        <v>327</v>
      </c>
      <c r="I2696" s="9"/>
      <c r="J2696" s="9"/>
      <c r="K2696" s="9"/>
      <c r="L2696" s="9"/>
    </row>
    <row r="2697" spans="1:12" x14ac:dyDescent="0.35">
      <c r="A2697" s="9" t="s">
        <v>15701</v>
      </c>
      <c r="B2697" s="9" t="s">
        <v>15702</v>
      </c>
      <c r="C2697" s="9" t="s">
        <v>15703</v>
      </c>
      <c r="D2697" s="9">
        <v>2695</v>
      </c>
      <c r="E2697" s="9" t="s">
        <v>15704</v>
      </c>
      <c r="F2697" s="9" t="s">
        <v>318</v>
      </c>
      <c r="G2697" s="9" t="s">
        <v>15705</v>
      </c>
      <c r="H2697" s="9" t="s">
        <v>320</v>
      </c>
      <c r="I2697" s="9"/>
      <c r="J2697" s="9"/>
      <c r="K2697" s="9" t="s">
        <v>15706</v>
      </c>
      <c r="L2697" s="9" t="s">
        <v>15706</v>
      </c>
    </row>
    <row r="2698" spans="1:12" x14ac:dyDescent="0.35">
      <c r="A2698" s="9" t="s">
        <v>15707</v>
      </c>
      <c r="B2698" s="9" t="s">
        <v>15708</v>
      </c>
      <c r="C2698" s="9" t="s">
        <v>15709</v>
      </c>
      <c r="D2698" s="9">
        <v>2696</v>
      </c>
      <c r="E2698" s="9" t="s">
        <v>15710</v>
      </c>
      <c r="F2698" s="9" t="s">
        <v>318</v>
      </c>
      <c r="G2698" s="9" t="s">
        <v>15711</v>
      </c>
      <c r="H2698" s="9" t="s">
        <v>327</v>
      </c>
      <c r="I2698" s="9"/>
      <c r="J2698" s="9"/>
      <c r="K2698" s="9"/>
      <c r="L2698" s="9"/>
    </row>
    <row r="2699" spans="1:12" x14ac:dyDescent="0.35">
      <c r="A2699" s="9" t="s">
        <v>15712</v>
      </c>
      <c r="B2699" s="9" t="s">
        <v>15713</v>
      </c>
      <c r="C2699" s="9" t="s">
        <v>15714</v>
      </c>
      <c r="D2699" s="9">
        <v>2697</v>
      </c>
      <c r="E2699" s="9" t="s">
        <v>15715</v>
      </c>
      <c r="F2699" s="9" t="s">
        <v>365</v>
      </c>
      <c r="G2699" s="9" t="s">
        <v>15716</v>
      </c>
      <c r="H2699" s="9" t="s">
        <v>327</v>
      </c>
      <c r="I2699" s="9"/>
      <c r="J2699" s="9"/>
      <c r="K2699" s="9"/>
      <c r="L2699" s="9"/>
    </row>
    <row r="2700" spans="1:12" x14ac:dyDescent="0.35">
      <c r="A2700" s="9" t="s">
        <v>15717</v>
      </c>
      <c r="B2700" s="9" t="s">
        <v>15718</v>
      </c>
      <c r="C2700" s="9" t="s">
        <v>15719</v>
      </c>
      <c r="D2700" s="9">
        <v>2698</v>
      </c>
      <c r="E2700" s="9" t="s">
        <v>15720</v>
      </c>
      <c r="F2700" s="9" t="s">
        <v>318</v>
      </c>
      <c r="G2700" s="9" t="s">
        <v>15721</v>
      </c>
      <c r="H2700" s="9" t="s">
        <v>320</v>
      </c>
      <c r="I2700" s="9"/>
      <c r="J2700" s="9"/>
      <c r="K2700" s="9" t="s">
        <v>15722</v>
      </c>
      <c r="L2700" s="9" t="s">
        <v>15722</v>
      </c>
    </row>
    <row r="2701" spans="1:12" x14ac:dyDescent="0.35">
      <c r="A2701" s="9" t="s">
        <v>15723</v>
      </c>
      <c r="B2701" s="9" t="s">
        <v>15724</v>
      </c>
      <c r="C2701" s="9" t="s">
        <v>15725</v>
      </c>
      <c r="D2701" s="9">
        <v>2699</v>
      </c>
      <c r="E2701" s="9" t="s">
        <v>15726</v>
      </c>
      <c r="F2701" s="9" t="s">
        <v>412</v>
      </c>
      <c r="G2701" s="9" t="s">
        <v>15727</v>
      </c>
      <c r="H2701" s="9" t="s">
        <v>327</v>
      </c>
      <c r="I2701" s="9"/>
      <c r="J2701" s="9" t="s">
        <v>15728</v>
      </c>
      <c r="K2701" s="9" t="s">
        <v>15729</v>
      </c>
      <c r="L2701" s="9" t="s">
        <v>15729</v>
      </c>
    </row>
    <row r="2702" spans="1:12" x14ac:dyDescent="0.35">
      <c r="A2702" s="9" t="s">
        <v>15730</v>
      </c>
      <c r="B2702" s="9" t="s">
        <v>15731</v>
      </c>
      <c r="C2702" s="9" t="s">
        <v>15732</v>
      </c>
      <c r="D2702" s="9">
        <v>2700</v>
      </c>
      <c r="E2702" s="9" t="s">
        <v>15733</v>
      </c>
      <c r="F2702" s="9" t="s">
        <v>318</v>
      </c>
      <c r="G2702" s="9" t="s">
        <v>15734</v>
      </c>
      <c r="H2702" s="9" t="s">
        <v>320</v>
      </c>
      <c r="I2702" s="9"/>
      <c r="J2702" s="9"/>
      <c r="K2702" s="9" t="s">
        <v>15735</v>
      </c>
      <c r="L2702" s="9" t="s">
        <v>15735</v>
      </c>
    </row>
    <row r="2703" spans="1:12" x14ac:dyDescent="0.35">
      <c r="A2703" s="9" t="s">
        <v>15736</v>
      </c>
      <c r="B2703" s="9" t="s">
        <v>15737</v>
      </c>
      <c r="C2703" s="9" t="s">
        <v>15738</v>
      </c>
      <c r="D2703" s="9">
        <v>2701</v>
      </c>
      <c r="E2703" s="9" t="s">
        <v>15739</v>
      </c>
      <c r="F2703" s="9" t="s">
        <v>412</v>
      </c>
      <c r="G2703" s="9" t="s">
        <v>15740</v>
      </c>
      <c r="H2703" s="9" t="s">
        <v>320</v>
      </c>
      <c r="I2703" s="9"/>
      <c r="J2703" s="9"/>
      <c r="K2703" s="9" t="s">
        <v>15741</v>
      </c>
      <c r="L2703" s="9" t="s">
        <v>15742</v>
      </c>
    </row>
    <row r="2704" spans="1:12" x14ac:dyDescent="0.35">
      <c r="A2704" s="9" t="s">
        <v>15743</v>
      </c>
      <c r="B2704" s="9" t="s">
        <v>15744</v>
      </c>
      <c r="C2704" s="9" t="s">
        <v>15745</v>
      </c>
      <c r="D2704" s="9">
        <v>2702</v>
      </c>
      <c r="E2704" s="9" t="s">
        <v>15746</v>
      </c>
      <c r="F2704" s="9" t="s">
        <v>365</v>
      </c>
      <c r="G2704" s="9" t="s">
        <v>15747</v>
      </c>
      <c r="H2704" s="9" t="s">
        <v>327</v>
      </c>
      <c r="I2704" s="9"/>
      <c r="J2704" s="9"/>
      <c r="K2704" s="9" t="s">
        <v>15748</v>
      </c>
      <c r="L2704" s="9" t="s">
        <v>15748</v>
      </c>
    </row>
    <row r="2705" spans="1:12" x14ac:dyDescent="0.35">
      <c r="A2705" s="9" t="s">
        <v>15749</v>
      </c>
      <c r="B2705" s="9" t="s">
        <v>15750</v>
      </c>
      <c r="C2705" s="9" t="s">
        <v>15751</v>
      </c>
      <c r="D2705" s="9">
        <v>2703</v>
      </c>
      <c r="E2705" s="9" t="s">
        <v>15752</v>
      </c>
      <c r="F2705" s="9" t="s">
        <v>412</v>
      </c>
      <c r="G2705" s="9" t="s">
        <v>15753</v>
      </c>
      <c r="H2705" s="9" t="s">
        <v>327</v>
      </c>
      <c r="I2705" s="9"/>
      <c r="J2705" s="9" t="s">
        <v>15754</v>
      </c>
      <c r="K2705" s="9" t="s">
        <v>15755</v>
      </c>
      <c r="L2705" s="9" t="s">
        <v>15756</v>
      </c>
    </row>
    <row r="2706" spans="1:12" x14ac:dyDescent="0.35">
      <c r="A2706" s="9" t="s">
        <v>15757</v>
      </c>
      <c r="B2706" s="9" t="s">
        <v>15758</v>
      </c>
      <c r="C2706" s="9" t="s">
        <v>15759</v>
      </c>
      <c r="D2706" s="9">
        <v>2704</v>
      </c>
      <c r="E2706" s="9" t="s">
        <v>15760</v>
      </c>
      <c r="F2706" s="9" t="s">
        <v>412</v>
      </c>
      <c r="G2706" s="9" t="s">
        <v>15761</v>
      </c>
      <c r="H2706" s="9" t="s">
        <v>327</v>
      </c>
      <c r="I2706" s="9"/>
      <c r="J2706" s="9" t="s">
        <v>15762</v>
      </c>
      <c r="K2706" s="9" t="s">
        <v>15755</v>
      </c>
      <c r="L2706" s="9" t="s">
        <v>15763</v>
      </c>
    </row>
    <row r="2707" spans="1:12" x14ac:dyDescent="0.35">
      <c r="A2707" s="9" t="s">
        <v>15764</v>
      </c>
      <c r="B2707" s="9" t="s">
        <v>15765</v>
      </c>
      <c r="C2707" s="9" t="s">
        <v>15766</v>
      </c>
      <c r="D2707" s="9">
        <v>2705</v>
      </c>
      <c r="E2707" s="9" t="s">
        <v>15767</v>
      </c>
      <c r="F2707" s="9" t="s">
        <v>318</v>
      </c>
      <c r="G2707" s="9" t="s">
        <v>15768</v>
      </c>
      <c r="H2707" s="9" t="s">
        <v>320</v>
      </c>
      <c r="I2707" s="9"/>
      <c r="J2707" s="9"/>
      <c r="K2707" s="9"/>
      <c r="L2707" s="9"/>
    </row>
    <row r="2708" spans="1:12" x14ac:dyDescent="0.35">
      <c r="A2708" s="9" t="s">
        <v>15769</v>
      </c>
      <c r="B2708" s="9" t="s">
        <v>15770</v>
      </c>
      <c r="C2708" s="9" t="s">
        <v>15771</v>
      </c>
      <c r="D2708" s="9">
        <v>2706</v>
      </c>
      <c r="E2708" s="9" t="s">
        <v>15772</v>
      </c>
      <c r="F2708" s="9" t="s">
        <v>318</v>
      </c>
      <c r="G2708" s="9" t="s">
        <v>15773</v>
      </c>
      <c r="H2708" s="9" t="s">
        <v>320</v>
      </c>
      <c r="I2708" s="9"/>
      <c r="J2708" s="9"/>
      <c r="K2708" s="9" t="s">
        <v>15774</v>
      </c>
      <c r="L2708" s="9" t="s">
        <v>15775</v>
      </c>
    </row>
    <row r="2709" spans="1:12" x14ac:dyDescent="0.35">
      <c r="A2709" s="9" t="s">
        <v>15776</v>
      </c>
      <c r="B2709" s="9" t="s">
        <v>15777</v>
      </c>
      <c r="C2709" s="9" t="s">
        <v>15778</v>
      </c>
      <c r="D2709" s="9">
        <v>2707</v>
      </c>
      <c r="E2709" s="9" t="s">
        <v>15779</v>
      </c>
      <c r="F2709" s="9" t="s">
        <v>365</v>
      </c>
      <c r="G2709" s="9" t="s">
        <v>15780</v>
      </c>
      <c r="H2709" s="9" t="s">
        <v>327</v>
      </c>
      <c r="I2709" s="9"/>
      <c r="J2709" s="9"/>
      <c r="K2709" s="9" t="s">
        <v>15781</v>
      </c>
      <c r="L2709" s="9" t="s">
        <v>15782</v>
      </c>
    </row>
    <row r="2710" spans="1:12" x14ac:dyDescent="0.35">
      <c r="A2710" s="9" t="s">
        <v>15783</v>
      </c>
      <c r="B2710" s="9" t="s">
        <v>15784</v>
      </c>
      <c r="C2710" s="9" t="s">
        <v>15785</v>
      </c>
      <c r="D2710" s="9">
        <v>2708</v>
      </c>
      <c r="E2710" s="9" t="s">
        <v>15786</v>
      </c>
      <c r="F2710" s="9" t="s">
        <v>318</v>
      </c>
      <c r="G2710" s="9" t="s">
        <v>15787</v>
      </c>
      <c r="H2710" s="9" t="s">
        <v>320</v>
      </c>
      <c r="I2710" s="9"/>
      <c r="J2710" s="9"/>
      <c r="K2710" s="9"/>
      <c r="L2710" s="9"/>
    </row>
    <row r="2711" spans="1:12" x14ac:dyDescent="0.35">
      <c r="A2711" s="9" t="s">
        <v>15788</v>
      </c>
      <c r="B2711" s="9" t="s">
        <v>15789</v>
      </c>
      <c r="C2711" s="9" t="s">
        <v>15790</v>
      </c>
      <c r="D2711" s="9">
        <v>2709</v>
      </c>
      <c r="E2711" s="9" t="s">
        <v>15791</v>
      </c>
      <c r="F2711" s="9" t="s">
        <v>318</v>
      </c>
      <c r="G2711" s="9" t="s">
        <v>15792</v>
      </c>
      <c r="H2711" s="9" t="s">
        <v>320</v>
      </c>
      <c r="I2711" s="9"/>
      <c r="J2711" s="9"/>
      <c r="K2711" s="9"/>
      <c r="L2711" s="9"/>
    </row>
    <row r="2712" spans="1:12" x14ac:dyDescent="0.35">
      <c r="A2712" s="9" t="s">
        <v>15793</v>
      </c>
      <c r="B2712" s="9" t="s">
        <v>15794</v>
      </c>
      <c r="C2712" s="9" t="s">
        <v>15795</v>
      </c>
      <c r="D2712" s="9">
        <v>2710</v>
      </c>
      <c r="E2712" s="9" t="s">
        <v>15796</v>
      </c>
      <c r="F2712" s="9" t="s">
        <v>318</v>
      </c>
      <c r="G2712" s="9" t="s">
        <v>15797</v>
      </c>
      <c r="H2712" s="9" t="s">
        <v>327</v>
      </c>
      <c r="I2712" s="9"/>
      <c r="J2712" s="9"/>
      <c r="K2712" s="9"/>
      <c r="L2712" s="9"/>
    </row>
    <row r="2713" spans="1:12" x14ac:dyDescent="0.35">
      <c r="A2713" s="9" t="s">
        <v>15798</v>
      </c>
      <c r="B2713" s="9" t="s">
        <v>15799</v>
      </c>
      <c r="C2713" s="9" t="s">
        <v>15800</v>
      </c>
      <c r="D2713" s="9">
        <v>2711</v>
      </c>
      <c r="E2713" s="9" t="s">
        <v>15801</v>
      </c>
      <c r="F2713" s="9" t="s">
        <v>318</v>
      </c>
      <c r="G2713" s="9" t="s">
        <v>15802</v>
      </c>
      <c r="H2713" s="9" t="s">
        <v>320</v>
      </c>
      <c r="I2713" s="9"/>
      <c r="J2713" s="9"/>
      <c r="K2713" s="9"/>
      <c r="L2713" s="9"/>
    </row>
    <row r="2714" spans="1:12" x14ac:dyDescent="0.35">
      <c r="A2714" s="9" t="s">
        <v>15803</v>
      </c>
      <c r="B2714" s="9" t="s">
        <v>15804</v>
      </c>
      <c r="C2714" s="9" t="s">
        <v>15805</v>
      </c>
      <c r="D2714" s="9">
        <v>2712</v>
      </c>
      <c r="E2714" s="9" t="s">
        <v>15806</v>
      </c>
      <c r="F2714" s="9" t="s">
        <v>318</v>
      </c>
      <c r="G2714" s="9" t="s">
        <v>15807</v>
      </c>
      <c r="H2714" s="9" t="s">
        <v>320</v>
      </c>
      <c r="I2714" s="9"/>
      <c r="J2714" s="9"/>
      <c r="K2714" s="9"/>
      <c r="L2714" s="9"/>
    </row>
    <row r="2715" spans="1:12" x14ac:dyDescent="0.35">
      <c r="A2715" s="9" t="s">
        <v>15808</v>
      </c>
      <c r="B2715" s="9" t="s">
        <v>15809</v>
      </c>
      <c r="C2715" s="9" t="s">
        <v>15810</v>
      </c>
      <c r="D2715" s="9">
        <v>2713</v>
      </c>
      <c r="E2715" s="9" t="s">
        <v>15811</v>
      </c>
      <c r="F2715" s="9" t="s">
        <v>318</v>
      </c>
      <c r="G2715" s="9" t="s">
        <v>15812</v>
      </c>
      <c r="H2715" s="9" t="s">
        <v>320</v>
      </c>
      <c r="I2715" s="9"/>
      <c r="J2715" s="9"/>
      <c r="K2715" s="9"/>
      <c r="L2715" s="9"/>
    </row>
    <row r="2716" spans="1:12" x14ac:dyDescent="0.35">
      <c r="A2716" s="9" t="s">
        <v>15813</v>
      </c>
      <c r="B2716" s="9" t="s">
        <v>15814</v>
      </c>
      <c r="C2716" s="9" t="s">
        <v>15815</v>
      </c>
      <c r="D2716" s="9">
        <v>2714</v>
      </c>
      <c r="E2716" s="9" t="s">
        <v>15816</v>
      </c>
      <c r="F2716" s="9" t="s">
        <v>318</v>
      </c>
      <c r="G2716" s="9" t="s">
        <v>15817</v>
      </c>
      <c r="H2716" s="9" t="s">
        <v>320</v>
      </c>
      <c r="I2716" s="9"/>
      <c r="J2716" s="9"/>
      <c r="K2716" s="9"/>
      <c r="L2716" s="9"/>
    </row>
    <row r="2717" spans="1:12" x14ac:dyDescent="0.35">
      <c r="A2717" s="9" t="s">
        <v>15818</v>
      </c>
      <c r="B2717" s="9" t="s">
        <v>15819</v>
      </c>
      <c r="C2717" s="9" t="s">
        <v>15820</v>
      </c>
      <c r="D2717" s="9">
        <v>2715</v>
      </c>
      <c r="E2717" s="9" t="s">
        <v>15821</v>
      </c>
      <c r="F2717" s="9" t="s">
        <v>318</v>
      </c>
      <c r="G2717" s="9" t="s">
        <v>15822</v>
      </c>
      <c r="H2717" s="9" t="s">
        <v>320</v>
      </c>
      <c r="I2717" s="9"/>
      <c r="J2717" s="9"/>
      <c r="K2717" s="9" t="s">
        <v>350</v>
      </c>
      <c r="L2717" s="9" t="s">
        <v>350</v>
      </c>
    </row>
    <row r="2718" spans="1:12" x14ac:dyDescent="0.35">
      <c r="A2718" s="9" t="s">
        <v>15823</v>
      </c>
      <c r="B2718" s="9" t="s">
        <v>15824</v>
      </c>
      <c r="C2718" s="9" t="s">
        <v>15825</v>
      </c>
      <c r="D2718" s="9">
        <v>2716</v>
      </c>
      <c r="E2718" s="9" t="s">
        <v>15826</v>
      </c>
      <c r="F2718" s="9" t="s">
        <v>412</v>
      </c>
      <c r="G2718" s="9" t="s">
        <v>15827</v>
      </c>
      <c r="H2718" s="9" t="s">
        <v>327</v>
      </c>
      <c r="I2718" s="9"/>
      <c r="J2718" s="9" t="s">
        <v>15828</v>
      </c>
      <c r="K2718" s="9" t="s">
        <v>15829</v>
      </c>
      <c r="L2718" s="9" t="s">
        <v>15830</v>
      </c>
    </row>
    <row r="2719" spans="1:12" x14ac:dyDescent="0.35">
      <c r="A2719" s="9" t="s">
        <v>15831</v>
      </c>
      <c r="B2719" s="9" t="s">
        <v>15832</v>
      </c>
      <c r="C2719" s="9" t="s">
        <v>15833</v>
      </c>
      <c r="D2719" s="9">
        <v>2717</v>
      </c>
      <c r="E2719" s="9" t="s">
        <v>15834</v>
      </c>
      <c r="F2719" s="9" t="s">
        <v>318</v>
      </c>
      <c r="G2719" s="9" t="s">
        <v>15835</v>
      </c>
      <c r="H2719" s="9" t="s">
        <v>327</v>
      </c>
      <c r="I2719" s="9"/>
      <c r="J2719" s="9" t="s">
        <v>15836</v>
      </c>
      <c r="K2719" s="9" t="s">
        <v>15837</v>
      </c>
      <c r="L2719" s="9" t="s">
        <v>15837</v>
      </c>
    </row>
    <row r="2720" spans="1:12" x14ac:dyDescent="0.35">
      <c r="A2720" s="9" t="s">
        <v>15838</v>
      </c>
      <c r="B2720" s="9" t="s">
        <v>15839</v>
      </c>
      <c r="C2720" s="9" t="s">
        <v>15840</v>
      </c>
      <c r="D2720" s="9">
        <v>2718</v>
      </c>
      <c r="E2720" s="9" t="s">
        <v>15841</v>
      </c>
      <c r="F2720" s="9" t="s">
        <v>412</v>
      </c>
      <c r="G2720" s="9" t="s">
        <v>15842</v>
      </c>
      <c r="H2720" s="9" t="s">
        <v>327</v>
      </c>
      <c r="I2720" s="9"/>
      <c r="J2720" s="9" t="s">
        <v>15843</v>
      </c>
      <c r="K2720" s="9" t="s">
        <v>15844</v>
      </c>
      <c r="L2720" s="9" t="s">
        <v>15844</v>
      </c>
    </row>
    <row r="2721" spans="1:12" x14ac:dyDescent="0.35">
      <c r="A2721" s="9" t="s">
        <v>15845</v>
      </c>
      <c r="B2721" s="9" t="s">
        <v>15846</v>
      </c>
      <c r="C2721" s="9" t="s">
        <v>15847</v>
      </c>
      <c r="D2721" s="9">
        <v>2719</v>
      </c>
      <c r="E2721" s="9" t="s">
        <v>15848</v>
      </c>
      <c r="F2721" s="9" t="s">
        <v>318</v>
      </c>
      <c r="G2721" s="9" t="s">
        <v>15849</v>
      </c>
      <c r="H2721" s="9" t="s">
        <v>320</v>
      </c>
      <c r="I2721" s="9"/>
      <c r="J2721" s="9"/>
      <c r="K2721" s="9"/>
      <c r="L2721" s="9"/>
    </row>
    <row r="2722" spans="1:12" x14ac:dyDescent="0.35">
      <c r="A2722" s="9" t="s">
        <v>15850</v>
      </c>
      <c r="B2722" s="9" t="s">
        <v>15851</v>
      </c>
      <c r="C2722" s="9" t="s">
        <v>15852</v>
      </c>
      <c r="D2722" s="9">
        <v>2720</v>
      </c>
      <c r="E2722" s="9" t="s">
        <v>15853</v>
      </c>
      <c r="F2722" s="9" t="s">
        <v>318</v>
      </c>
      <c r="G2722" s="9" t="s">
        <v>15854</v>
      </c>
      <c r="H2722" s="9" t="s">
        <v>320</v>
      </c>
      <c r="I2722" s="9"/>
      <c r="J2722" s="9"/>
      <c r="K2722" s="9"/>
      <c r="L2722" s="9"/>
    </row>
    <row r="2723" spans="1:12" x14ac:dyDescent="0.35">
      <c r="A2723" s="9" t="s">
        <v>15855</v>
      </c>
      <c r="B2723" s="9" t="s">
        <v>15856</v>
      </c>
      <c r="C2723" s="9" t="s">
        <v>15857</v>
      </c>
      <c r="D2723" s="9">
        <v>2721</v>
      </c>
      <c r="E2723" s="9" t="s">
        <v>15858</v>
      </c>
      <c r="F2723" s="9" t="s">
        <v>318</v>
      </c>
      <c r="G2723" s="9" t="s">
        <v>15859</v>
      </c>
      <c r="H2723" s="9" t="s">
        <v>327</v>
      </c>
      <c r="I2723" s="9"/>
      <c r="J2723" s="9" t="s">
        <v>15860</v>
      </c>
      <c r="K2723" s="9" t="s">
        <v>15861</v>
      </c>
      <c r="L2723" s="9" t="s">
        <v>15861</v>
      </c>
    </row>
    <row r="2724" spans="1:12" x14ac:dyDescent="0.35">
      <c r="A2724" s="9" t="s">
        <v>15862</v>
      </c>
      <c r="B2724" s="9" t="s">
        <v>15863</v>
      </c>
      <c r="C2724" s="9" t="s">
        <v>15864</v>
      </c>
      <c r="D2724" s="9">
        <v>2722</v>
      </c>
      <c r="E2724" s="9" t="s">
        <v>15865</v>
      </c>
      <c r="F2724" s="9" t="s">
        <v>318</v>
      </c>
      <c r="G2724" s="9" t="s">
        <v>15866</v>
      </c>
      <c r="H2724" s="9" t="s">
        <v>327</v>
      </c>
      <c r="I2724" s="9"/>
      <c r="J2724" s="9" t="s">
        <v>15867</v>
      </c>
      <c r="K2724" s="9" t="s">
        <v>15868</v>
      </c>
      <c r="L2724" s="9" t="s">
        <v>15868</v>
      </c>
    </row>
    <row r="2725" spans="1:12" x14ac:dyDescent="0.35">
      <c r="A2725" s="9" t="s">
        <v>15869</v>
      </c>
      <c r="B2725" s="9" t="s">
        <v>15870</v>
      </c>
      <c r="C2725" s="9" t="s">
        <v>15871</v>
      </c>
      <c r="D2725" s="9">
        <v>2723</v>
      </c>
      <c r="E2725" s="9" t="s">
        <v>15872</v>
      </c>
      <c r="F2725" s="9" t="s">
        <v>318</v>
      </c>
      <c r="G2725" s="9" t="s">
        <v>15873</v>
      </c>
      <c r="H2725" s="9" t="s">
        <v>320</v>
      </c>
      <c r="I2725" s="9"/>
      <c r="J2725" s="9"/>
      <c r="K2725" s="9" t="s">
        <v>15868</v>
      </c>
      <c r="L2725" s="9" t="s">
        <v>15868</v>
      </c>
    </row>
    <row r="2726" spans="1:12" x14ac:dyDescent="0.35">
      <c r="A2726" s="9" t="s">
        <v>15874</v>
      </c>
      <c r="B2726" s="9" t="s">
        <v>15875</v>
      </c>
      <c r="C2726" s="9" t="s">
        <v>15876</v>
      </c>
      <c r="D2726" s="9">
        <v>2724</v>
      </c>
      <c r="E2726" s="9" t="s">
        <v>15877</v>
      </c>
      <c r="F2726" s="9" t="s">
        <v>318</v>
      </c>
      <c r="G2726" s="9" t="s">
        <v>15878</v>
      </c>
      <c r="H2726" s="9" t="s">
        <v>327</v>
      </c>
      <c r="I2726" s="9"/>
      <c r="J2726" s="9"/>
      <c r="K2726" s="9" t="s">
        <v>15879</v>
      </c>
      <c r="L2726" s="9"/>
    </row>
    <row r="2727" spans="1:12" x14ac:dyDescent="0.35">
      <c r="A2727" s="9" t="s">
        <v>15880</v>
      </c>
      <c r="B2727" s="9" t="s">
        <v>15881</v>
      </c>
      <c r="C2727" s="9" t="s">
        <v>15882</v>
      </c>
      <c r="D2727" s="9">
        <v>2725</v>
      </c>
      <c r="E2727" s="9" t="s">
        <v>15883</v>
      </c>
      <c r="F2727" s="9" t="s">
        <v>318</v>
      </c>
      <c r="G2727" s="9" t="s">
        <v>15884</v>
      </c>
      <c r="H2727" s="9" t="s">
        <v>327</v>
      </c>
      <c r="I2727" s="9"/>
      <c r="J2727" s="9" t="s">
        <v>15885</v>
      </c>
      <c r="K2727" s="9" t="s">
        <v>15886</v>
      </c>
      <c r="L2727" s="9" t="s">
        <v>15886</v>
      </c>
    </row>
    <row r="2728" spans="1:12" x14ac:dyDescent="0.35">
      <c r="A2728" s="9" t="s">
        <v>15887</v>
      </c>
      <c r="B2728" s="9" t="s">
        <v>15888</v>
      </c>
      <c r="C2728" s="9" t="s">
        <v>15889</v>
      </c>
      <c r="D2728" s="9">
        <v>2726</v>
      </c>
      <c r="E2728" s="9" t="s">
        <v>15890</v>
      </c>
      <c r="F2728" s="9" t="s">
        <v>412</v>
      </c>
      <c r="G2728" s="9" t="s">
        <v>15891</v>
      </c>
      <c r="H2728" s="9" t="s">
        <v>327</v>
      </c>
      <c r="I2728" s="9"/>
      <c r="J2728" s="9"/>
      <c r="K2728" s="9"/>
      <c r="L2728" s="9"/>
    </row>
    <row r="2729" spans="1:12" x14ac:dyDescent="0.35">
      <c r="A2729" s="9" t="s">
        <v>15892</v>
      </c>
      <c r="B2729" s="9" t="s">
        <v>15893</v>
      </c>
      <c r="C2729" s="9" t="s">
        <v>15894</v>
      </c>
      <c r="D2729" s="9">
        <v>2727</v>
      </c>
      <c r="E2729" s="9" t="s">
        <v>15895</v>
      </c>
      <c r="F2729" s="9" t="s">
        <v>365</v>
      </c>
      <c r="G2729" s="9" t="s">
        <v>15896</v>
      </c>
      <c r="H2729" s="9" t="s">
        <v>327</v>
      </c>
      <c r="I2729" s="9"/>
      <c r="J2729" s="9"/>
      <c r="K2729" s="9"/>
      <c r="L2729" s="9"/>
    </row>
    <row r="2730" spans="1:12" x14ac:dyDescent="0.35">
      <c r="A2730" s="9" t="s">
        <v>15897</v>
      </c>
      <c r="B2730" s="9" t="s">
        <v>15898</v>
      </c>
      <c r="C2730" s="9" t="s">
        <v>15899</v>
      </c>
      <c r="D2730" s="9">
        <v>2728</v>
      </c>
      <c r="E2730" s="9" t="s">
        <v>15900</v>
      </c>
      <c r="F2730" s="9" t="s">
        <v>318</v>
      </c>
      <c r="G2730" s="9" t="s">
        <v>15901</v>
      </c>
      <c r="H2730" s="9" t="s">
        <v>327</v>
      </c>
      <c r="I2730" s="9"/>
      <c r="J2730" s="9" t="s">
        <v>15902</v>
      </c>
      <c r="K2730" s="9" t="s">
        <v>15903</v>
      </c>
      <c r="L2730" s="9" t="s">
        <v>15903</v>
      </c>
    </row>
    <row r="2731" spans="1:12" x14ac:dyDescent="0.35">
      <c r="A2731" s="9" t="s">
        <v>15904</v>
      </c>
      <c r="B2731" s="9" t="s">
        <v>15905</v>
      </c>
      <c r="C2731" s="9" t="s">
        <v>15906</v>
      </c>
      <c r="D2731" s="9">
        <v>2729</v>
      </c>
      <c r="E2731" s="9" t="s">
        <v>15907</v>
      </c>
      <c r="F2731" s="9" t="s">
        <v>318</v>
      </c>
      <c r="G2731" s="9" t="s">
        <v>15901</v>
      </c>
      <c r="H2731" s="9" t="s">
        <v>327</v>
      </c>
      <c r="I2731" s="9"/>
      <c r="J2731" s="9" t="s">
        <v>15908</v>
      </c>
      <c r="K2731" s="9" t="s">
        <v>15903</v>
      </c>
      <c r="L2731" s="9" t="s">
        <v>15903</v>
      </c>
    </row>
    <row r="2732" spans="1:12" x14ac:dyDescent="0.35">
      <c r="A2732" s="9" t="s">
        <v>15909</v>
      </c>
      <c r="B2732" s="9" t="s">
        <v>15910</v>
      </c>
      <c r="C2732" s="9" t="s">
        <v>15911</v>
      </c>
      <c r="D2732" s="9">
        <v>2730</v>
      </c>
      <c r="E2732" s="9" t="s">
        <v>15912</v>
      </c>
      <c r="F2732" s="9" t="s">
        <v>318</v>
      </c>
      <c r="G2732" s="9" t="s">
        <v>15913</v>
      </c>
      <c r="H2732" s="9" t="s">
        <v>320</v>
      </c>
      <c r="I2732" s="9"/>
      <c r="J2732" s="9"/>
      <c r="K2732" s="9" t="s">
        <v>15914</v>
      </c>
      <c r="L2732" s="9" t="s">
        <v>15914</v>
      </c>
    </row>
    <row r="2733" spans="1:12" x14ac:dyDescent="0.35">
      <c r="A2733" s="9" t="s">
        <v>15915</v>
      </c>
      <c r="B2733" s="9" t="s">
        <v>15916</v>
      </c>
      <c r="C2733" s="9" t="s">
        <v>15917</v>
      </c>
      <c r="D2733" s="9">
        <v>2731</v>
      </c>
      <c r="E2733" s="9" t="s">
        <v>15918</v>
      </c>
      <c r="F2733" s="9" t="s">
        <v>318</v>
      </c>
      <c r="G2733" s="9" t="s">
        <v>15919</v>
      </c>
      <c r="H2733" s="9" t="s">
        <v>320</v>
      </c>
      <c r="I2733" s="9"/>
      <c r="J2733" s="9"/>
      <c r="K2733" s="9" t="s">
        <v>15914</v>
      </c>
      <c r="L2733" s="9" t="s">
        <v>15914</v>
      </c>
    </row>
    <row r="2734" spans="1:12" x14ac:dyDescent="0.35">
      <c r="A2734" s="9" t="s">
        <v>15920</v>
      </c>
      <c r="B2734" s="9" t="s">
        <v>15921</v>
      </c>
      <c r="C2734" s="9" t="s">
        <v>15922</v>
      </c>
      <c r="D2734" s="9">
        <v>2732</v>
      </c>
      <c r="E2734" s="9" t="s">
        <v>15923</v>
      </c>
      <c r="F2734" s="9" t="s">
        <v>412</v>
      </c>
      <c r="G2734" s="9"/>
      <c r="H2734" s="9"/>
      <c r="I2734" s="9"/>
      <c r="J2734" s="9"/>
      <c r="K2734" s="9"/>
      <c r="L2734" s="9"/>
    </row>
    <row r="2735" spans="1:12" x14ac:dyDescent="0.35">
      <c r="A2735" s="9" t="s">
        <v>15924</v>
      </c>
      <c r="B2735" s="9" t="s">
        <v>15925</v>
      </c>
      <c r="C2735" s="9" t="s">
        <v>15926</v>
      </c>
      <c r="D2735" s="9">
        <v>2733</v>
      </c>
      <c r="E2735" s="9" t="s">
        <v>15927</v>
      </c>
      <c r="F2735" s="9" t="s">
        <v>412</v>
      </c>
      <c r="G2735" s="9" t="s">
        <v>15928</v>
      </c>
      <c r="H2735" s="9" t="s">
        <v>320</v>
      </c>
      <c r="I2735" s="9"/>
      <c r="J2735" s="9"/>
      <c r="K2735" s="9" t="s">
        <v>15929</v>
      </c>
      <c r="L2735" s="9" t="s">
        <v>15929</v>
      </c>
    </row>
    <row r="2736" spans="1:12" x14ac:dyDescent="0.35">
      <c r="A2736" s="9" t="s">
        <v>15930</v>
      </c>
      <c r="B2736" s="9" t="s">
        <v>15931</v>
      </c>
      <c r="C2736" s="9" t="s">
        <v>15932</v>
      </c>
      <c r="D2736" s="9">
        <v>2734</v>
      </c>
      <c r="E2736" s="9" t="s">
        <v>15933</v>
      </c>
      <c r="F2736" s="9" t="s">
        <v>318</v>
      </c>
      <c r="G2736" s="9" t="s">
        <v>15934</v>
      </c>
      <c r="H2736" s="9" t="s">
        <v>320</v>
      </c>
      <c r="I2736" s="9"/>
      <c r="J2736" s="9"/>
      <c r="K2736" s="9"/>
      <c r="L2736" s="9"/>
    </row>
    <row r="2737" spans="1:12" x14ac:dyDescent="0.35">
      <c r="A2737" s="9" t="s">
        <v>15935</v>
      </c>
      <c r="B2737" s="9" t="s">
        <v>15936</v>
      </c>
      <c r="C2737" s="9" t="s">
        <v>15937</v>
      </c>
      <c r="D2737" s="9">
        <v>2735</v>
      </c>
      <c r="E2737" s="9" t="s">
        <v>15938</v>
      </c>
      <c r="F2737" s="9" t="s">
        <v>318</v>
      </c>
      <c r="G2737" s="9" t="s">
        <v>15939</v>
      </c>
      <c r="H2737" s="9" t="s">
        <v>320</v>
      </c>
      <c r="I2737" s="9"/>
      <c r="J2737" s="9"/>
      <c r="K2737" s="9" t="s">
        <v>15940</v>
      </c>
      <c r="L2737" s="9" t="s">
        <v>15940</v>
      </c>
    </row>
    <row r="2738" spans="1:12" x14ac:dyDescent="0.35">
      <c r="A2738" s="9" t="s">
        <v>15941</v>
      </c>
      <c r="B2738" s="9" t="s">
        <v>15942</v>
      </c>
      <c r="C2738" s="9" t="s">
        <v>15943</v>
      </c>
      <c r="D2738" s="9">
        <v>2736</v>
      </c>
      <c r="E2738" s="9" t="s">
        <v>15944</v>
      </c>
      <c r="F2738" s="9" t="s">
        <v>318</v>
      </c>
      <c r="G2738" s="9" t="s">
        <v>15945</v>
      </c>
      <c r="H2738" s="9" t="s">
        <v>327</v>
      </c>
      <c r="I2738" s="9"/>
      <c r="J2738" s="9" t="s">
        <v>15946</v>
      </c>
      <c r="K2738" s="9" t="s">
        <v>15947</v>
      </c>
      <c r="L2738" s="9" t="s">
        <v>15947</v>
      </c>
    </row>
    <row r="2739" spans="1:12" x14ac:dyDescent="0.35">
      <c r="A2739" s="9" t="s">
        <v>15948</v>
      </c>
      <c r="B2739" s="9" t="s">
        <v>15949</v>
      </c>
      <c r="C2739" s="9" t="s">
        <v>15950</v>
      </c>
      <c r="D2739" s="9">
        <v>2737</v>
      </c>
      <c r="E2739" s="9" t="s">
        <v>15951</v>
      </c>
      <c r="F2739" s="9" t="s">
        <v>318</v>
      </c>
      <c r="G2739" s="9" t="s">
        <v>15952</v>
      </c>
      <c r="H2739" s="9" t="s">
        <v>327</v>
      </c>
      <c r="I2739" s="9"/>
      <c r="J2739" s="9" t="s">
        <v>15953</v>
      </c>
      <c r="K2739" s="9" t="s">
        <v>15954</v>
      </c>
      <c r="L2739" s="9" t="s">
        <v>15954</v>
      </c>
    </row>
    <row r="2740" spans="1:12" x14ac:dyDescent="0.35">
      <c r="A2740" s="9" t="s">
        <v>15955</v>
      </c>
      <c r="B2740" s="9" t="s">
        <v>15956</v>
      </c>
      <c r="C2740" s="9" t="s">
        <v>15957</v>
      </c>
      <c r="D2740" s="9">
        <v>2738</v>
      </c>
      <c r="E2740" s="9" t="s">
        <v>15958</v>
      </c>
      <c r="F2740" s="9" t="s">
        <v>318</v>
      </c>
      <c r="G2740" s="9" t="s">
        <v>15959</v>
      </c>
      <c r="H2740" s="9" t="s">
        <v>320</v>
      </c>
      <c r="I2740" s="9"/>
      <c r="J2740" s="9"/>
      <c r="K2740" s="9" t="s">
        <v>15960</v>
      </c>
      <c r="L2740" s="9" t="s">
        <v>15960</v>
      </c>
    </row>
    <row r="2741" spans="1:12" x14ac:dyDescent="0.35">
      <c r="A2741" s="9" t="s">
        <v>15961</v>
      </c>
      <c r="B2741" s="9" t="s">
        <v>15962</v>
      </c>
      <c r="C2741" s="9" t="s">
        <v>15963</v>
      </c>
      <c r="D2741" s="9">
        <v>2739</v>
      </c>
      <c r="E2741" s="9" t="s">
        <v>15964</v>
      </c>
      <c r="F2741" s="9" t="s">
        <v>318</v>
      </c>
      <c r="G2741" s="9" t="s">
        <v>15965</v>
      </c>
      <c r="H2741" s="9" t="s">
        <v>327</v>
      </c>
      <c r="I2741" s="9"/>
      <c r="J2741" s="9"/>
      <c r="K2741" s="9" t="s">
        <v>15966</v>
      </c>
      <c r="L2741" s="9" t="s">
        <v>15966</v>
      </c>
    </row>
    <row r="2742" spans="1:12" x14ac:dyDescent="0.35">
      <c r="A2742" s="9" t="s">
        <v>15967</v>
      </c>
      <c r="B2742" s="9" t="s">
        <v>15968</v>
      </c>
      <c r="C2742" s="9" t="s">
        <v>15969</v>
      </c>
      <c r="D2742" s="9">
        <v>2740</v>
      </c>
      <c r="E2742" s="9" t="s">
        <v>15970</v>
      </c>
      <c r="F2742" s="9" t="s">
        <v>318</v>
      </c>
      <c r="G2742" s="9" t="s">
        <v>15971</v>
      </c>
      <c r="H2742" s="9" t="s">
        <v>327</v>
      </c>
      <c r="I2742" s="9"/>
      <c r="J2742" s="9" t="s">
        <v>15972</v>
      </c>
      <c r="K2742" s="9" t="s">
        <v>15973</v>
      </c>
      <c r="L2742" s="9" t="s">
        <v>15973</v>
      </c>
    </row>
    <row r="2743" spans="1:12" x14ac:dyDescent="0.35">
      <c r="A2743" s="9" t="s">
        <v>15974</v>
      </c>
      <c r="B2743" s="9" t="s">
        <v>15975</v>
      </c>
      <c r="C2743" s="9" t="s">
        <v>15976</v>
      </c>
      <c r="D2743" s="9">
        <v>2741</v>
      </c>
      <c r="E2743" s="9" t="s">
        <v>15977</v>
      </c>
      <c r="F2743" s="9" t="s">
        <v>318</v>
      </c>
      <c r="G2743" s="9" t="s">
        <v>15978</v>
      </c>
      <c r="H2743" s="9" t="s">
        <v>320</v>
      </c>
      <c r="I2743" s="9"/>
      <c r="J2743" s="9"/>
      <c r="K2743" s="9"/>
      <c r="L2743" s="9"/>
    </row>
    <row r="2744" spans="1:12" x14ac:dyDescent="0.35">
      <c r="A2744" s="9" t="s">
        <v>15979</v>
      </c>
      <c r="B2744" s="9" t="s">
        <v>15980</v>
      </c>
      <c r="C2744" s="9" t="s">
        <v>15981</v>
      </c>
      <c r="D2744" s="9">
        <v>2742</v>
      </c>
      <c r="E2744" s="9" t="s">
        <v>15982</v>
      </c>
      <c r="F2744" s="9" t="s">
        <v>365</v>
      </c>
      <c r="G2744" s="9"/>
      <c r="H2744" s="9"/>
      <c r="I2744" s="9"/>
      <c r="J2744" s="9"/>
      <c r="K2744" s="9"/>
      <c r="L2744" s="9"/>
    </row>
    <row r="2745" spans="1:12" x14ac:dyDescent="0.35">
      <c r="A2745" s="9" t="s">
        <v>15983</v>
      </c>
      <c r="B2745" s="9" t="s">
        <v>15984</v>
      </c>
      <c r="C2745" s="9" t="s">
        <v>15985</v>
      </c>
      <c r="D2745" s="9">
        <v>2743</v>
      </c>
      <c r="E2745" s="9" t="s">
        <v>15986</v>
      </c>
      <c r="F2745" s="9" t="s">
        <v>318</v>
      </c>
      <c r="G2745" s="9" t="s">
        <v>15987</v>
      </c>
      <c r="H2745" s="9" t="s">
        <v>327</v>
      </c>
      <c r="I2745" s="9"/>
      <c r="J2745" s="9" t="s">
        <v>15988</v>
      </c>
      <c r="K2745" s="9" t="s">
        <v>15989</v>
      </c>
      <c r="L2745" s="9" t="s">
        <v>15989</v>
      </c>
    </row>
    <row r="2746" spans="1:12" x14ac:dyDescent="0.35">
      <c r="A2746" s="9" t="s">
        <v>15990</v>
      </c>
      <c r="B2746" s="9" t="s">
        <v>15991</v>
      </c>
      <c r="C2746" s="9" t="s">
        <v>15992</v>
      </c>
      <c r="D2746" s="9">
        <v>2744</v>
      </c>
      <c r="E2746" s="9" t="s">
        <v>15993</v>
      </c>
      <c r="F2746" s="9" t="s">
        <v>318</v>
      </c>
      <c r="G2746" s="9" t="s">
        <v>15994</v>
      </c>
      <c r="H2746" s="9" t="s">
        <v>320</v>
      </c>
      <c r="I2746" s="9"/>
      <c r="J2746" s="9"/>
      <c r="K2746" s="9"/>
      <c r="L2746" s="9"/>
    </row>
    <row r="2747" spans="1:12" x14ac:dyDescent="0.35">
      <c r="A2747" s="9" t="s">
        <v>15995</v>
      </c>
      <c r="B2747" s="9" t="s">
        <v>15996</v>
      </c>
      <c r="C2747" s="9" t="s">
        <v>15997</v>
      </c>
      <c r="D2747" s="9">
        <v>2745</v>
      </c>
      <c r="E2747" s="9" t="s">
        <v>15998</v>
      </c>
      <c r="F2747" s="9" t="s">
        <v>318</v>
      </c>
      <c r="G2747" s="9" t="s">
        <v>15999</v>
      </c>
      <c r="H2747" s="9" t="s">
        <v>320</v>
      </c>
      <c r="I2747" s="9"/>
      <c r="J2747" s="9"/>
      <c r="K2747" s="9" t="s">
        <v>350</v>
      </c>
      <c r="L2747" s="9" t="s">
        <v>350</v>
      </c>
    </row>
    <row r="2748" spans="1:12" x14ac:dyDescent="0.35">
      <c r="A2748" s="9" t="s">
        <v>16000</v>
      </c>
      <c r="B2748" s="9" t="s">
        <v>16001</v>
      </c>
      <c r="C2748" s="9" t="s">
        <v>16002</v>
      </c>
      <c r="D2748" s="9">
        <v>2746</v>
      </c>
      <c r="E2748" s="9" t="s">
        <v>16003</v>
      </c>
      <c r="F2748" s="9" t="s">
        <v>318</v>
      </c>
      <c r="G2748" s="9" t="s">
        <v>16004</v>
      </c>
      <c r="H2748" s="9" t="s">
        <v>327</v>
      </c>
      <c r="I2748" s="9"/>
      <c r="J2748" s="9" t="s">
        <v>16005</v>
      </c>
      <c r="K2748" s="9" t="s">
        <v>16006</v>
      </c>
      <c r="L2748" s="9" t="s">
        <v>16006</v>
      </c>
    </row>
    <row r="2749" spans="1:12" x14ac:dyDescent="0.35">
      <c r="A2749" s="9" t="s">
        <v>16007</v>
      </c>
      <c r="B2749" s="9" t="s">
        <v>16008</v>
      </c>
      <c r="C2749" s="9" t="s">
        <v>16009</v>
      </c>
      <c r="D2749" s="9">
        <v>2747</v>
      </c>
      <c r="E2749" s="9" t="s">
        <v>16010</v>
      </c>
      <c r="F2749" s="9" t="s">
        <v>392</v>
      </c>
      <c r="G2749" s="9" t="s">
        <v>16011</v>
      </c>
      <c r="H2749" s="9" t="s">
        <v>327</v>
      </c>
      <c r="I2749" s="9"/>
      <c r="J2749" s="9" t="s">
        <v>16012</v>
      </c>
      <c r="K2749" s="9" t="s">
        <v>16013</v>
      </c>
      <c r="L2749" s="9" t="s">
        <v>16013</v>
      </c>
    </row>
    <row r="2750" spans="1:12" x14ac:dyDescent="0.35">
      <c r="A2750" s="9" t="s">
        <v>16014</v>
      </c>
      <c r="B2750" s="9" t="s">
        <v>16015</v>
      </c>
      <c r="C2750" s="9" t="s">
        <v>16016</v>
      </c>
      <c r="D2750" s="9">
        <v>2748</v>
      </c>
      <c r="E2750" s="9" t="s">
        <v>16017</v>
      </c>
      <c r="F2750" s="9" t="s">
        <v>412</v>
      </c>
      <c r="G2750" s="9" t="s">
        <v>16018</v>
      </c>
      <c r="H2750" s="9" t="s">
        <v>327</v>
      </c>
      <c r="I2750" s="9"/>
      <c r="J2750" s="9" t="s">
        <v>16019</v>
      </c>
      <c r="K2750" s="9" t="s">
        <v>16020</v>
      </c>
      <c r="L2750" s="9" t="s">
        <v>16020</v>
      </c>
    </row>
    <row r="2751" spans="1:12" x14ac:dyDescent="0.35">
      <c r="A2751" s="9" t="s">
        <v>16021</v>
      </c>
      <c r="B2751" s="9" t="s">
        <v>16022</v>
      </c>
      <c r="C2751" s="9" t="s">
        <v>16023</v>
      </c>
      <c r="D2751" s="9">
        <v>2749</v>
      </c>
      <c r="E2751" s="9" t="s">
        <v>16024</v>
      </c>
      <c r="F2751" s="9" t="s">
        <v>498</v>
      </c>
      <c r="G2751" s="9" t="s">
        <v>16025</v>
      </c>
      <c r="H2751" s="9" t="s">
        <v>327</v>
      </c>
      <c r="I2751" s="9"/>
      <c r="J2751" s="9" t="s">
        <v>16026</v>
      </c>
      <c r="K2751" s="9" t="s">
        <v>16027</v>
      </c>
      <c r="L2751" s="9" t="s">
        <v>16027</v>
      </c>
    </row>
    <row r="2752" spans="1:12" x14ac:dyDescent="0.35">
      <c r="A2752" s="9" t="s">
        <v>16028</v>
      </c>
      <c r="B2752" s="9" t="s">
        <v>16029</v>
      </c>
      <c r="C2752" s="9" t="s">
        <v>16030</v>
      </c>
      <c r="D2752" s="9">
        <v>2750</v>
      </c>
      <c r="E2752" s="9" t="s">
        <v>16031</v>
      </c>
      <c r="F2752" s="9" t="s">
        <v>365</v>
      </c>
      <c r="G2752" s="9" t="s">
        <v>16032</v>
      </c>
      <c r="H2752" s="9" t="s">
        <v>327</v>
      </c>
      <c r="I2752" s="9"/>
      <c r="J2752" s="9"/>
      <c r="K2752" s="9"/>
      <c r="L2752" s="9"/>
    </row>
    <row r="2753" spans="1:12" x14ac:dyDescent="0.35">
      <c r="A2753" s="9" t="s">
        <v>16033</v>
      </c>
      <c r="B2753" s="9" t="s">
        <v>16034</v>
      </c>
      <c r="C2753" s="9" t="s">
        <v>16035</v>
      </c>
      <c r="D2753" s="9">
        <v>2751</v>
      </c>
      <c r="E2753" s="9" t="s">
        <v>16036</v>
      </c>
      <c r="F2753" s="9" t="s">
        <v>318</v>
      </c>
      <c r="G2753" s="9" t="s">
        <v>16037</v>
      </c>
      <c r="H2753" s="9" t="s">
        <v>320</v>
      </c>
      <c r="I2753" s="9"/>
      <c r="J2753" s="9"/>
      <c r="K2753" s="9" t="s">
        <v>1021</v>
      </c>
      <c r="L2753" s="9" t="s">
        <v>1021</v>
      </c>
    </row>
    <row r="2754" spans="1:12" x14ac:dyDescent="0.35">
      <c r="A2754" s="9" t="s">
        <v>16038</v>
      </c>
      <c r="B2754" s="9" t="s">
        <v>16039</v>
      </c>
      <c r="C2754" s="9" t="s">
        <v>16040</v>
      </c>
      <c r="D2754" s="9">
        <v>2752</v>
      </c>
      <c r="E2754" s="9" t="s">
        <v>16041</v>
      </c>
      <c r="F2754" s="9" t="s">
        <v>318</v>
      </c>
      <c r="G2754" s="9" t="s">
        <v>16042</v>
      </c>
      <c r="H2754" s="9" t="s">
        <v>327</v>
      </c>
      <c r="I2754" s="9"/>
      <c r="J2754" s="9"/>
      <c r="K2754" s="9" t="s">
        <v>16043</v>
      </c>
      <c r="L2754" s="9" t="s">
        <v>16043</v>
      </c>
    </row>
    <row r="2755" spans="1:12" x14ac:dyDescent="0.35">
      <c r="A2755" s="9" t="s">
        <v>16044</v>
      </c>
      <c r="B2755" s="9" t="s">
        <v>16045</v>
      </c>
      <c r="C2755" s="9" t="s">
        <v>16046</v>
      </c>
      <c r="D2755" s="9">
        <v>2753</v>
      </c>
      <c r="E2755" s="9" t="s">
        <v>16047</v>
      </c>
      <c r="F2755" s="9" t="s">
        <v>318</v>
      </c>
      <c r="G2755" s="9" t="s">
        <v>16048</v>
      </c>
      <c r="H2755" s="9" t="s">
        <v>320</v>
      </c>
      <c r="I2755" s="9"/>
      <c r="J2755" s="9"/>
      <c r="K2755" s="9" t="s">
        <v>16049</v>
      </c>
      <c r="L2755" s="9" t="s">
        <v>16049</v>
      </c>
    </row>
    <row r="2756" spans="1:12" x14ac:dyDescent="0.35">
      <c r="A2756" s="9" t="s">
        <v>16050</v>
      </c>
      <c r="B2756" s="9" t="s">
        <v>16051</v>
      </c>
      <c r="C2756" s="9" t="s">
        <v>16052</v>
      </c>
      <c r="D2756" s="9">
        <v>2754</v>
      </c>
      <c r="E2756" s="9" t="s">
        <v>16053</v>
      </c>
      <c r="F2756" s="9" t="s">
        <v>318</v>
      </c>
      <c r="G2756" s="9" t="s">
        <v>16054</v>
      </c>
      <c r="H2756" s="9" t="s">
        <v>327</v>
      </c>
      <c r="I2756" s="9"/>
      <c r="J2756" s="9"/>
      <c r="K2756" s="9" t="s">
        <v>16055</v>
      </c>
      <c r="L2756" s="9" t="s">
        <v>16055</v>
      </c>
    </row>
    <row r="2757" spans="1:12" x14ac:dyDescent="0.35">
      <c r="A2757" s="9" t="s">
        <v>16056</v>
      </c>
      <c r="B2757" s="9" t="s">
        <v>16057</v>
      </c>
      <c r="C2757" s="9" t="s">
        <v>16058</v>
      </c>
      <c r="D2757" s="9">
        <v>2755</v>
      </c>
      <c r="E2757" s="9" t="s">
        <v>16059</v>
      </c>
      <c r="F2757" s="9" t="s">
        <v>318</v>
      </c>
      <c r="G2757" s="9" t="s">
        <v>16060</v>
      </c>
      <c r="H2757" s="9" t="s">
        <v>320</v>
      </c>
      <c r="I2757" s="9"/>
      <c r="J2757" s="9"/>
      <c r="K2757" s="9"/>
      <c r="L2757" s="9"/>
    </row>
    <row r="2758" spans="1:12" x14ac:dyDescent="0.35">
      <c r="A2758" s="9" t="s">
        <v>16061</v>
      </c>
      <c r="B2758" s="9" t="s">
        <v>16062</v>
      </c>
      <c r="C2758" s="9" t="s">
        <v>16063</v>
      </c>
      <c r="D2758" s="9">
        <v>2756</v>
      </c>
      <c r="E2758" s="9" t="s">
        <v>16064</v>
      </c>
      <c r="F2758" s="9" t="s">
        <v>318</v>
      </c>
      <c r="G2758" s="9" t="s">
        <v>16065</v>
      </c>
      <c r="H2758" s="9" t="s">
        <v>327</v>
      </c>
      <c r="I2758" s="9"/>
      <c r="J2758" s="9" t="s">
        <v>16066</v>
      </c>
      <c r="K2758" s="9" t="s">
        <v>16067</v>
      </c>
      <c r="L2758" s="9" t="s">
        <v>16067</v>
      </c>
    </row>
    <row r="2759" spans="1:12" x14ac:dyDescent="0.35">
      <c r="A2759" s="9" t="s">
        <v>16068</v>
      </c>
      <c r="B2759" s="9" t="s">
        <v>16069</v>
      </c>
      <c r="C2759" s="9" t="s">
        <v>16070</v>
      </c>
      <c r="D2759" s="9">
        <v>2757</v>
      </c>
      <c r="E2759" s="9" t="s">
        <v>16071</v>
      </c>
      <c r="F2759" s="9" t="s">
        <v>412</v>
      </c>
      <c r="G2759" s="9" t="s">
        <v>16072</v>
      </c>
      <c r="H2759" s="9" t="s">
        <v>320</v>
      </c>
      <c r="I2759" s="9"/>
      <c r="J2759" s="9"/>
      <c r="K2759" s="9" t="s">
        <v>16073</v>
      </c>
      <c r="L2759" s="9" t="s">
        <v>16073</v>
      </c>
    </row>
    <row r="2760" spans="1:12" x14ac:dyDescent="0.35">
      <c r="A2760" s="9" t="s">
        <v>16074</v>
      </c>
      <c r="B2760" s="9" t="s">
        <v>16075</v>
      </c>
      <c r="C2760" s="9" t="s">
        <v>16076</v>
      </c>
      <c r="D2760" s="9">
        <v>2758</v>
      </c>
      <c r="E2760" s="9" t="s">
        <v>16077</v>
      </c>
      <c r="F2760" s="9" t="s">
        <v>412</v>
      </c>
      <c r="G2760" s="9" t="s">
        <v>16078</v>
      </c>
      <c r="H2760" s="9" t="s">
        <v>327</v>
      </c>
      <c r="I2760" s="9"/>
      <c r="J2760" s="9"/>
      <c r="K2760" s="9" t="s">
        <v>16079</v>
      </c>
      <c r="L2760" s="9" t="s">
        <v>16080</v>
      </c>
    </row>
    <row r="2761" spans="1:12" x14ac:dyDescent="0.35">
      <c r="A2761" s="9" t="s">
        <v>16081</v>
      </c>
      <c r="B2761" s="9" t="s">
        <v>16082</v>
      </c>
      <c r="C2761" s="9" t="s">
        <v>16083</v>
      </c>
      <c r="D2761" s="9">
        <v>2759</v>
      </c>
      <c r="E2761" s="9" t="s">
        <v>16084</v>
      </c>
      <c r="F2761" s="9" t="s">
        <v>498</v>
      </c>
      <c r="G2761" s="9" t="s">
        <v>16085</v>
      </c>
      <c r="H2761" s="9" t="s">
        <v>327</v>
      </c>
      <c r="I2761" s="9"/>
      <c r="J2761" s="9"/>
      <c r="K2761" s="9" t="s">
        <v>16086</v>
      </c>
      <c r="L2761" s="9"/>
    </row>
    <row r="2762" spans="1:12" x14ac:dyDescent="0.35">
      <c r="A2762" s="9" t="s">
        <v>16087</v>
      </c>
      <c r="B2762" s="9" t="s">
        <v>16088</v>
      </c>
      <c r="C2762" s="9" t="s">
        <v>16089</v>
      </c>
      <c r="D2762" s="9">
        <v>2760</v>
      </c>
      <c r="E2762" s="9" t="s">
        <v>16090</v>
      </c>
      <c r="F2762" s="9" t="s">
        <v>318</v>
      </c>
      <c r="G2762" s="9" t="s">
        <v>16091</v>
      </c>
      <c r="H2762" s="9" t="s">
        <v>320</v>
      </c>
      <c r="I2762" s="9"/>
      <c r="J2762" s="9"/>
      <c r="K2762" s="9"/>
      <c r="L2762" s="9"/>
    </row>
    <row r="2763" spans="1:12" x14ac:dyDescent="0.35">
      <c r="A2763" s="9" t="s">
        <v>16092</v>
      </c>
      <c r="B2763" s="9" t="s">
        <v>16093</v>
      </c>
      <c r="C2763" s="9" t="s">
        <v>16094</v>
      </c>
      <c r="D2763" s="9">
        <v>2761</v>
      </c>
      <c r="E2763" s="9" t="s">
        <v>16095</v>
      </c>
      <c r="F2763" s="9" t="s">
        <v>412</v>
      </c>
      <c r="G2763" s="9" t="s">
        <v>16096</v>
      </c>
      <c r="H2763" s="9" t="s">
        <v>327</v>
      </c>
      <c r="I2763" s="9"/>
      <c r="J2763" s="9" t="s">
        <v>16097</v>
      </c>
      <c r="K2763" s="9" t="s">
        <v>16098</v>
      </c>
      <c r="L2763" s="9" t="s">
        <v>16098</v>
      </c>
    </row>
    <row r="2764" spans="1:12" x14ac:dyDescent="0.35">
      <c r="A2764" s="9" t="s">
        <v>16099</v>
      </c>
      <c r="B2764" s="9" t="s">
        <v>16100</v>
      </c>
      <c r="C2764" s="9" t="s">
        <v>16101</v>
      </c>
      <c r="D2764" s="9">
        <v>2762</v>
      </c>
      <c r="E2764" s="9" t="s">
        <v>16102</v>
      </c>
      <c r="F2764" s="9" t="s">
        <v>412</v>
      </c>
      <c r="G2764" s="9" t="s">
        <v>16103</v>
      </c>
      <c r="H2764" s="9" t="s">
        <v>320</v>
      </c>
      <c r="I2764" s="9"/>
      <c r="J2764" s="9"/>
      <c r="K2764" s="9" t="s">
        <v>16104</v>
      </c>
      <c r="L2764" s="9" t="s">
        <v>16104</v>
      </c>
    </row>
    <row r="2765" spans="1:12" x14ac:dyDescent="0.35">
      <c r="A2765" s="9" t="s">
        <v>16105</v>
      </c>
      <c r="B2765" s="9" t="s">
        <v>16106</v>
      </c>
      <c r="C2765" s="9" t="s">
        <v>16107</v>
      </c>
      <c r="D2765" s="9">
        <v>2763</v>
      </c>
      <c r="E2765" s="9" t="s">
        <v>16108</v>
      </c>
      <c r="F2765" s="9" t="s">
        <v>365</v>
      </c>
      <c r="G2765" s="9"/>
      <c r="H2765" s="9"/>
      <c r="I2765" s="9"/>
      <c r="J2765" s="9"/>
      <c r="K2765" s="9"/>
      <c r="L2765" s="9"/>
    </row>
    <row r="2766" spans="1:12" x14ac:dyDescent="0.35">
      <c r="A2766" s="9" t="s">
        <v>16109</v>
      </c>
      <c r="B2766" s="9" t="s">
        <v>16110</v>
      </c>
      <c r="C2766" s="9" t="s">
        <v>16111</v>
      </c>
      <c r="D2766" s="9">
        <v>2764</v>
      </c>
      <c r="E2766" s="9" t="s">
        <v>16112</v>
      </c>
      <c r="F2766" s="9" t="s">
        <v>412</v>
      </c>
      <c r="G2766" s="9" t="s">
        <v>16113</v>
      </c>
      <c r="H2766" s="9" t="s">
        <v>327</v>
      </c>
      <c r="I2766" s="9"/>
      <c r="J2766" s="9"/>
      <c r="K2766" s="9"/>
      <c r="L2766" s="9"/>
    </row>
    <row r="2767" spans="1:12" x14ac:dyDescent="0.35">
      <c r="A2767" s="9" t="s">
        <v>16114</v>
      </c>
      <c r="B2767" s="9" t="s">
        <v>16115</v>
      </c>
      <c r="C2767" s="9" t="s">
        <v>16116</v>
      </c>
      <c r="D2767" s="9">
        <v>2765</v>
      </c>
      <c r="E2767" s="9" t="s">
        <v>16117</v>
      </c>
      <c r="F2767" s="9" t="s">
        <v>412</v>
      </c>
      <c r="G2767" s="9" t="s">
        <v>16118</v>
      </c>
      <c r="H2767" s="9" t="s">
        <v>327</v>
      </c>
      <c r="I2767" s="9"/>
      <c r="J2767" s="9" t="s">
        <v>16119</v>
      </c>
      <c r="K2767" s="9" t="s">
        <v>16120</v>
      </c>
      <c r="L2767" s="9" t="s">
        <v>16120</v>
      </c>
    </row>
    <row r="2768" spans="1:12" x14ac:dyDescent="0.35">
      <c r="A2768" s="9" t="s">
        <v>16121</v>
      </c>
      <c r="B2768" s="9" t="s">
        <v>16122</v>
      </c>
      <c r="C2768" s="9" t="s">
        <v>16123</v>
      </c>
      <c r="D2768" s="9">
        <v>2766</v>
      </c>
      <c r="E2768" s="9" t="s">
        <v>16124</v>
      </c>
      <c r="F2768" s="9" t="s">
        <v>412</v>
      </c>
      <c r="G2768" s="9" t="s">
        <v>16125</v>
      </c>
      <c r="H2768" s="9" t="s">
        <v>327</v>
      </c>
      <c r="I2768" s="9"/>
      <c r="J2768" s="9" t="s">
        <v>16126</v>
      </c>
      <c r="K2768" s="9" t="s">
        <v>16127</v>
      </c>
      <c r="L2768" s="9" t="s">
        <v>16127</v>
      </c>
    </row>
    <row r="2769" spans="1:12" x14ac:dyDescent="0.35">
      <c r="A2769" s="9" t="s">
        <v>16128</v>
      </c>
      <c r="B2769" s="9" t="s">
        <v>16129</v>
      </c>
      <c r="C2769" s="9" t="s">
        <v>16130</v>
      </c>
      <c r="D2769" s="9">
        <v>2767</v>
      </c>
      <c r="E2769" s="9" t="s">
        <v>16131</v>
      </c>
      <c r="F2769" s="9" t="s">
        <v>412</v>
      </c>
      <c r="G2769" s="9" t="s">
        <v>16132</v>
      </c>
      <c r="H2769" s="9" t="s">
        <v>327</v>
      </c>
      <c r="I2769" s="9"/>
      <c r="J2769" s="9" t="s">
        <v>16133</v>
      </c>
      <c r="K2769" s="9" t="s">
        <v>16134</v>
      </c>
      <c r="L2769" s="9" t="s">
        <v>16134</v>
      </c>
    </row>
    <row r="2770" spans="1:12" x14ac:dyDescent="0.35">
      <c r="A2770" s="9" t="s">
        <v>16135</v>
      </c>
      <c r="B2770" s="9" t="s">
        <v>16136</v>
      </c>
      <c r="C2770" s="9" t="s">
        <v>16137</v>
      </c>
      <c r="D2770" s="9">
        <v>2768</v>
      </c>
      <c r="E2770" s="9" t="s">
        <v>16138</v>
      </c>
      <c r="F2770" s="9" t="s">
        <v>412</v>
      </c>
      <c r="G2770" s="9" t="s">
        <v>16139</v>
      </c>
      <c r="H2770" s="9" t="s">
        <v>320</v>
      </c>
      <c r="I2770" s="9"/>
      <c r="J2770" s="9" t="s">
        <v>16140</v>
      </c>
      <c r="K2770" s="9" t="s">
        <v>16141</v>
      </c>
      <c r="L2770" s="9" t="s">
        <v>16141</v>
      </c>
    </row>
    <row r="2771" spans="1:12" x14ac:dyDescent="0.35">
      <c r="A2771" s="9" t="s">
        <v>16142</v>
      </c>
      <c r="B2771" s="9" t="s">
        <v>16143</v>
      </c>
      <c r="C2771" s="9" t="s">
        <v>16144</v>
      </c>
      <c r="D2771" s="9">
        <v>2769</v>
      </c>
      <c r="E2771" s="9" t="s">
        <v>16145</v>
      </c>
      <c r="F2771" s="9" t="s">
        <v>412</v>
      </c>
      <c r="G2771" s="9" t="s">
        <v>16146</v>
      </c>
      <c r="H2771" s="9" t="s">
        <v>327</v>
      </c>
      <c r="I2771" s="9"/>
      <c r="J2771" s="9" t="s">
        <v>16147</v>
      </c>
      <c r="K2771" s="9" t="s">
        <v>16148</v>
      </c>
      <c r="L2771" s="9" t="s">
        <v>16148</v>
      </c>
    </row>
    <row r="2772" spans="1:12" x14ac:dyDescent="0.35">
      <c r="A2772" s="9" t="s">
        <v>16149</v>
      </c>
      <c r="B2772" s="9" t="s">
        <v>16150</v>
      </c>
      <c r="C2772" s="9" t="s">
        <v>16151</v>
      </c>
      <c r="D2772" s="9">
        <v>2770</v>
      </c>
      <c r="E2772" s="9" t="s">
        <v>16152</v>
      </c>
      <c r="F2772" s="9" t="s">
        <v>318</v>
      </c>
      <c r="G2772" s="9"/>
      <c r="H2772" s="9"/>
      <c r="I2772" s="9"/>
      <c r="J2772" s="9"/>
      <c r="K2772" s="9"/>
      <c r="L2772" s="9"/>
    </row>
    <row r="2773" spans="1:12" x14ac:dyDescent="0.35">
      <c r="A2773" s="9" t="s">
        <v>16153</v>
      </c>
      <c r="B2773" s="9" t="s">
        <v>16154</v>
      </c>
      <c r="C2773" s="9" t="s">
        <v>16155</v>
      </c>
      <c r="D2773" s="9">
        <v>2771</v>
      </c>
      <c r="E2773" s="9" t="s">
        <v>16156</v>
      </c>
      <c r="F2773" s="9" t="s">
        <v>318</v>
      </c>
      <c r="G2773" s="9" t="s">
        <v>16157</v>
      </c>
      <c r="H2773" s="9" t="s">
        <v>327</v>
      </c>
      <c r="I2773" s="9"/>
      <c r="J2773" s="9"/>
      <c r="K2773" s="9" t="s">
        <v>16158</v>
      </c>
      <c r="L2773" s="9" t="s">
        <v>16158</v>
      </c>
    </row>
    <row r="2774" spans="1:12" x14ac:dyDescent="0.35">
      <c r="A2774" s="9" t="s">
        <v>16159</v>
      </c>
      <c r="B2774" s="9" t="s">
        <v>16160</v>
      </c>
      <c r="C2774" s="9" t="s">
        <v>16161</v>
      </c>
      <c r="D2774" s="9">
        <v>2772</v>
      </c>
      <c r="E2774" s="9" t="s">
        <v>16162</v>
      </c>
      <c r="F2774" s="9" t="s">
        <v>318</v>
      </c>
      <c r="G2774" s="9" t="s">
        <v>16163</v>
      </c>
      <c r="H2774" s="9" t="s">
        <v>327</v>
      </c>
      <c r="I2774" s="9"/>
      <c r="J2774" s="9" t="s">
        <v>16164</v>
      </c>
      <c r="K2774" s="9" t="s">
        <v>16165</v>
      </c>
      <c r="L2774" s="9" t="s">
        <v>16165</v>
      </c>
    </row>
    <row r="2775" spans="1:12" x14ac:dyDescent="0.35">
      <c r="A2775" s="9" t="s">
        <v>16166</v>
      </c>
      <c r="B2775" s="9" t="s">
        <v>16167</v>
      </c>
      <c r="C2775" s="9" t="s">
        <v>16168</v>
      </c>
      <c r="D2775" s="9">
        <v>2773</v>
      </c>
      <c r="E2775" s="9" t="s">
        <v>16169</v>
      </c>
      <c r="F2775" s="9" t="s">
        <v>318</v>
      </c>
      <c r="G2775" s="9" t="s">
        <v>16170</v>
      </c>
      <c r="H2775" s="9" t="s">
        <v>320</v>
      </c>
      <c r="I2775" s="9"/>
      <c r="J2775" s="9"/>
      <c r="K2775" s="9"/>
      <c r="L2775" s="9"/>
    </row>
    <row r="2776" spans="1:12" x14ac:dyDescent="0.35">
      <c r="A2776" s="9" t="s">
        <v>16171</v>
      </c>
      <c r="B2776" s="9" t="s">
        <v>16172</v>
      </c>
      <c r="C2776" s="9" t="s">
        <v>16173</v>
      </c>
      <c r="D2776" s="9">
        <v>2774</v>
      </c>
      <c r="E2776" s="9" t="s">
        <v>16174</v>
      </c>
      <c r="F2776" s="9" t="s">
        <v>318</v>
      </c>
      <c r="G2776" s="9" t="s">
        <v>16175</v>
      </c>
      <c r="H2776" s="9" t="s">
        <v>327</v>
      </c>
      <c r="I2776" s="9"/>
      <c r="J2776" s="9"/>
      <c r="K2776" s="9" t="s">
        <v>16176</v>
      </c>
      <c r="L2776" s="9" t="s">
        <v>16176</v>
      </c>
    </row>
    <row r="2777" spans="1:12" x14ac:dyDescent="0.35">
      <c r="A2777" s="9" t="s">
        <v>16177</v>
      </c>
      <c r="B2777" s="9" t="s">
        <v>16178</v>
      </c>
      <c r="C2777" s="9" t="s">
        <v>16179</v>
      </c>
      <c r="D2777" s="9">
        <v>2775</v>
      </c>
      <c r="E2777" s="9" t="s">
        <v>16180</v>
      </c>
      <c r="F2777" s="9" t="s">
        <v>318</v>
      </c>
      <c r="G2777" s="9" t="s">
        <v>16181</v>
      </c>
      <c r="H2777" s="9" t="s">
        <v>320</v>
      </c>
      <c r="I2777" s="9"/>
      <c r="J2777" s="9" t="s">
        <v>16182</v>
      </c>
      <c r="K2777" s="9" t="s">
        <v>16183</v>
      </c>
      <c r="L2777" s="9" t="s">
        <v>16184</v>
      </c>
    </row>
    <row r="2778" spans="1:12" x14ac:dyDescent="0.35">
      <c r="A2778" s="9" t="s">
        <v>16185</v>
      </c>
      <c r="B2778" s="9" t="s">
        <v>16186</v>
      </c>
      <c r="C2778" s="9" t="s">
        <v>16187</v>
      </c>
      <c r="D2778" s="9">
        <v>2776</v>
      </c>
      <c r="E2778" s="9" t="s">
        <v>16188</v>
      </c>
      <c r="F2778" s="9" t="s">
        <v>365</v>
      </c>
      <c r="G2778" s="9" t="s">
        <v>16189</v>
      </c>
      <c r="H2778" s="9" t="s">
        <v>327</v>
      </c>
      <c r="I2778" s="9"/>
      <c r="J2778" s="9" t="s">
        <v>16190</v>
      </c>
      <c r="K2778" s="9" t="s">
        <v>16191</v>
      </c>
      <c r="L2778" s="9" t="s">
        <v>16191</v>
      </c>
    </row>
    <row r="2779" spans="1:12" x14ac:dyDescent="0.35">
      <c r="A2779" s="9" t="s">
        <v>16192</v>
      </c>
      <c r="B2779" s="9" t="s">
        <v>16193</v>
      </c>
      <c r="C2779" s="9" t="s">
        <v>16194</v>
      </c>
      <c r="D2779" s="9">
        <v>2777</v>
      </c>
      <c r="E2779" s="9" t="s">
        <v>16195</v>
      </c>
      <c r="F2779" s="9" t="s">
        <v>318</v>
      </c>
      <c r="G2779" s="9" t="s">
        <v>16196</v>
      </c>
      <c r="H2779" s="9" t="s">
        <v>327</v>
      </c>
      <c r="I2779" s="9"/>
      <c r="J2779" s="9"/>
      <c r="K2779" s="9" t="s">
        <v>16197</v>
      </c>
      <c r="L2779" s="9" t="s">
        <v>16197</v>
      </c>
    </row>
    <row r="2780" spans="1:12" x14ac:dyDescent="0.35">
      <c r="A2780" s="9" t="s">
        <v>16198</v>
      </c>
      <c r="B2780" s="9" t="s">
        <v>16199</v>
      </c>
      <c r="C2780" s="9" t="s">
        <v>16200</v>
      </c>
      <c r="D2780" s="9">
        <v>2778</v>
      </c>
      <c r="E2780" s="9" t="s">
        <v>16201</v>
      </c>
      <c r="F2780" s="9" t="s">
        <v>318</v>
      </c>
      <c r="G2780" s="9" t="s">
        <v>16202</v>
      </c>
      <c r="H2780" s="9" t="s">
        <v>327</v>
      </c>
      <c r="I2780" s="9"/>
      <c r="J2780" s="9" t="s">
        <v>16203</v>
      </c>
      <c r="K2780" s="9" t="s">
        <v>350</v>
      </c>
      <c r="L2780" s="9" t="s">
        <v>350</v>
      </c>
    </row>
    <row r="2781" spans="1:12" x14ac:dyDescent="0.35">
      <c r="A2781" s="9" t="s">
        <v>16204</v>
      </c>
      <c r="B2781" s="9" t="s">
        <v>16205</v>
      </c>
      <c r="C2781" s="9" t="s">
        <v>16206</v>
      </c>
      <c r="D2781" s="9">
        <v>2779</v>
      </c>
      <c r="E2781" s="9" t="s">
        <v>16207</v>
      </c>
      <c r="F2781" s="9" t="s">
        <v>318</v>
      </c>
      <c r="G2781" s="9" t="s">
        <v>16208</v>
      </c>
      <c r="H2781" s="9" t="s">
        <v>327</v>
      </c>
      <c r="I2781" s="9"/>
      <c r="J2781" s="9"/>
      <c r="K2781" s="9" t="s">
        <v>350</v>
      </c>
      <c r="L2781" s="9" t="s">
        <v>350</v>
      </c>
    </row>
    <row r="2782" spans="1:12" x14ac:dyDescent="0.35">
      <c r="A2782" s="9" t="s">
        <v>16209</v>
      </c>
      <c r="B2782" s="9" t="s">
        <v>16210</v>
      </c>
      <c r="C2782" s="9" t="s">
        <v>16211</v>
      </c>
      <c r="D2782" s="9">
        <v>2780</v>
      </c>
      <c r="E2782" s="9" t="s">
        <v>16212</v>
      </c>
      <c r="F2782" s="9" t="s">
        <v>318</v>
      </c>
      <c r="G2782" s="9" t="s">
        <v>16213</v>
      </c>
      <c r="H2782" s="9" t="s">
        <v>320</v>
      </c>
      <c r="I2782" s="9"/>
      <c r="J2782" s="9"/>
      <c r="K2782" s="9" t="s">
        <v>350</v>
      </c>
      <c r="L2782" s="9" t="s">
        <v>350</v>
      </c>
    </row>
    <row r="2783" spans="1:12" x14ac:dyDescent="0.35">
      <c r="A2783" s="9" t="s">
        <v>16214</v>
      </c>
      <c r="B2783" s="9" t="s">
        <v>16215</v>
      </c>
      <c r="C2783" s="9" t="s">
        <v>16216</v>
      </c>
      <c r="D2783" s="9">
        <v>2781</v>
      </c>
      <c r="E2783" s="9" t="s">
        <v>16217</v>
      </c>
      <c r="F2783" s="9" t="s">
        <v>318</v>
      </c>
      <c r="G2783" s="9" t="s">
        <v>16218</v>
      </c>
      <c r="H2783" s="9" t="s">
        <v>327</v>
      </c>
      <c r="I2783" s="9"/>
      <c r="J2783" s="9" t="s">
        <v>16219</v>
      </c>
      <c r="K2783" s="9" t="s">
        <v>16220</v>
      </c>
      <c r="L2783" s="9" t="s">
        <v>16220</v>
      </c>
    </row>
    <row r="2784" spans="1:12" x14ac:dyDescent="0.35">
      <c r="A2784" s="9" t="s">
        <v>16221</v>
      </c>
      <c r="B2784" s="9" t="s">
        <v>16222</v>
      </c>
      <c r="C2784" s="9" t="s">
        <v>16223</v>
      </c>
      <c r="D2784" s="9">
        <v>2782</v>
      </c>
      <c r="E2784" s="9" t="s">
        <v>16224</v>
      </c>
      <c r="F2784" s="9" t="s">
        <v>318</v>
      </c>
      <c r="G2784" s="9" t="s">
        <v>16225</v>
      </c>
      <c r="H2784" s="9" t="s">
        <v>320</v>
      </c>
      <c r="I2784" s="9"/>
      <c r="J2784" s="9"/>
      <c r="K2784" s="9"/>
      <c r="L2784" s="9"/>
    </row>
    <row r="2785" spans="1:12" x14ac:dyDescent="0.35">
      <c r="A2785" s="9" t="s">
        <v>16226</v>
      </c>
      <c r="B2785" s="9" t="s">
        <v>16227</v>
      </c>
      <c r="C2785" s="9" t="s">
        <v>16228</v>
      </c>
      <c r="D2785" s="9">
        <v>2783</v>
      </c>
      <c r="E2785" s="9" t="s">
        <v>16229</v>
      </c>
      <c r="F2785" s="9" t="s">
        <v>392</v>
      </c>
      <c r="G2785" s="9" t="s">
        <v>16230</v>
      </c>
      <c r="H2785" s="9" t="s">
        <v>327</v>
      </c>
      <c r="I2785" s="9"/>
      <c r="J2785" s="9"/>
      <c r="K2785" s="9"/>
      <c r="L2785" s="9"/>
    </row>
    <row r="2786" spans="1:12" x14ac:dyDescent="0.35">
      <c r="A2786" s="9" t="s">
        <v>16231</v>
      </c>
      <c r="B2786" s="9" t="s">
        <v>16232</v>
      </c>
      <c r="C2786" s="9" t="s">
        <v>16233</v>
      </c>
      <c r="D2786" s="9">
        <v>2784</v>
      </c>
      <c r="E2786" s="9" t="s">
        <v>16234</v>
      </c>
      <c r="F2786" s="9" t="s">
        <v>318</v>
      </c>
      <c r="G2786" s="9" t="s">
        <v>16235</v>
      </c>
      <c r="H2786" s="9" t="s">
        <v>327</v>
      </c>
      <c r="I2786" s="9"/>
      <c r="J2786" s="9" t="s">
        <v>16236</v>
      </c>
      <c r="K2786" s="9" t="s">
        <v>350</v>
      </c>
      <c r="L2786" s="9" t="s">
        <v>350</v>
      </c>
    </row>
    <row r="2787" spans="1:12" x14ac:dyDescent="0.35">
      <c r="A2787" s="9" t="s">
        <v>16237</v>
      </c>
      <c r="B2787" s="9" t="s">
        <v>16238</v>
      </c>
      <c r="C2787" s="9" t="s">
        <v>16239</v>
      </c>
      <c r="D2787" s="9">
        <v>2785</v>
      </c>
      <c r="E2787" s="9" t="s">
        <v>16240</v>
      </c>
      <c r="F2787" s="9" t="s">
        <v>318</v>
      </c>
      <c r="G2787" s="9"/>
      <c r="H2787" s="9"/>
      <c r="I2787" s="9"/>
      <c r="J2787" s="9"/>
      <c r="K2787" s="9"/>
      <c r="L2787" s="9"/>
    </row>
    <row r="2788" spans="1:12" x14ac:dyDescent="0.35">
      <c r="A2788" s="9" t="s">
        <v>16241</v>
      </c>
      <c r="B2788" s="9" t="s">
        <v>16242</v>
      </c>
      <c r="C2788" s="9" t="s">
        <v>16243</v>
      </c>
      <c r="D2788" s="9">
        <v>2786</v>
      </c>
      <c r="E2788" s="9" t="s">
        <v>16244</v>
      </c>
      <c r="F2788" s="9" t="s">
        <v>392</v>
      </c>
      <c r="G2788" s="9" t="s">
        <v>16245</v>
      </c>
      <c r="H2788" s="9" t="s">
        <v>327</v>
      </c>
      <c r="I2788" s="9"/>
      <c r="J2788" s="9" t="s">
        <v>16246</v>
      </c>
      <c r="K2788" s="9" t="s">
        <v>16247</v>
      </c>
      <c r="L2788" s="9" t="s">
        <v>16247</v>
      </c>
    </row>
    <row r="2789" spans="1:12" x14ac:dyDescent="0.35">
      <c r="A2789" s="9" t="s">
        <v>16248</v>
      </c>
      <c r="B2789" s="9" t="s">
        <v>16249</v>
      </c>
      <c r="C2789" s="9" t="s">
        <v>16250</v>
      </c>
      <c r="D2789" s="9">
        <v>2787</v>
      </c>
      <c r="E2789" s="9" t="s">
        <v>16251</v>
      </c>
      <c r="F2789" s="9" t="s">
        <v>318</v>
      </c>
      <c r="G2789" s="9" t="s">
        <v>10358</v>
      </c>
      <c r="H2789" s="9" t="s">
        <v>320</v>
      </c>
      <c r="I2789" s="9"/>
      <c r="J2789" s="9"/>
      <c r="K2789" s="9"/>
      <c r="L2789" s="9"/>
    </row>
    <row r="2790" spans="1:12" x14ac:dyDescent="0.35">
      <c r="A2790" s="9" t="s">
        <v>16252</v>
      </c>
      <c r="B2790" s="9" t="s">
        <v>16253</v>
      </c>
      <c r="C2790" s="9" t="s">
        <v>16254</v>
      </c>
      <c r="D2790" s="9">
        <v>2788</v>
      </c>
      <c r="E2790" s="9" t="s">
        <v>16255</v>
      </c>
      <c r="F2790" s="9" t="s">
        <v>318</v>
      </c>
      <c r="G2790" s="9" t="s">
        <v>16256</v>
      </c>
      <c r="H2790" s="9" t="s">
        <v>327</v>
      </c>
      <c r="I2790" s="9"/>
      <c r="J2790" s="9" t="s">
        <v>16257</v>
      </c>
      <c r="K2790" s="9" t="s">
        <v>16258</v>
      </c>
      <c r="L2790" s="9" t="s">
        <v>16258</v>
      </c>
    </row>
    <row r="2791" spans="1:12" x14ac:dyDescent="0.35">
      <c r="A2791" s="9" t="s">
        <v>16259</v>
      </c>
      <c r="B2791" s="9" t="s">
        <v>16260</v>
      </c>
      <c r="C2791" s="9" t="s">
        <v>16261</v>
      </c>
      <c r="D2791" s="9">
        <v>2789</v>
      </c>
      <c r="E2791" s="9" t="s">
        <v>16262</v>
      </c>
      <c r="F2791" s="9" t="s">
        <v>365</v>
      </c>
      <c r="G2791" s="9" t="s">
        <v>16263</v>
      </c>
      <c r="H2791" s="9" t="s">
        <v>327</v>
      </c>
      <c r="I2791" s="9"/>
      <c r="J2791" s="9"/>
      <c r="K2791" s="9"/>
      <c r="L2791" s="9"/>
    </row>
    <row r="2792" spans="1:12" x14ac:dyDescent="0.35">
      <c r="A2792" s="9" t="s">
        <v>16264</v>
      </c>
      <c r="B2792" s="9" t="s">
        <v>16265</v>
      </c>
      <c r="C2792" s="9" t="s">
        <v>16266</v>
      </c>
      <c r="D2792" s="9">
        <v>2790</v>
      </c>
      <c r="E2792" s="9" t="s">
        <v>16267</v>
      </c>
      <c r="F2792" s="9" t="s">
        <v>412</v>
      </c>
      <c r="G2792" s="9" t="s">
        <v>16268</v>
      </c>
      <c r="H2792" s="9" t="s">
        <v>320</v>
      </c>
      <c r="I2792" s="9"/>
      <c r="J2792" s="9"/>
      <c r="K2792" s="9"/>
      <c r="L2792" s="9"/>
    </row>
    <row r="2793" spans="1:12" x14ac:dyDescent="0.35">
      <c r="A2793" s="9" t="s">
        <v>16269</v>
      </c>
      <c r="B2793" s="9" t="s">
        <v>16270</v>
      </c>
      <c r="C2793" s="9" t="s">
        <v>16271</v>
      </c>
      <c r="D2793" s="9">
        <v>2791</v>
      </c>
      <c r="E2793" s="9" t="s">
        <v>16272</v>
      </c>
      <c r="F2793" s="9" t="s">
        <v>412</v>
      </c>
      <c r="G2793" s="9" t="s">
        <v>16273</v>
      </c>
      <c r="H2793" s="9" t="s">
        <v>320</v>
      </c>
      <c r="I2793" s="9"/>
      <c r="J2793" s="9"/>
      <c r="K2793" s="9" t="s">
        <v>16274</v>
      </c>
      <c r="L2793" s="9" t="s">
        <v>16274</v>
      </c>
    </row>
    <row r="2794" spans="1:12" x14ac:dyDescent="0.35">
      <c r="A2794" s="9" t="s">
        <v>16275</v>
      </c>
      <c r="B2794" s="9" t="s">
        <v>16276</v>
      </c>
      <c r="C2794" s="9" t="s">
        <v>16277</v>
      </c>
      <c r="D2794" s="9">
        <v>2792</v>
      </c>
      <c r="E2794" s="9" t="s">
        <v>16278</v>
      </c>
      <c r="F2794" s="9" t="s">
        <v>865</v>
      </c>
      <c r="G2794" s="9"/>
      <c r="H2794" s="9"/>
      <c r="I2794" s="9"/>
      <c r="J2794" s="9"/>
      <c r="K2794" s="9"/>
      <c r="L2794" s="9"/>
    </row>
    <row r="2795" spans="1:12" x14ac:dyDescent="0.35">
      <c r="A2795" s="9" t="s">
        <v>16279</v>
      </c>
      <c r="B2795" s="9" t="s">
        <v>16280</v>
      </c>
      <c r="C2795" s="9" t="s">
        <v>16281</v>
      </c>
      <c r="D2795" s="9">
        <v>2793</v>
      </c>
      <c r="E2795" s="9" t="s">
        <v>16282</v>
      </c>
      <c r="F2795" s="9" t="s">
        <v>865</v>
      </c>
      <c r="G2795" s="9" t="s">
        <v>16283</v>
      </c>
      <c r="H2795" s="9" t="s">
        <v>327</v>
      </c>
      <c r="I2795" s="9"/>
      <c r="J2795" s="9" t="s">
        <v>16284</v>
      </c>
      <c r="K2795" s="9" t="s">
        <v>16285</v>
      </c>
      <c r="L2795" s="9" t="s">
        <v>16285</v>
      </c>
    </row>
    <row r="2796" spans="1:12" x14ac:dyDescent="0.35">
      <c r="A2796" s="9" t="s">
        <v>16286</v>
      </c>
      <c r="B2796" s="9" t="s">
        <v>16287</v>
      </c>
      <c r="C2796" s="9" t="s">
        <v>16288</v>
      </c>
      <c r="D2796" s="9">
        <v>2794</v>
      </c>
      <c r="E2796" s="9" t="s">
        <v>16289</v>
      </c>
      <c r="F2796" s="9" t="s">
        <v>318</v>
      </c>
      <c r="G2796" s="9" t="s">
        <v>16290</v>
      </c>
      <c r="H2796" s="9" t="s">
        <v>320</v>
      </c>
      <c r="I2796" s="9"/>
      <c r="J2796" s="9"/>
      <c r="K2796" s="9"/>
      <c r="L2796" s="9"/>
    </row>
    <row r="2797" spans="1:12" x14ac:dyDescent="0.35">
      <c r="A2797" s="9" t="s">
        <v>16291</v>
      </c>
      <c r="B2797" s="9" t="s">
        <v>16292</v>
      </c>
      <c r="C2797" s="9" t="s">
        <v>16293</v>
      </c>
      <c r="D2797" s="9">
        <v>2795</v>
      </c>
      <c r="E2797" s="9" t="s">
        <v>16294</v>
      </c>
      <c r="F2797" s="9" t="s">
        <v>412</v>
      </c>
      <c r="G2797" s="9" t="s">
        <v>530</v>
      </c>
      <c r="H2797" s="9" t="s">
        <v>320</v>
      </c>
      <c r="I2797" s="9"/>
      <c r="J2797" s="9"/>
      <c r="K2797" s="9" t="s">
        <v>16295</v>
      </c>
      <c r="L2797" s="9" t="s">
        <v>16295</v>
      </c>
    </row>
    <row r="2798" spans="1:12" x14ac:dyDescent="0.35">
      <c r="A2798" s="9" t="s">
        <v>16296</v>
      </c>
      <c r="B2798" s="9" t="s">
        <v>16297</v>
      </c>
      <c r="C2798" s="9" t="s">
        <v>16298</v>
      </c>
      <c r="D2798" s="9">
        <v>2796</v>
      </c>
      <c r="E2798" s="9" t="s">
        <v>16299</v>
      </c>
      <c r="F2798" s="9" t="s">
        <v>412</v>
      </c>
      <c r="G2798" s="9" t="s">
        <v>16300</v>
      </c>
      <c r="H2798" s="9" t="s">
        <v>327</v>
      </c>
      <c r="I2798" s="9"/>
      <c r="J2798" s="9"/>
      <c r="K2798" s="9"/>
      <c r="L2798" s="9"/>
    </row>
    <row r="2799" spans="1:12" x14ac:dyDescent="0.35">
      <c r="A2799" s="9" t="s">
        <v>16301</v>
      </c>
      <c r="B2799" s="9" t="s">
        <v>16302</v>
      </c>
      <c r="C2799" s="9" t="s">
        <v>16303</v>
      </c>
      <c r="D2799" s="9">
        <v>2797</v>
      </c>
      <c r="E2799" s="9" t="s">
        <v>16304</v>
      </c>
      <c r="F2799" s="9" t="s">
        <v>412</v>
      </c>
      <c r="G2799" s="9" t="s">
        <v>16305</v>
      </c>
      <c r="H2799" s="9" t="s">
        <v>320</v>
      </c>
      <c r="I2799" s="9"/>
      <c r="J2799" s="9"/>
      <c r="K2799" s="9" t="s">
        <v>531</v>
      </c>
      <c r="L2799" s="9" t="s">
        <v>531</v>
      </c>
    </row>
    <row r="2800" spans="1:12" x14ac:dyDescent="0.35">
      <c r="A2800" s="9" t="s">
        <v>16306</v>
      </c>
      <c r="B2800" s="9" t="s">
        <v>16307</v>
      </c>
      <c r="C2800" s="9" t="s">
        <v>16308</v>
      </c>
      <c r="D2800" s="9">
        <v>2798</v>
      </c>
      <c r="E2800" s="9" t="s">
        <v>16309</v>
      </c>
      <c r="F2800" s="9" t="s">
        <v>498</v>
      </c>
      <c r="G2800" s="9"/>
      <c r="H2800" s="9"/>
      <c r="I2800" s="9"/>
      <c r="J2800" s="9"/>
      <c r="K2800" s="9"/>
      <c r="L2800" s="9"/>
    </row>
    <row r="2801" spans="1:12" x14ac:dyDescent="0.35">
      <c r="A2801" s="9" t="s">
        <v>16310</v>
      </c>
      <c r="B2801" s="9" t="s">
        <v>16311</v>
      </c>
      <c r="C2801" s="9" t="s">
        <v>16312</v>
      </c>
      <c r="D2801" s="9">
        <v>2799</v>
      </c>
      <c r="E2801" s="9" t="s">
        <v>16313</v>
      </c>
      <c r="F2801" s="9" t="s">
        <v>1005</v>
      </c>
      <c r="G2801" s="9" t="s">
        <v>16314</v>
      </c>
      <c r="H2801" s="9" t="s">
        <v>327</v>
      </c>
      <c r="I2801" s="9"/>
      <c r="J2801" s="9" t="s">
        <v>16315</v>
      </c>
      <c r="K2801" s="9" t="s">
        <v>16316</v>
      </c>
      <c r="L2801" s="9" t="s">
        <v>16316</v>
      </c>
    </row>
    <row r="2802" spans="1:12" x14ac:dyDescent="0.35">
      <c r="A2802" s="9" t="s">
        <v>16317</v>
      </c>
      <c r="B2802" s="9" t="s">
        <v>16318</v>
      </c>
      <c r="C2802" s="9" t="s">
        <v>16319</v>
      </c>
      <c r="D2802" s="9">
        <v>2800</v>
      </c>
      <c r="E2802" s="9" t="s">
        <v>16320</v>
      </c>
      <c r="F2802" s="9" t="s">
        <v>318</v>
      </c>
      <c r="G2802" s="9" t="s">
        <v>16321</v>
      </c>
      <c r="H2802" s="9" t="s">
        <v>320</v>
      </c>
      <c r="I2802" s="9"/>
      <c r="J2802" s="9"/>
      <c r="K2802" s="9"/>
      <c r="L2802" s="9"/>
    </row>
    <row r="2803" spans="1:12" x14ac:dyDescent="0.35">
      <c r="A2803" s="9" t="s">
        <v>16322</v>
      </c>
      <c r="B2803" s="9" t="s">
        <v>16323</v>
      </c>
      <c r="C2803" s="9" t="s">
        <v>16324</v>
      </c>
      <c r="D2803" s="9">
        <v>2801</v>
      </c>
      <c r="E2803" s="9" t="s">
        <v>16325</v>
      </c>
      <c r="F2803" s="9" t="s">
        <v>392</v>
      </c>
      <c r="G2803" s="9" t="s">
        <v>16326</v>
      </c>
      <c r="H2803" s="9" t="s">
        <v>320</v>
      </c>
      <c r="I2803" s="9"/>
      <c r="J2803" s="9"/>
      <c r="K2803" s="9"/>
      <c r="L2803" s="9"/>
    </row>
    <row r="2804" spans="1:12" x14ac:dyDescent="0.35">
      <c r="A2804" s="9" t="s">
        <v>16327</v>
      </c>
      <c r="B2804" s="9" t="s">
        <v>16328</v>
      </c>
      <c r="C2804" s="9" t="s">
        <v>16329</v>
      </c>
      <c r="D2804" s="9">
        <v>2802</v>
      </c>
      <c r="E2804" s="9" t="s">
        <v>16330</v>
      </c>
      <c r="F2804" s="9" t="s">
        <v>1005</v>
      </c>
      <c r="G2804" s="9" t="s">
        <v>16331</v>
      </c>
      <c r="H2804" s="9" t="s">
        <v>327</v>
      </c>
      <c r="I2804" s="9"/>
      <c r="J2804" s="9" t="s">
        <v>16332</v>
      </c>
      <c r="K2804" s="9" t="s">
        <v>15580</v>
      </c>
      <c r="L2804" s="9" t="s">
        <v>15580</v>
      </c>
    </row>
    <row r="2805" spans="1:12" x14ac:dyDescent="0.35">
      <c r="A2805" s="9" t="s">
        <v>16333</v>
      </c>
      <c r="B2805" s="9" t="s">
        <v>16334</v>
      </c>
      <c r="C2805" s="9" t="s">
        <v>16335</v>
      </c>
      <c r="D2805" s="9">
        <v>2803</v>
      </c>
      <c r="E2805" s="9" t="s">
        <v>16336</v>
      </c>
      <c r="F2805" s="9" t="s">
        <v>318</v>
      </c>
      <c r="G2805" s="9" t="s">
        <v>16337</v>
      </c>
      <c r="H2805" s="9" t="s">
        <v>327</v>
      </c>
      <c r="I2805" s="9"/>
      <c r="J2805" s="9" t="s">
        <v>16338</v>
      </c>
      <c r="K2805" s="9" t="s">
        <v>16339</v>
      </c>
      <c r="L2805" s="9" t="s">
        <v>16340</v>
      </c>
    </row>
    <row r="2806" spans="1:12" x14ac:dyDescent="0.35">
      <c r="A2806" s="9" t="s">
        <v>16341</v>
      </c>
      <c r="B2806" s="9" t="s">
        <v>16342</v>
      </c>
      <c r="C2806" s="9" t="s">
        <v>16343</v>
      </c>
      <c r="D2806" s="9">
        <v>2804</v>
      </c>
      <c r="E2806" s="9" t="s">
        <v>16344</v>
      </c>
      <c r="F2806" s="9" t="s">
        <v>318</v>
      </c>
      <c r="G2806" s="9" t="s">
        <v>16345</v>
      </c>
      <c r="H2806" s="9" t="s">
        <v>327</v>
      </c>
      <c r="I2806" s="9"/>
      <c r="J2806" s="9" t="s">
        <v>16338</v>
      </c>
      <c r="K2806" s="9" t="s">
        <v>16340</v>
      </c>
      <c r="L2806" s="9" t="s">
        <v>16340</v>
      </c>
    </row>
    <row r="2807" spans="1:12" x14ac:dyDescent="0.35">
      <c r="A2807" s="9" t="s">
        <v>16346</v>
      </c>
      <c r="B2807" s="9" t="s">
        <v>16347</v>
      </c>
      <c r="C2807" s="9" t="s">
        <v>16348</v>
      </c>
      <c r="D2807" s="9">
        <v>2805</v>
      </c>
      <c r="E2807" s="9" t="s">
        <v>16349</v>
      </c>
      <c r="F2807" s="9" t="s">
        <v>412</v>
      </c>
      <c r="G2807" s="9" t="s">
        <v>16350</v>
      </c>
      <c r="H2807" s="9" t="s">
        <v>320</v>
      </c>
      <c r="I2807" s="9"/>
      <c r="J2807" s="9"/>
      <c r="K2807" s="9"/>
      <c r="L2807" s="9"/>
    </row>
    <row r="2808" spans="1:12" x14ac:dyDescent="0.35">
      <c r="A2808" s="9" t="s">
        <v>16351</v>
      </c>
      <c r="B2808" s="9" t="s">
        <v>16352</v>
      </c>
      <c r="C2808" s="9" t="s">
        <v>16353</v>
      </c>
      <c r="D2808" s="9">
        <v>2806</v>
      </c>
      <c r="E2808" s="9" t="s">
        <v>16354</v>
      </c>
      <c r="F2808" s="9" t="s">
        <v>412</v>
      </c>
      <c r="G2808" s="9" t="s">
        <v>16355</v>
      </c>
      <c r="H2808" s="9" t="s">
        <v>320</v>
      </c>
      <c r="I2808" s="9"/>
      <c r="J2808" s="9"/>
      <c r="K2808" s="9" t="s">
        <v>16356</v>
      </c>
      <c r="L2808" s="9" t="s">
        <v>16357</v>
      </c>
    </row>
    <row r="2809" spans="1:12" x14ac:dyDescent="0.35">
      <c r="A2809" s="9" t="s">
        <v>16358</v>
      </c>
      <c r="B2809" s="9" t="s">
        <v>16359</v>
      </c>
      <c r="C2809" s="9" t="s">
        <v>16360</v>
      </c>
      <c r="D2809" s="9">
        <v>2807</v>
      </c>
      <c r="E2809" s="9" t="s">
        <v>16361</v>
      </c>
      <c r="F2809" s="9" t="s">
        <v>392</v>
      </c>
      <c r="G2809" s="9" t="s">
        <v>16362</v>
      </c>
      <c r="H2809" s="9" t="s">
        <v>320</v>
      </c>
      <c r="I2809" s="9"/>
      <c r="J2809" s="9"/>
      <c r="K2809" s="9"/>
      <c r="L2809" s="9"/>
    </row>
    <row r="2810" spans="1:12" x14ac:dyDescent="0.35">
      <c r="A2810" s="9" t="s">
        <v>16363</v>
      </c>
      <c r="B2810" s="9" t="s">
        <v>16364</v>
      </c>
      <c r="C2810" s="9" t="s">
        <v>16365</v>
      </c>
      <c r="D2810" s="9">
        <v>2808</v>
      </c>
      <c r="E2810" s="9" t="s">
        <v>16366</v>
      </c>
      <c r="F2810" s="9" t="s">
        <v>392</v>
      </c>
      <c r="G2810" s="9" t="s">
        <v>16367</v>
      </c>
      <c r="H2810" s="9" t="s">
        <v>320</v>
      </c>
      <c r="I2810" s="9"/>
      <c r="J2810" s="9"/>
      <c r="K2810" s="9"/>
      <c r="L2810" s="9"/>
    </row>
    <row r="2811" spans="1:12" x14ac:dyDescent="0.35">
      <c r="A2811" s="9" t="s">
        <v>16368</v>
      </c>
      <c r="B2811" s="9" t="s">
        <v>16369</v>
      </c>
      <c r="C2811" s="9" t="s">
        <v>16370</v>
      </c>
      <c r="D2811" s="9">
        <v>2809</v>
      </c>
      <c r="E2811" s="9" t="s">
        <v>16371</v>
      </c>
      <c r="F2811" s="9" t="s">
        <v>392</v>
      </c>
      <c r="G2811" s="9" t="s">
        <v>16372</v>
      </c>
      <c r="H2811" s="9" t="s">
        <v>327</v>
      </c>
      <c r="I2811" s="9"/>
      <c r="J2811" s="9" t="s">
        <v>16373</v>
      </c>
      <c r="K2811" s="9" t="s">
        <v>16374</v>
      </c>
      <c r="L2811" s="9" t="s">
        <v>16374</v>
      </c>
    </row>
    <row r="2812" spans="1:12" x14ac:dyDescent="0.35">
      <c r="A2812" s="9" t="s">
        <v>16375</v>
      </c>
      <c r="B2812" s="9" t="s">
        <v>16376</v>
      </c>
      <c r="C2812" s="9" t="s">
        <v>16377</v>
      </c>
      <c r="D2812" s="9">
        <v>2810</v>
      </c>
      <c r="E2812" s="9" t="s">
        <v>16378</v>
      </c>
      <c r="F2812" s="9" t="s">
        <v>318</v>
      </c>
      <c r="G2812" s="9" t="s">
        <v>16379</v>
      </c>
      <c r="H2812" s="9" t="s">
        <v>320</v>
      </c>
      <c r="I2812" s="9"/>
      <c r="J2812" s="9"/>
      <c r="K2812" s="9" t="s">
        <v>16380</v>
      </c>
      <c r="L2812" s="9" t="s">
        <v>16380</v>
      </c>
    </row>
    <row r="2813" spans="1:12" x14ac:dyDescent="0.35">
      <c r="A2813" s="9" t="s">
        <v>16381</v>
      </c>
      <c r="B2813" s="9" t="s">
        <v>16382</v>
      </c>
      <c r="C2813" s="9" t="s">
        <v>16383</v>
      </c>
      <c r="D2813" s="9">
        <v>2811</v>
      </c>
      <c r="E2813" s="9" t="s">
        <v>16384</v>
      </c>
      <c r="F2813" s="9" t="s">
        <v>392</v>
      </c>
      <c r="G2813" s="9" t="s">
        <v>16385</v>
      </c>
      <c r="H2813" s="9" t="s">
        <v>327</v>
      </c>
      <c r="I2813" s="9"/>
      <c r="J2813" s="9"/>
      <c r="K2813" s="9"/>
      <c r="L2813" s="9"/>
    </row>
    <row r="2814" spans="1:12" x14ac:dyDescent="0.35">
      <c r="A2814" s="9" t="s">
        <v>16386</v>
      </c>
      <c r="B2814" s="9" t="s">
        <v>16387</v>
      </c>
      <c r="C2814" s="9" t="s">
        <v>16388</v>
      </c>
      <c r="D2814" s="9">
        <v>2812</v>
      </c>
      <c r="E2814" s="9" t="s">
        <v>16389</v>
      </c>
      <c r="F2814" s="9" t="s">
        <v>318</v>
      </c>
      <c r="G2814" s="9" t="s">
        <v>16390</v>
      </c>
      <c r="H2814" s="9" t="s">
        <v>320</v>
      </c>
      <c r="I2814" s="9"/>
      <c r="J2814" s="9"/>
      <c r="K2814" s="9" t="s">
        <v>16391</v>
      </c>
      <c r="L2814" s="9" t="s">
        <v>16391</v>
      </c>
    </row>
    <row r="2815" spans="1:12" x14ac:dyDescent="0.35">
      <c r="A2815" s="9" t="s">
        <v>16392</v>
      </c>
      <c r="B2815" s="9" t="s">
        <v>16393</v>
      </c>
      <c r="C2815" s="9" t="s">
        <v>16394</v>
      </c>
      <c r="D2815" s="9">
        <v>2813</v>
      </c>
      <c r="E2815" s="9" t="s">
        <v>16395</v>
      </c>
      <c r="F2815" s="9" t="s">
        <v>318</v>
      </c>
      <c r="G2815" s="9" t="s">
        <v>16396</v>
      </c>
      <c r="H2815" s="9" t="s">
        <v>320</v>
      </c>
      <c r="I2815" s="9"/>
      <c r="J2815" s="9"/>
      <c r="K2815" s="9"/>
      <c r="L2815" s="9"/>
    </row>
    <row r="2816" spans="1:12" x14ac:dyDescent="0.35">
      <c r="A2816" s="9" t="s">
        <v>16397</v>
      </c>
      <c r="B2816" s="9" t="s">
        <v>16398</v>
      </c>
      <c r="C2816" s="9" t="s">
        <v>16399</v>
      </c>
      <c r="D2816" s="9">
        <v>2814</v>
      </c>
      <c r="E2816" s="9" t="s">
        <v>16400</v>
      </c>
      <c r="F2816" s="9" t="s">
        <v>318</v>
      </c>
      <c r="G2816" s="9" t="s">
        <v>16401</v>
      </c>
      <c r="H2816" s="9" t="s">
        <v>320</v>
      </c>
      <c r="I2816" s="9"/>
      <c r="J2816" s="9"/>
      <c r="K2816" s="9" t="s">
        <v>16402</v>
      </c>
      <c r="L2816" s="9" t="s">
        <v>16402</v>
      </c>
    </row>
    <row r="2817" spans="1:12" x14ac:dyDescent="0.35">
      <c r="A2817" s="9" t="s">
        <v>16403</v>
      </c>
      <c r="B2817" s="9" t="s">
        <v>16404</v>
      </c>
      <c r="C2817" s="9" t="s">
        <v>16405</v>
      </c>
      <c r="D2817" s="9">
        <v>2815</v>
      </c>
      <c r="E2817" s="9" t="s">
        <v>16406</v>
      </c>
      <c r="F2817" s="9" t="s">
        <v>392</v>
      </c>
      <c r="G2817" s="9" t="s">
        <v>16407</v>
      </c>
      <c r="H2817" s="9" t="s">
        <v>320</v>
      </c>
      <c r="I2817" s="9"/>
      <c r="J2817" s="9"/>
      <c r="K2817" s="9"/>
      <c r="L2817" s="9"/>
    </row>
    <row r="2818" spans="1:12" x14ac:dyDescent="0.35">
      <c r="A2818" s="9" t="s">
        <v>16408</v>
      </c>
      <c r="B2818" s="9" t="s">
        <v>16409</v>
      </c>
      <c r="C2818" s="9" t="s">
        <v>16410</v>
      </c>
      <c r="D2818" s="9">
        <v>2816</v>
      </c>
      <c r="E2818" s="9" t="s">
        <v>16411</v>
      </c>
      <c r="F2818" s="9" t="s">
        <v>865</v>
      </c>
      <c r="G2818" s="9" t="s">
        <v>16412</v>
      </c>
      <c r="H2818" s="9" t="s">
        <v>320</v>
      </c>
      <c r="I2818" s="9"/>
      <c r="J2818" s="9"/>
      <c r="K2818" s="9"/>
      <c r="L2818" s="9"/>
    </row>
    <row r="2819" spans="1:12" x14ac:dyDescent="0.35">
      <c r="A2819" s="9" t="s">
        <v>16413</v>
      </c>
      <c r="B2819" s="9" t="s">
        <v>16414</v>
      </c>
      <c r="C2819" s="9" t="s">
        <v>16415</v>
      </c>
      <c r="D2819" s="9">
        <v>2817</v>
      </c>
      <c r="E2819" s="9" t="s">
        <v>16416</v>
      </c>
      <c r="F2819" s="9" t="s">
        <v>318</v>
      </c>
      <c r="G2819" s="9" t="s">
        <v>16417</v>
      </c>
      <c r="H2819" s="9" t="s">
        <v>320</v>
      </c>
      <c r="I2819" s="9"/>
      <c r="J2819" s="9"/>
      <c r="K2819" s="9"/>
      <c r="L2819" s="9"/>
    </row>
    <row r="2820" spans="1:12" x14ac:dyDescent="0.35">
      <c r="A2820" s="9" t="s">
        <v>16418</v>
      </c>
      <c r="B2820" s="9" t="s">
        <v>16419</v>
      </c>
      <c r="C2820" s="9" t="s">
        <v>16420</v>
      </c>
      <c r="D2820" s="9">
        <v>2818</v>
      </c>
      <c r="E2820" s="9" t="s">
        <v>16421</v>
      </c>
      <c r="F2820" s="9" t="s">
        <v>412</v>
      </c>
      <c r="G2820" s="9" t="s">
        <v>16422</v>
      </c>
      <c r="H2820" s="9" t="s">
        <v>320</v>
      </c>
      <c r="I2820" s="9"/>
      <c r="J2820" s="9"/>
      <c r="K2820" s="9" t="s">
        <v>16423</v>
      </c>
      <c r="L2820" s="9" t="s">
        <v>16424</v>
      </c>
    </row>
    <row r="2821" spans="1:12" x14ac:dyDescent="0.35">
      <c r="A2821" s="9" t="s">
        <v>16425</v>
      </c>
      <c r="B2821" s="9" t="s">
        <v>16426</v>
      </c>
      <c r="C2821" s="9" t="s">
        <v>16427</v>
      </c>
      <c r="D2821" s="9">
        <v>2819</v>
      </c>
      <c r="E2821" s="9" t="s">
        <v>16428</v>
      </c>
      <c r="F2821" s="9" t="s">
        <v>392</v>
      </c>
      <c r="G2821" s="9" t="s">
        <v>16429</v>
      </c>
      <c r="H2821" s="9" t="s">
        <v>327</v>
      </c>
      <c r="I2821" s="9"/>
      <c r="J2821" s="9" t="s">
        <v>16430</v>
      </c>
      <c r="K2821" s="9" t="s">
        <v>16431</v>
      </c>
      <c r="L2821" s="9" t="s">
        <v>16431</v>
      </c>
    </row>
    <row r="2822" spans="1:12" x14ac:dyDescent="0.35">
      <c r="A2822" s="9" t="s">
        <v>16432</v>
      </c>
      <c r="B2822" s="9" t="s">
        <v>16433</v>
      </c>
      <c r="C2822" s="9" t="s">
        <v>16434</v>
      </c>
      <c r="D2822" s="9">
        <v>2820</v>
      </c>
      <c r="E2822" s="9" t="s">
        <v>16435</v>
      </c>
      <c r="F2822" s="9" t="s">
        <v>392</v>
      </c>
      <c r="G2822" s="9" t="s">
        <v>16436</v>
      </c>
      <c r="H2822" s="9" t="s">
        <v>320</v>
      </c>
      <c r="I2822" s="9"/>
      <c r="J2822" s="9"/>
      <c r="K2822" s="9"/>
      <c r="L2822" s="9"/>
    </row>
    <row r="2823" spans="1:12" x14ac:dyDescent="0.35">
      <c r="A2823" s="9" t="s">
        <v>16437</v>
      </c>
      <c r="B2823" s="9" t="s">
        <v>16438</v>
      </c>
      <c r="C2823" s="9" t="s">
        <v>16439</v>
      </c>
      <c r="D2823" s="9">
        <v>2821</v>
      </c>
      <c r="E2823" s="9" t="s">
        <v>16440</v>
      </c>
      <c r="F2823" s="9" t="s">
        <v>392</v>
      </c>
      <c r="G2823" s="9" t="s">
        <v>16441</v>
      </c>
      <c r="H2823" s="9" t="s">
        <v>327</v>
      </c>
      <c r="I2823" s="9"/>
      <c r="J2823" s="9" t="s">
        <v>16442</v>
      </c>
      <c r="K2823" s="9" t="s">
        <v>16443</v>
      </c>
      <c r="L2823" s="9" t="s">
        <v>16443</v>
      </c>
    </row>
    <row r="2824" spans="1:12" x14ac:dyDescent="0.35">
      <c r="A2824" s="9" t="s">
        <v>16444</v>
      </c>
      <c r="B2824" s="9" t="s">
        <v>16445</v>
      </c>
      <c r="C2824" s="9" t="s">
        <v>16446</v>
      </c>
      <c r="D2824" s="9">
        <v>2822</v>
      </c>
      <c r="E2824" s="9" t="s">
        <v>16447</v>
      </c>
      <c r="F2824" s="9" t="s">
        <v>392</v>
      </c>
      <c r="G2824" s="9" t="s">
        <v>16448</v>
      </c>
      <c r="H2824" s="9" t="s">
        <v>320</v>
      </c>
      <c r="I2824" s="9"/>
      <c r="J2824" s="9"/>
      <c r="K2824" s="9"/>
      <c r="L2824" s="9"/>
    </row>
    <row r="2825" spans="1:12" x14ac:dyDescent="0.35">
      <c r="A2825" s="9" t="s">
        <v>16449</v>
      </c>
      <c r="B2825" s="9" t="s">
        <v>16450</v>
      </c>
      <c r="C2825" s="9" t="s">
        <v>16451</v>
      </c>
      <c r="D2825" s="9">
        <v>2823</v>
      </c>
      <c r="E2825" s="9" t="s">
        <v>16452</v>
      </c>
      <c r="F2825" s="9" t="s">
        <v>318</v>
      </c>
      <c r="G2825" s="9" t="s">
        <v>16453</v>
      </c>
      <c r="H2825" s="9" t="s">
        <v>320</v>
      </c>
      <c r="I2825" s="9"/>
      <c r="J2825" s="9" t="s">
        <v>16454</v>
      </c>
      <c r="K2825" s="9" t="s">
        <v>16455</v>
      </c>
      <c r="L2825" s="9"/>
    </row>
    <row r="2826" spans="1:12" x14ac:dyDescent="0.35">
      <c r="A2826" s="9" t="s">
        <v>16456</v>
      </c>
      <c r="B2826" s="9" t="s">
        <v>16457</v>
      </c>
      <c r="C2826" s="9" t="s">
        <v>16458</v>
      </c>
      <c r="D2826" s="9">
        <v>2824</v>
      </c>
      <c r="E2826" s="9" t="s">
        <v>16459</v>
      </c>
      <c r="F2826" s="9" t="s">
        <v>318</v>
      </c>
      <c r="G2826" s="9" t="s">
        <v>16460</v>
      </c>
      <c r="H2826" s="9" t="s">
        <v>327</v>
      </c>
      <c r="I2826" s="9"/>
      <c r="J2826" s="9" t="s">
        <v>16461</v>
      </c>
      <c r="K2826" s="9" t="s">
        <v>16462</v>
      </c>
      <c r="L2826" s="9" t="s">
        <v>16462</v>
      </c>
    </row>
    <row r="2827" spans="1:12" x14ac:dyDescent="0.35">
      <c r="A2827" s="9" t="s">
        <v>16463</v>
      </c>
      <c r="B2827" s="9" t="s">
        <v>16464</v>
      </c>
      <c r="C2827" s="9" t="s">
        <v>16465</v>
      </c>
      <c r="D2827" s="9">
        <v>2825</v>
      </c>
      <c r="E2827" s="9" t="s">
        <v>16466</v>
      </c>
      <c r="F2827" s="9" t="s">
        <v>392</v>
      </c>
      <c r="G2827" s="9" t="s">
        <v>16467</v>
      </c>
      <c r="H2827" s="9" t="s">
        <v>320</v>
      </c>
      <c r="I2827" s="9"/>
      <c r="J2827" s="9"/>
      <c r="K2827" s="9"/>
      <c r="L2827" s="9"/>
    </row>
    <row r="2828" spans="1:12" x14ac:dyDescent="0.35">
      <c r="A2828" s="9" t="s">
        <v>16468</v>
      </c>
      <c r="B2828" s="9" t="s">
        <v>16469</v>
      </c>
      <c r="C2828" s="9" t="s">
        <v>16470</v>
      </c>
      <c r="D2828" s="9">
        <v>2826</v>
      </c>
      <c r="E2828" s="9" t="s">
        <v>16471</v>
      </c>
      <c r="F2828" s="9" t="s">
        <v>392</v>
      </c>
      <c r="G2828" s="9" t="s">
        <v>16472</v>
      </c>
      <c r="H2828" s="9" t="s">
        <v>320</v>
      </c>
      <c r="I2828" s="9"/>
      <c r="J2828" s="9"/>
      <c r="K2828" s="9" t="s">
        <v>350</v>
      </c>
      <c r="L2828" s="9" t="s">
        <v>350</v>
      </c>
    </row>
    <row r="2829" spans="1:12" x14ac:dyDescent="0.35">
      <c r="A2829" s="9" t="s">
        <v>16473</v>
      </c>
      <c r="B2829" s="9" t="s">
        <v>16474</v>
      </c>
      <c r="C2829" s="9" t="s">
        <v>16475</v>
      </c>
      <c r="D2829" s="9">
        <v>2827</v>
      </c>
      <c r="E2829" s="9" t="s">
        <v>16476</v>
      </c>
      <c r="F2829" s="9" t="s">
        <v>412</v>
      </c>
      <c r="G2829" s="9" t="s">
        <v>16477</v>
      </c>
      <c r="H2829" s="9" t="s">
        <v>320</v>
      </c>
      <c r="I2829" s="9"/>
      <c r="J2829" s="9"/>
      <c r="K2829" s="9" t="s">
        <v>16478</v>
      </c>
      <c r="L2829" s="9" t="s">
        <v>16478</v>
      </c>
    </row>
    <row r="2830" spans="1:12" x14ac:dyDescent="0.35">
      <c r="A2830" s="9" t="s">
        <v>16479</v>
      </c>
      <c r="B2830" s="9" t="s">
        <v>16480</v>
      </c>
      <c r="C2830" s="9" t="s">
        <v>16481</v>
      </c>
      <c r="D2830" s="9">
        <v>2828</v>
      </c>
      <c r="E2830" s="9" t="s">
        <v>16482</v>
      </c>
      <c r="F2830" s="9" t="s">
        <v>392</v>
      </c>
      <c r="G2830" s="9" t="s">
        <v>16483</v>
      </c>
      <c r="H2830" s="9" t="s">
        <v>320</v>
      </c>
      <c r="I2830" s="9"/>
      <c r="J2830" s="9"/>
      <c r="K2830" s="9"/>
      <c r="L2830" s="9"/>
    </row>
    <row r="2831" spans="1:12" x14ac:dyDescent="0.35">
      <c r="A2831" s="9" t="s">
        <v>16484</v>
      </c>
      <c r="B2831" s="9" t="s">
        <v>16485</v>
      </c>
      <c r="C2831" s="9" t="s">
        <v>16486</v>
      </c>
      <c r="D2831" s="9">
        <v>2829</v>
      </c>
      <c r="E2831" s="9" t="s">
        <v>16487</v>
      </c>
      <c r="F2831" s="9" t="s">
        <v>318</v>
      </c>
      <c r="G2831" s="9" t="s">
        <v>16488</v>
      </c>
      <c r="H2831" s="9" t="s">
        <v>320</v>
      </c>
      <c r="I2831" s="9"/>
      <c r="J2831" s="9"/>
      <c r="K2831" s="9" t="s">
        <v>16489</v>
      </c>
      <c r="L2831" s="9" t="s">
        <v>16489</v>
      </c>
    </row>
    <row r="2832" spans="1:12" x14ac:dyDescent="0.35">
      <c r="A2832" s="9" t="s">
        <v>16490</v>
      </c>
      <c r="B2832" s="9" t="s">
        <v>16491</v>
      </c>
      <c r="C2832" s="9" t="s">
        <v>16492</v>
      </c>
      <c r="D2832" s="9">
        <v>2830</v>
      </c>
      <c r="E2832" s="9" t="s">
        <v>16493</v>
      </c>
      <c r="F2832" s="9" t="s">
        <v>318</v>
      </c>
      <c r="G2832" s="9" t="s">
        <v>16494</v>
      </c>
      <c r="H2832" s="9" t="s">
        <v>327</v>
      </c>
      <c r="I2832" s="9"/>
      <c r="J2832" s="9" t="s">
        <v>16495</v>
      </c>
      <c r="K2832" s="9" t="s">
        <v>16496</v>
      </c>
      <c r="L2832" s="9" t="s">
        <v>16496</v>
      </c>
    </row>
    <row r="2833" spans="1:12" x14ac:dyDescent="0.35">
      <c r="A2833" s="9" t="s">
        <v>16497</v>
      </c>
      <c r="B2833" s="9" t="s">
        <v>16498</v>
      </c>
      <c r="C2833" s="9" t="s">
        <v>16499</v>
      </c>
      <c r="D2833" s="9">
        <v>2831</v>
      </c>
      <c r="E2833" s="9" t="s">
        <v>16500</v>
      </c>
      <c r="F2833" s="9" t="s">
        <v>1005</v>
      </c>
      <c r="G2833" s="9" t="s">
        <v>16501</v>
      </c>
      <c r="H2833" s="9" t="s">
        <v>327</v>
      </c>
      <c r="I2833" s="9"/>
      <c r="J2833" s="9" t="s">
        <v>16502</v>
      </c>
      <c r="K2833" s="9" t="s">
        <v>16503</v>
      </c>
      <c r="L2833" s="9" t="s">
        <v>16503</v>
      </c>
    </row>
    <row r="2834" spans="1:12" x14ac:dyDescent="0.35">
      <c r="A2834" s="9" t="s">
        <v>16504</v>
      </c>
      <c r="B2834" s="9" t="s">
        <v>16505</v>
      </c>
      <c r="C2834" s="9" t="s">
        <v>16506</v>
      </c>
      <c r="D2834" s="9">
        <v>2832</v>
      </c>
      <c r="E2834" s="9" t="s">
        <v>16507</v>
      </c>
      <c r="F2834" s="9" t="s">
        <v>412</v>
      </c>
      <c r="G2834" s="9" t="s">
        <v>16508</v>
      </c>
      <c r="H2834" s="9" t="s">
        <v>320</v>
      </c>
      <c r="I2834" s="9"/>
      <c r="J2834" s="9" t="s">
        <v>16509</v>
      </c>
      <c r="K2834" s="9" t="s">
        <v>350</v>
      </c>
      <c r="L2834" s="9" t="s">
        <v>350</v>
      </c>
    </row>
    <row r="2835" spans="1:12" x14ac:dyDescent="0.35">
      <c r="A2835" s="9" t="s">
        <v>16510</v>
      </c>
      <c r="B2835" s="9" t="s">
        <v>16511</v>
      </c>
      <c r="C2835" s="9" t="s">
        <v>16512</v>
      </c>
      <c r="D2835" s="9">
        <v>2833</v>
      </c>
      <c r="E2835" s="9" t="s">
        <v>16513</v>
      </c>
      <c r="F2835" s="9" t="s">
        <v>318</v>
      </c>
      <c r="G2835" s="9" t="s">
        <v>16514</v>
      </c>
      <c r="H2835" s="9" t="s">
        <v>320</v>
      </c>
      <c r="I2835" s="9"/>
      <c r="J2835" s="9"/>
      <c r="K2835" s="9"/>
      <c r="L2835" s="9"/>
    </row>
    <row r="2836" spans="1:12" x14ac:dyDescent="0.35">
      <c r="A2836" s="9" t="s">
        <v>16515</v>
      </c>
      <c r="B2836" s="9" t="s">
        <v>16516</v>
      </c>
      <c r="C2836" s="9" t="s">
        <v>16517</v>
      </c>
      <c r="D2836" s="9">
        <v>2834</v>
      </c>
      <c r="E2836" s="9" t="s">
        <v>16518</v>
      </c>
      <c r="F2836" s="9" t="s">
        <v>392</v>
      </c>
      <c r="G2836" s="9" t="s">
        <v>16519</v>
      </c>
      <c r="H2836" s="9" t="s">
        <v>320</v>
      </c>
      <c r="I2836" s="9"/>
      <c r="J2836" s="9"/>
      <c r="K2836" s="9"/>
      <c r="L2836" s="9"/>
    </row>
    <row r="2837" spans="1:12" x14ac:dyDescent="0.35">
      <c r="A2837" s="9" t="s">
        <v>16520</v>
      </c>
      <c r="B2837" s="9" t="s">
        <v>16521</v>
      </c>
      <c r="C2837" s="9" t="s">
        <v>16522</v>
      </c>
      <c r="D2837" s="9">
        <v>2835</v>
      </c>
      <c r="E2837" s="9" t="s">
        <v>16523</v>
      </c>
      <c r="F2837" s="9" t="s">
        <v>392</v>
      </c>
      <c r="G2837" s="9" t="s">
        <v>16524</v>
      </c>
      <c r="H2837" s="9" t="s">
        <v>320</v>
      </c>
      <c r="I2837" s="9"/>
      <c r="J2837" s="9"/>
      <c r="K2837" s="9"/>
      <c r="L2837" s="9"/>
    </row>
    <row r="2838" spans="1:12" x14ac:dyDescent="0.35">
      <c r="A2838" s="9" t="s">
        <v>16525</v>
      </c>
      <c r="B2838" s="9" t="s">
        <v>16526</v>
      </c>
      <c r="C2838" s="9" t="s">
        <v>16527</v>
      </c>
      <c r="D2838" s="9">
        <v>2836</v>
      </c>
      <c r="E2838" s="9" t="s">
        <v>16528</v>
      </c>
      <c r="F2838" s="9" t="s">
        <v>318</v>
      </c>
      <c r="G2838" s="9" t="s">
        <v>16529</v>
      </c>
      <c r="H2838" s="9" t="s">
        <v>327</v>
      </c>
      <c r="I2838" s="9"/>
      <c r="J2838" s="9" t="s">
        <v>16530</v>
      </c>
      <c r="K2838" s="9" t="s">
        <v>16531</v>
      </c>
      <c r="L2838" s="9" t="s">
        <v>16531</v>
      </c>
    </row>
    <row r="2839" spans="1:12" x14ac:dyDescent="0.35">
      <c r="A2839" s="9" t="s">
        <v>16532</v>
      </c>
      <c r="B2839" s="9" t="s">
        <v>16533</v>
      </c>
      <c r="C2839" s="9" t="s">
        <v>16534</v>
      </c>
      <c r="D2839" s="9">
        <v>2837</v>
      </c>
      <c r="E2839" s="9" t="s">
        <v>16535</v>
      </c>
      <c r="F2839" s="9" t="s">
        <v>412</v>
      </c>
      <c r="G2839" s="9" t="s">
        <v>16536</v>
      </c>
      <c r="H2839" s="9" t="s">
        <v>327</v>
      </c>
      <c r="I2839" s="9"/>
      <c r="J2839" s="9" t="s">
        <v>16537</v>
      </c>
      <c r="K2839" s="9" t="s">
        <v>16538</v>
      </c>
      <c r="L2839" s="9" t="s">
        <v>16538</v>
      </c>
    </row>
    <row r="2840" spans="1:12" x14ac:dyDescent="0.35">
      <c r="A2840" s="9" t="s">
        <v>16539</v>
      </c>
      <c r="B2840" s="9" t="s">
        <v>16540</v>
      </c>
      <c r="C2840" s="9" t="s">
        <v>16541</v>
      </c>
      <c r="D2840" s="9">
        <v>2838</v>
      </c>
      <c r="E2840" s="9" t="s">
        <v>16542</v>
      </c>
      <c r="F2840" s="9" t="s">
        <v>318</v>
      </c>
      <c r="G2840" s="9" t="s">
        <v>16543</v>
      </c>
      <c r="H2840" s="9" t="s">
        <v>320</v>
      </c>
      <c r="I2840" s="9"/>
      <c r="J2840" s="9"/>
      <c r="K2840" s="9" t="s">
        <v>16544</v>
      </c>
      <c r="L2840" s="9" t="s">
        <v>16545</v>
      </c>
    </row>
    <row r="2841" spans="1:12" x14ac:dyDescent="0.35">
      <c r="A2841" s="9" t="s">
        <v>16546</v>
      </c>
      <c r="B2841" s="9" t="s">
        <v>16547</v>
      </c>
      <c r="C2841" s="9" t="s">
        <v>16548</v>
      </c>
      <c r="D2841" s="9">
        <v>2839</v>
      </c>
      <c r="E2841" s="9" t="s">
        <v>16549</v>
      </c>
      <c r="F2841" s="9" t="s">
        <v>412</v>
      </c>
      <c r="G2841" s="9" t="s">
        <v>16550</v>
      </c>
      <c r="H2841" s="9" t="s">
        <v>320</v>
      </c>
      <c r="I2841" s="9"/>
      <c r="J2841" s="9"/>
      <c r="K2841" s="9"/>
      <c r="L2841" s="9"/>
    </row>
    <row r="2842" spans="1:12" x14ac:dyDescent="0.35">
      <c r="A2842" s="9" t="s">
        <v>16551</v>
      </c>
      <c r="B2842" s="9" t="s">
        <v>16552</v>
      </c>
      <c r="C2842" s="9" t="s">
        <v>16553</v>
      </c>
      <c r="D2842" s="9">
        <v>2840</v>
      </c>
      <c r="E2842" s="9" t="s">
        <v>16554</v>
      </c>
      <c r="F2842" s="9" t="s">
        <v>318</v>
      </c>
      <c r="G2842" s="9" t="s">
        <v>16555</v>
      </c>
      <c r="H2842" s="9" t="s">
        <v>327</v>
      </c>
      <c r="I2842" s="9"/>
      <c r="J2842" s="9"/>
      <c r="K2842" s="9"/>
      <c r="L2842" s="9"/>
    </row>
    <row r="2843" spans="1:12" x14ac:dyDescent="0.35">
      <c r="A2843" s="9" t="s">
        <v>16556</v>
      </c>
      <c r="B2843" s="9" t="s">
        <v>16557</v>
      </c>
      <c r="C2843" s="9" t="s">
        <v>16558</v>
      </c>
      <c r="D2843" s="9">
        <v>2841</v>
      </c>
      <c r="E2843" s="9" t="s">
        <v>16559</v>
      </c>
      <c r="F2843" s="9" t="s">
        <v>412</v>
      </c>
      <c r="G2843" s="9" t="s">
        <v>16560</v>
      </c>
      <c r="H2843" s="9" t="s">
        <v>320</v>
      </c>
      <c r="I2843" s="9"/>
      <c r="J2843" s="9" t="s">
        <v>16561</v>
      </c>
      <c r="K2843" s="9" t="s">
        <v>350</v>
      </c>
      <c r="L2843" s="9" t="s">
        <v>350</v>
      </c>
    </row>
    <row r="2844" spans="1:12" x14ac:dyDescent="0.35">
      <c r="A2844" s="9" t="s">
        <v>16562</v>
      </c>
      <c r="B2844" s="9" t="s">
        <v>16563</v>
      </c>
      <c r="C2844" s="9" t="s">
        <v>16564</v>
      </c>
      <c r="D2844" s="9">
        <v>2842</v>
      </c>
      <c r="E2844" s="9" t="s">
        <v>16565</v>
      </c>
      <c r="F2844" s="9" t="s">
        <v>318</v>
      </c>
      <c r="G2844" s="9" t="s">
        <v>16566</v>
      </c>
      <c r="H2844" s="9" t="s">
        <v>320</v>
      </c>
      <c r="I2844" s="9"/>
      <c r="J2844" s="9"/>
      <c r="K2844" s="9"/>
      <c r="L2844" s="9"/>
    </row>
    <row r="2845" spans="1:12" x14ac:dyDescent="0.35">
      <c r="A2845" s="9" t="s">
        <v>16567</v>
      </c>
      <c r="B2845" s="9" t="s">
        <v>16568</v>
      </c>
      <c r="C2845" s="9" t="s">
        <v>16569</v>
      </c>
      <c r="D2845" s="9">
        <v>2843</v>
      </c>
      <c r="E2845" s="9" t="s">
        <v>16570</v>
      </c>
      <c r="F2845" s="9" t="s">
        <v>318</v>
      </c>
      <c r="G2845" s="9" t="s">
        <v>16571</v>
      </c>
      <c r="H2845" s="9" t="s">
        <v>320</v>
      </c>
      <c r="I2845" s="9"/>
      <c r="J2845" s="9"/>
      <c r="K2845" s="9"/>
      <c r="L2845" s="9"/>
    </row>
    <row r="2846" spans="1:12" x14ac:dyDescent="0.35">
      <c r="A2846" s="9" t="s">
        <v>16572</v>
      </c>
      <c r="B2846" s="9" t="s">
        <v>16573</v>
      </c>
      <c r="C2846" s="9" t="s">
        <v>16574</v>
      </c>
      <c r="D2846" s="9">
        <v>2844</v>
      </c>
      <c r="E2846" s="9" t="s">
        <v>16575</v>
      </c>
      <c r="F2846" s="9" t="s">
        <v>318</v>
      </c>
      <c r="G2846" s="9" t="s">
        <v>16576</v>
      </c>
      <c r="H2846" s="9" t="s">
        <v>320</v>
      </c>
      <c r="I2846" s="9"/>
      <c r="J2846" s="9"/>
      <c r="K2846" s="9" t="s">
        <v>16577</v>
      </c>
      <c r="L2846" s="9" t="s">
        <v>16578</v>
      </c>
    </row>
    <row r="2847" spans="1:12" x14ac:dyDescent="0.35">
      <c r="A2847" s="9" t="s">
        <v>16579</v>
      </c>
      <c r="B2847" s="9" t="s">
        <v>16580</v>
      </c>
      <c r="C2847" s="9" t="s">
        <v>16581</v>
      </c>
      <c r="D2847" s="9">
        <v>2845</v>
      </c>
      <c r="E2847" s="9" t="s">
        <v>16582</v>
      </c>
      <c r="F2847" s="9" t="s">
        <v>318</v>
      </c>
      <c r="G2847" s="9" t="s">
        <v>16583</v>
      </c>
      <c r="H2847" s="9" t="s">
        <v>320</v>
      </c>
      <c r="I2847" s="9"/>
      <c r="J2847" s="9"/>
      <c r="K2847" s="9" t="s">
        <v>16584</v>
      </c>
      <c r="L2847" s="9" t="s">
        <v>16584</v>
      </c>
    </row>
    <row r="2848" spans="1:12" x14ac:dyDescent="0.35">
      <c r="A2848" s="9" t="s">
        <v>16585</v>
      </c>
      <c r="B2848" s="9" t="s">
        <v>16586</v>
      </c>
      <c r="C2848" s="9" t="s">
        <v>16587</v>
      </c>
      <c r="D2848" s="9">
        <v>2846</v>
      </c>
      <c r="E2848" s="9" t="s">
        <v>16588</v>
      </c>
      <c r="F2848" s="9" t="s">
        <v>318</v>
      </c>
      <c r="G2848" s="9" t="s">
        <v>16589</v>
      </c>
      <c r="H2848" s="9" t="s">
        <v>320</v>
      </c>
      <c r="I2848" s="9"/>
      <c r="J2848" s="9"/>
      <c r="K2848" s="9" t="s">
        <v>16590</v>
      </c>
      <c r="L2848" s="9" t="s">
        <v>16590</v>
      </c>
    </row>
    <row r="2849" spans="1:12" x14ac:dyDescent="0.35">
      <c r="A2849" s="9" t="s">
        <v>16591</v>
      </c>
      <c r="B2849" s="9" t="s">
        <v>16592</v>
      </c>
      <c r="C2849" s="9" t="s">
        <v>16593</v>
      </c>
      <c r="D2849" s="9">
        <v>2847</v>
      </c>
      <c r="E2849" s="9" t="s">
        <v>16594</v>
      </c>
      <c r="F2849" s="9" t="s">
        <v>318</v>
      </c>
      <c r="G2849" s="9" t="s">
        <v>16595</v>
      </c>
      <c r="H2849" s="9" t="s">
        <v>327</v>
      </c>
      <c r="I2849" s="9"/>
      <c r="J2849" s="9"/>
      <c r="K2849" s="9" t="s">
        <v>16596</v>
      </c>
      <c r="L2849" s="9" t="s">
        <v>16596</v>
      </c>
    </row>
    <row r="2850" spans="1:12" x14ac:dyDescent="0.35">
      <c r="A2850" s="9" t="s">
        <v>16597</v>
      </c>
      <c r="B2850" s="9" t="s">
        <v>16598</v>
      </c>
      <c r="C2850" s="9" t="s">
        <v>16599</v>
      </c>
      <c r="D2850" s="9">
        <v>2848</v>
      </c>
      <c r="E2850" s="9" t="s">
        <v>16600</v>
      </c>
      <c r="F2850" s="9" t="s">
        <v>318</v>
      </c>
      <c r="G2850" s="9" t="s">
        <v>16601</v>
      </c>
      <c r="H2850" s="9" t="s">
        <v>320</v>
      </c>
      <c r="I2850" s="9"/>
      <c r="J2850" s="9"/>
      <c r="K2850" s="9" t="s">
        <v>16602</v>
      </c>
      <c r="L2850" s="9" t="s">
        <v>16602</v>
      </c>
    </row>
    <row r="2851" spans="1:12" x14ac:dyDescent="0.35">
      <c r="A2851" s="9" t="s">
        <v>16603</v>
      </c>
      <c r="B2851" s="9" t="s">
        <v>16604</v>
      </c>
      <c r="C2851" s="9" t="s">
        <v>16605</v>
      </c>
      <c r="D2851" s="9">
        <v>2849</v>
      </c>
      <c r="E2851" s="9" t="s">
        <v>16606</v>
      </c>
      <c r="F2851" s="9" t="s">
        <v>365</v>
      </c>
      <c r="G2851" s="9" t="s">
        <v>16607</v>
      </c>
      <c r="H2851" s="9" t="s">
        <v>327</v>
      </c>
      <c r="I2851" s="9"/>
      <c r="J2851" s="9"/>
      <c r="K2851" s="9"/>
      <c r="L2851" s="9"/>
    </row>
    <row r="2852" spans="1:12" x14ac:dyDescent="0.35">
      <c r="A2852" s="9" t="s">
        <v>16608</v>
      </c>
      <c r="B2852" s="9" t="s">
        <v>16609</v>
      </c>
      <c r="C2852" s="9" t="s">
        <v>16610</v>
      </c>
      <c r="D2852" s="9">
        <v>2850</v>
      </c>
      <c r="E2852" s="9" t="s">
        <v>16611</v>
      </c>
      <c r="F2852" s="9" t="s">
        <v>392</v>
      </c>
      <c r="G2852" s="9" t="s">
        <v>16612</v>
      </c>
      <c r="H2852" s="9" t="s">
        <v>320</v>
      </c>
      <c r="I2852" s="9"/>
      <c r="J2852" s="9"/>
      <c r="K2852" s="9" t="s">
        <v>16613</v>
      </c>
      <c r="L2852" s="9" t="s">
        <v>16614</v>
      </c>
    </row>
    <row r="2853" spans="1:12" x14ac:dyDescent="0.35">
      <c r="A2853" s="9" t="s">
        <v>16615</v>
      </c>
      <c r="B2853" s="9" t="s">
        <v>16616</v>
      </c>
      <c r="C2853" s="9" t="s">
        <v>16617</v>
      </c>
      <c r="D2853" s="9">
        <v>2851</v>
      </c>
      <c r="E2853" s="9" t="s">
        <v>16618</v>
      </c>
      <c r="F2853" s="9" t="s">
        <v>412</v>
      </c>
      <c r="G2853" s="9" t="s">
        <v>16619</v>
      </c>
      <c r="H2853" s="9" t="s">
        <v>327</v>
      </c>
      <c r="I2853" s="9"/>
      <c r="J2853" s="9"/>
      <c r="K2853" s="9" t="s">
        <v>16620</v>
      </c>
      <c r="L2853" s="9" t="s">
        <v>16620</v>
      </c>
    </row>
    <row r="2854" spans="1:12" x14ac:dyDescent="0.35">
      <c r="A2854" s="9" t="s">
        <v>16621</v>
      </c>
      <c r="B2854" s="9" t="s">
        <v>16622</v>
      </c>
      <c r="C2854" s="9" t="s">
        <v>16623</v>
      </c>
      <c r="D2854" s="9">
        <v>2852</v>
      </c>
      <c r="E2854" s="9" t="s">
        <v>16624</v>
      </c>
      <c r="F2854" s="9" t="s">
        <v>392</v>
      </c>
      <c r="G2854" s="9" t="s">
        <v>16625</v>
      </c>
      <c r="H2854" s="9" t="s">
        <v>327</v>
      </c>
      <c r="I2854" s="9"/>
      <c r="J2854" s="9" t="s">
        <v>16626</v>
      </c>
      <c r="K2854" s="9" t="s">
        <v>16627</v>
      </c>
      <c r="L2854" s="9" t="s">
        <v>16627</v>
      </c>
    </row>
    <row r="2855" spans="1:12" x14ac:dyDescent="0.35">
      <c r="A2855" s="9" t="s">
        <v>16628</v>
      </c>
      <c r="B2855" s="9" t="s">
        <v>16629</v>
      </c>
      <c r="C2855" s="9" t="s">
        <v>16630</v>
      </c>
      <c r="D2855" s="9">
        <v>2853</v>
      </c>
      <c r="E2855" s="9" t="s">
        <v>16631</v>
      </c>
      <c r="F2855" s="9" t="s">
        <v>412</v>
      </c>
      <c r="G2855" s="9" t="s">
        <v>16632</v>
      </c>
      <c r="H2855" s="9" t="s">
        <v>320</v>
      </c>
      <c r="I2855" s="9"/>
      <c r="J2855" s="9"/>
      <c r="K2855" s="9" t="s">
        <v>16633</v>
      </c>
      <c r="L2855" s="9" t="s">
        <v>16633</v>
      </c>
    </row>
    <row r="2856" spans="1:12" x14ac:dyDescent="0.35">
      <c r="A2856" s="9" t="s">
        <v>16634</v>
      </c>
      <c r="B2856" s="9" t="s">
        <v>16635</v>
      </c>
      <c r="C2856" s="9" t="s">
        <v>16636</v>
      </c>
      <c r="D2856" s="9">
        <v>2854</v>
      </c>
      <c r="E2856" s="9" t="s">
        <v>16637</v>
      </c>
      <c r="F2856" s="9" t="s">
        <v>318</v>
      </c>
      <c r="G2856" s="9" t="s">
        <v>16638</v>
      </c>
      <c r="H2856" s="9" t="s">
        <v>327</v>
      </c>
      <c r="I2856" s="9"/>
      <c r="J2856" s="9" t="s">
        <v>16639</v>
      </c>
      <c r="K2856" s="9" t="s">
        <v>350</v>
      </c>
      <c r="L2856" s="9" t="s">
        <v>350</v>
      </c>
    </row>
    <row r="2857" spans="1:12" x14ac:dyDescent="0.35">
      <c r="A2857" s="9" t="s">
        <v>16640</v>
      </c>
      <c r="B2857" s="9" t="s">
        <v>16641</v>
      </c>
      <c r="C2857" s="9" t="s">
        <v>16642</v>
      </c>
      <c r="D2857" s="9">
        <v>2855</v>
      </c>
      <c r="E2857" s="9" t="s">
        <v>16643</v>
      </c>
      <c r="F2857" s="9" t="s">
        <v>412</v>
      </c>
      <c r="G2857" s="9"/>
      <c r="H2857" s="9"/>
      <c r="I2857" s="9"/>
      <c r="J2857" s="9"/>
      <c r="K2857" s="9"/>
      <c r="L2857" s="9"/>
    </row>
    <row r="2858" spans="1:12" x14ac:dyDescent="0.35">
      <c r="A2858" s="9" t="s">
        <v>16644</v>
      </c>
      <c r="B2858" s="9" t="s">
        <v>16645</v>
      </c>
      <c r="C2858" s="9" t="s">
        <v>16646</v>
      </c>
      <c r="D2858" s="9">
        <v>2856</v>
      </c>
      <c r="E2858" s="9" t="s">
        <v>16647</v>
      </c>
      <c r="F2858" s="9" t="s">
        <v>412</v>
      </c>
      <c r="G2858" s="9" t="s">
        <v>16648</v>
      </c>
      <c r="H2858" s="9" t="s">
        <v>320</v>
      </c>
      <c r="I2858" s="9"/>
      <c r="J2858" s="9"/>
      <c r="K2858" s="9" t="s">
        <v>16649</v>
      </c>
      <c r="L2858" s="9" t="s">
        <v>16649</v>
      </c>
    </row>
    <row r="2859" spans="1:12" x14ac:dyDescent="0.35">
      <c r="A2859" s="9" t="s">
        <v>16650</v>
      </c>
      <c r="B2859" s="9" t="s">
        <v>16651</v>
      </c>
      <c r="C2859" s="9" t="s">
        <v>16652</v>
      </c>
      <c r="D2859" s="9">
        <v>2857</v>
      </c>
      <c r="E2859" s="9" t="s">
        <v>16653</v>
      </c>
      <c r="F2859" s="9" t="s">
        <v>412</v>
      </c>
      <c r="G2859" s="9" t="s">
        <v>16654</v>
      </c>
      <c r="H2859" s="9" t="s">
        <v>320</v>
      </c>
      <c r="I2859" s="9"/>
      <c r="J2859" s="9"/>
      <c r="K2859" s="9" t="s">
        <v>16655</v>
      </c>
      <c r="L2859" s="9" t="s">
        <v>16655</v>
      </c>
    </row>
    <row r="2860" spans="1:12" x14ac:dyDescent="0.35">
      <c r="A2860" s="9" t="s">
        <v>16656</v>
      </c>
      <c r="B2860" s="9" t="s">
        <v>16657</v>
      </c>
      <c r="C2860" s="9" t="s">
        <v>16658</v>
      </c>
      <c r="D2860" s="9">
        <v>2858</v>
      </c>
      <c r="E2860" s="9" t="s">
        <v>16659</v>
      </c>
      <c r="F2860" s="9" t="s">
        <v>365</v>
      </c>
      <c r="G2860" s="9" t="s">
        <v>16660</v>
      </c>
      <c r="H2860" s="9" t="s">
        <v>327</v>
      </c>
      <c r="I2860" s="9"/>
      <c r="J2860" s="9" t="s">
        <v>16661</v>
      </c>
      <c r="K2860" s="9" t="s">
        <v>16662</v>
      </c>
      <c r="L2860" s="9" t="s">
        <v>16662</v>
      </c>
    </row>
    <row r="2861" spans="1:12" x14ac:dyDescent="0.35">
      <c r="A2861" s="9" t="s">
        <v>16663</v>
      </c>
      <c r="B2861" s="9" t="s">
        <v>16664</v>
      </c>
      <c r="C2861" s="9" t="s">
        <v>16665</v>
      </c>
      <c r="D2861" s="9">
        <v>2859</v>
      </c>
      <c r="E2861" s="9" t="s">
        <v>16666</v>
      </c>
      <c r="F2861" s="9" t="s">
        <v>318</v>
      </c>
      <c r="G2861" s="9" t="s">
        <v>16667</v>
      </c>
      <c r="H2861" s="9" t="s">
        <v>327</v>
      </c>
      <c r="I2861" s="9"/>
      <c r="J2861" s="9" t="s">
        <v>16668</v>
      </c>
      <c r="K2861" s="9" t="s">
        <v>16669</v>
      </c>
      <c r="L2861" s="9" t="s">
        <v>16669</v>
      </c>
    </row>
    <row r="2862" spans="1:12" x14ac:dyDescent="0.35">
      <c r="A2862" s="9" t="s">
        <v>16670</v>
      </c>
      <c r="B2862" s="9" t="s">
        <v>16671</v>
      </c>
      <c r="C2862" s="9" t="s">
        <v>16672</v>
      </c>
      <c r="D2862" s="9">
        <v>2860</v>
      </c>
      <c r="E2862" s="9" t="s">
        <v>16673</v>
      </c>
      <c r="F2862" s="9" t="s">
        <v>318</v>
      </c>
      <c r="G2862" s="9" t="s">
        <v>16674</v>
      </c>
      <c r="H2862" s="9" t="s">
        <v>320</v>
      </c>
      <c r="I2862" s="9"/>
      <c r="J2862" s="9"/>
      <c r="K2862" s="9"/>
      <c r="L2862" s="9"/>
    </row>
    <row r="2863" spans="1:12" x14ac:dyDescent="0.35">
      <c r="A2863" s="9" t="s">
        <v>16675</v>
      </c>
      <c r="B2863" s="9" t="s">
        <v>16676</v>
      </c>
      <c r="C2863" s="9" t="s">
        <v>16677</v>
      </c>
      <c r="D2863" s="9">
        <v>2861</v>
      </c>
      <c r="E2863" s="9" t="s">
        <v>16678</v>
      </c>
      <c r="F2863" s="9" t="s">
        <v>318</v>
      </c>
      <c r="G2863" s="9" t="s">
        <v>16679</v>
      </c>
      <c r="H2863" s="9" t="s">
        <v>320</v>
      </c>
      <c r="I2863" s="9"/>
      <c r="J2863" s="9"/>
      <c r="K2863" s="9"/>
      <c r="L2863" s="9"/>
    </row>
    <row r="2864" spans="1:12" x14ac:dyDescent="0.35">
      <c r="A2864" s="9" t="s">
        <v>16680</v>
      </c>
      <c r="B2864" s="9" t="s">
        <v>16681</v>
      </c>
      <c r="C2864" s="9" t="s">
        <v>16682</v>
      </c>
      <c r="D2864" s="9">
        <v>2862</v>
      </c>
      <c r="E2864" s="9" t="s">
        <v>16683</v>
      </c>
      <c r="F2864" s="9" t="s">
        <v>865</v>
      </c>
      <c r="G2864" s="9" t="s">
        <v>16684</v>
      </c>
      <c r="H2864" s="9" t="s">
        <v>320</v>
      </c>
      <c r="I2864" s="9"/>
      <c r="J2864" s="9"/>
      <c r="K2864" s="9" t="s">
        <v>16685</v>
      </c>
      <c r="L2864" s="9" t="s">
        <v>16685</v>
      </c>
    </row>
    <row r="2865" spans="1:12" x14ac:dyDescent="0.35">
      <c r="A2865" s="9" t="s">
        <v>16686</v>
      </c>
      <c r="B2865" s="9" t="s">
        <v>16687</v>
      </c>
      <c r="C2865" s="9" t="s">
        <v>16688</v>
      </c>
      <c r="D2865" s="9">
        <v>2863</v>
      </c>
      <c r="E2865" s="9" t="s">
        <v>16689</v>
      </c>
      <c r="F2865" s="9" t="s">
        <v>412</v>
      </c>
      <c r="G2865" s="9" t="s">
        <v>16690</v>
      </c>
      <c r="H2865" s="9" t="s">
        <v>327</v>
      </c>
      <c r="I2865" s="9"/>
      <c r="J2865" s="9" t="s">
        <v>16691</v>
      </c>
      <c r="K2865" s="9" t="s">
        <v>16692</v>
      </c>
      <c r="L2865" s="9" t="s">
        <v>16692</v>
      </c>
    </row>
    <row r="2866" spans="1:12" x14ac:dyDescent="0.35">
      <c r="A2866" s="9" t="s">
        <v>16693</v>
      </c>
      <c r="B2866" s="9" t="s">
        <v>16694</v>
      </c>
      <c r="C2866" s="9" t="s">
        <v>16695</v>
      </c>
      <c r="D2866" s="9">
        <v>2864</v>
      </c>
      <c r="E2866" s="9" t="s">
        <v>16696</v>
      </c>
      <c r="F2866" s="9" t="s">
        <v>392</v>
      </c>
      <c r="G2866" s="9"/>
      <c r="H2866" s="9"/>
      <c r="I2866" s="9"/>
      <c r="J2866" s="9"/>
      <c r="K2866" s="9"/>
      <c r="L2866" s="9"/>
    </row>
    <row r="2867" spans="1:12" x14ac:dyDescent="0.35">
      <c r="A2867" s="9" t="s">
        <v>16697</v>
      </c>
      <c r="B2867" s="9" t="s">
        <v>16698</v>
      </c>
      <c r="C2867" s="9" t="s">
        <v>16699</v>
      </c>
      <c r="D2867" s="9">
        <v>2865</v>
      </c>
      <c r="E2867" s="9" t="s">
        <v>16700</v>
      </c>
      <c r="F2867" s="9" t="s">
        <v>392</v>
      </c>
      <c r="G2867" s="9" t="s">
        <v>16701</v>
      </c>
      <c r="H2867" s="9" t="s">
        <v>320</v>
      </c>
      <c r="I2867" s="9"/>
      <c r="J2867" s="9"/>
      <c r="K2867" s="9" t="s">
        <v>16702</v>
      </c>
      <c r="L2867" s="9" t="s">
        <v>16702</v>
      </c>
    </row>
    <row r="2868" spans="1:12" x14ac:dyDescent="0.35">
      <c r="A2868" s="9" t="s">
        <v>16703</v>
      </c>
      <c r="B2868" s="9" t="s">
        <v>16704</v>
      </c>
      <c r="C2868" s="9" t="s">
        <v>16705</v>
      </c>
      <c r="D2868" s="9">
        <v>2866</v>
      </c>
      <c r="E2868" s="9" t="s">
        <v>16706</v>
      </c>
      <c r="F2868" s="9" t="s">
        <v>392</v>
      </c>
      <c r="G2868" s="9" t="s">
        <v>16707</v>
      </c>
      <c r="H2868" s="9" t="s">
        <v>320</v>
      </c>
      <c r="I2868" s="9"/>
      <c r="J2868" s="9"/>
      <c r="K2868" s="9" t="s">
        <v>16708</v>
      </c>
      <c r="L2868" s="9" t="s">
        <v>16708</v>
      </c>
    </row>
    <row r="2869" spans="1:12" x14ac:dyDescent="0.35">
      <c r="A2869" s="9" t="s">
        <v>16709</v>
      </c>
      <c r="B2869" s="9" t="s">
        <v>16710</v>
      </c>
      <c r="C2869" s="9" t="s">
        <v>16711</v>
      </c>
      <c r="D2869" s="9">
        <v>2867</v>
      </c>
      <c r="E2869" s="9" t="s">
        <v>16712</v>
      </c>
      <c r="F2869" s="9" t="s">
        <v>318</v>
      </c>
      <c r="G2869" s="9" t="s">
        <v>16713</v>
      </c>
      <c r="H2869" s="9" t="s">
        <v>320</v>
      </c>
      <c r="I2869" s="9"/>
      <c r="J2869" s="9"/>
      <c r="K2869" s="9"/>
      <c r="L2869" s="9"/>
    </row>
    <row r="2870" spans="1:12" x14ac:dyDescent="0.35">
      <c r="A2870" s="9" t="s">
        <v>16714</v>
      </c>
      <c r="B2870" s="9" t="s">
        <v>16715</v>
      </c>
      <c r="C2870" s="9" t="s">
        <v>16716</v>
      </c>
      <c r="D2870" s="9">
        <v>2868</v>
      </c>
      <c r="E2870" s="9" t="s">
        <v>16717</v>
      </c>
      <c r="F2870" s="9" t="s">
        <v>365</v>
      </c>
      <c r="G2870" s="9" t="s">
        <v>16718</v>
      </c>
      <c r="H2870" s="9" t="s">
        <v>320</v>
      </c>
      <c r="I2870" s="9"/>
      <c r="J2870" s="9"/>
      <c r="K2870" s="9"/>
      <c r="L2870" s="9"/>
    </row>
    <row r="2871" spans="1:12" x14ac:dyDescent="0.35">
      <c r="A2871" s="9" t="s">
        <v>16719</v>
      </c>
      <c r="B2871" s="9" t="s">
        <v>16720</v>
      </c>
      <c r="C2871" s="9" t="s">
        <v>16721</v>
      </c>
      <c r="D2871" s="9">
        <v>2869</v>
      </c>
      <c r="E2871" s="9" t="s">
        <v>16722</v>
      </c>
      <c r="F2871" s="9" t="s">
        <v>392</v>
      </c>
      <c r="G2871" s="9" t="s">
        <v>16723</v>
      </c>
      <c r="H2871" s="9" t="s">
        <v>327</v>
      </c>
      <c r="I2871" s="9"/>
      <c r="J2871" s="9"/>
      <c r="K2871" s="9" t="s">
        <v>16724</v>
      </c>
      <c r="L2871" s="9"/>
    </row>
    <row r="2872" spans="1:12" x14ac:dyDescent="0.35">
      <c r="A2872" s="9" t="s">
        <v>16725</v>
      </c>
      <c r="B2872" s="9" t="s">
        <v>16726</v>
      </c>
      <c r="C2872" s="9" t="s">
        <v>16727</v>
      </c>
      <c r="D2872" s="9">
        <v>2870</v>
      </c>
      <c r="E2872" s="9" t="s">
        <v>16728</v>
      </c>
      <c r="F2872" s="9" t="s">
        <v>318</v>
      </c>
      <c r="G2872" s="9" t="s">
        <v>16729</v>
      </c>
      <c r="H2872" s="9" t="s">
        <v>320</v>
      </c>
      <c r="I2872" s="9"/>
      <c r="J2872" s="9"/>
      <c r="K2872" s="9"/>
      <c r="L2872" s="9"/>
    </row>
    <row r="2873" spans="1:12" x14ac:dyDescent="0.35">
      <c r="A2873" s="9" t="s">
        <v>16730</v>
      </c>
      <c r="B2873" s="9" t="s">
        <v>16731</v>
      </c>
      <c r="C2873" s="9" t="s">
        <v>16732</v>
      </c>
      <c r="D2873" s="9">
        <v>2871</v>
      </c>
      <c r="E2873" s="9" t="s">
        <v>16733</v>
      </c>
      <c r="F2873" s="9" t="s">
        <v>318</v>
      </c>
      <c r="G2873" s="9" t="s">
        <v>16734</v>
      </c>
      <c r="H2873" s="9" t="s">
        <v>320</v>
      </c>
      <c r="I2873" s="9"/>
      <c r="J2873" s="9"/>
      <c r="K2873" s="9"/>
      <c r="L2873" s="9"/>
    </row>
    <row r="2874" spans="1:12" x14ac:dyDescent="0.35">
      <c r="A2874" s="9" t="s">
        <v>16735</v>
      </c>
      <c r="B2874" s="9" t="s">
        <v>16736</v>
      </c>
      <c r="C2874" s="9" t="s">
        <v>16737</v>
      </c>
      <c r="D2874" s="9">
        <v>2872</v>
      </c>
      <c r="E2874" s="9" t="s">
        <v>16738</v>
      </c>
      <c r="F2874" s="9" t="s">
        <v>318</v>
      </c>
      <c r="G2874" s="9"/>
      <c r="H2874" s="9"/>
      <c r="I2874" s="9"/>
      <c r="J2874" s="9" t="s">
        <v>16739</v>
      </c>
      <c r="K2874" s="9" t="s">
        <v>16740</v>
      </c>
      <c r="L2874" s="9" t="s">
        <v>16740</v>
      </c>
    </row>
    <row r="2875" spans="1:12" x14ac:dyDescent="0.35">
      <c r="A2875" s="9" t="s">
        <v>16741</v>
      </c>
      <c r="B2875" s="9" t="s">
        <v>16742</v>
      </c>
      <c r="C2875" s="9" t="s">
        <v>16743</v>
      </c>
      <c r="D2875" s="9">
        <v>2873</v>
      </c>
      <c r="E2875" s="9" t="s">
        <v>16744</v>
      </c>
      <c r="F2875" s="9" t="s">
        <v>392</v>
      </c>
      <c r="G2875" s="9" t="s">
        <v>16745</v>
      </c>
      <c r="H2875" s="9" t="s">
        <v>320</v>
      </c>
      <c r="I2875" s="9"/>
      <c r="J2875" s="9"/>
      <c r="K2875" s="9"/>
      <c r="L2875" s="9"/>
    </row>
    <row r="2876" spans="1:12" x14ac:dyDescent="0.35">
      <c r="A2876" s="9" t="s">
        <v>16746</v>
      </c>
      <c r="B2876" s="9" t="s">
        <v>16747</v>
      </c>
      <c r="C2876" s="9" t="s">
        <v>16748</v>
      </c>
      <c r="D2876" s="9">
        <v>2874</v>
      </c>
      <c r="E2876" s="9" t="s">
        <v>16749</v>
      </c>
      <c r="F2876" s="9" t="s">
        <v>865</v>
      </c>
      <c r="G2876" s="9" t="s">
        <v>16750</v>
      </c>
      <c r="H2876" s="9" t="s">
        <v>320</v>
      </c>
      <c r="I2876" s="9"/>
      <c r="J2876" s="9"/>
      <c r="K2876" s="9" t="s">
        <v>16751</v>
      </c>
      <c r="L2876" s="9" t="s">
        <v>16751</v>
      </c>
    </row>
    <row r="2877" spans="1:12" x14ac:dyDescent="0.35">
      <c r="A2877" s="9" t="s">
        <v>16752</v>
      </c>
      <c r="B2877" s="9" t="s">
        <v>16753</v>
      </c>
      <c r="C2877" s="9" t="s">
        <v>16754</v>
      </c>
      <c r="D2877" s="9">
        <v>2875</v>
      </c>
      <c r="E2877" s="9" t="s">
        <v>16755</v>
      </c>
      <c r="F2877" s="9" t="s">
        <v>865</v>
      </c>
      <c r="G2877" s="9" t="s">
        <v>16756</v>
      </c>
      <c r="H2877" s="9" t="s">
        <v>327</v>
      </c>
      <c r="I2877" s="9"/>
      <c r="J2877" s="9"/>
      <c r="K2877" s="9"/>
      <c r="L2877" s="9"/>
    </row>
    <row r="2878" spans="1:12" x14ac:dyDescent="0.35">
      <c r="A2878" s="9" t="s">
        <v>16757</v>
      </c>
      <c r="B2878" s="9" t="s">
        <v>16758</v>
      </c>
      <c r="C2878" s="9" t="s">
        <v>16759</v>
      </c>
      <c r="D2878" s="9">
        <v>2876</v>
      </c>
      <c r="E2878" s="9" t="s">
        <v>16760</v>
      </c>
      <c r="F2878" s="9" t="s">
        <v>865</v>
      </c>
      <c r="G2878" s="9" t="s">
        <v>16761</v>
      </c>
      <c r="H2878" s="9" t="s">
        <v>320</v>
      </c>
      <c r="I2878" s="9"/>
      <c r="J2878" s="9"/>
      <c r="K2878" s="9" t="s">
        <v>16762</v>
      </c>
      <c r="L2878" s="9" t="s">
        <v>16763</v>
      </c>
    </row>
    <row r="2879" spans="1:12" x14ac:dyDescent="0.35">
      <c r="A2879" s="9" t="s">
        <v>16764</v>
      </c>
      <c r="B2879" s="9" t="s">
        <v>16765</v>
      </c>
      <c r="C2879" s="9" t="s">
        <v>16766</v>
      </c>
      <c r="D2879" s="9">
        <v>2877</v>
      </c>
      <c r="E2879" s="9" t="s">
        <v>16767</v>
      </c>
      <c r="F2879" s="9" t="s">
        <v>392</v>
      </c>
      <c r="G2879" s="9" t="s">
        <v>16768</v>
      </c>
      <c r="H2879" s="9" t="s">
        <v>320</v>
      </c>
      <c r="I2879" s="9"/>
      <c r="J2879" s="9"/>
      <c r="K2879" s="9" t="s">
        <v>16769</v>
      </c>
      <c r="L2879" s="9" t="s">
        <v>16770</v>
      </c>
    </row>
    <row r="2880" spans="1:12" x14ac:dyDescent="0.35">
      <c r="A2880" s="9" t="s">
        <v>16771</v>
      </c>
      <c r="B2880" s="9" t="s">
        <v>16772</v>
      </c>
      <c r="C2880" s="9" t="s">
        <v>16773</v>
      </c>
      <c r="D2880" s="9">
        <v>2878</v>
      </c>
      <c r="E2880" s="9" t="s">
        <v>16774</v>
      </c>
      <c r="F2880" s="9" t="s">
        <v>392</v>
      </c>
      <c r="G2880" s="9" t="s">
        <v>16775</v>
      </c>
      <c r="H2880" s="9" t="s">
        <v>320</v>
      </c>
      <c r="I2880" s="9"/>
      <c r="J2880" s="9"/>
      <c r="K2880" s="9" t="s">
        <v>16776</v>
      </c>
      <c r="L2880" s="9" t="s">
        <v>16776</v>
      </c>
    </row>
    <row r="2881" spans="1:12" x14ac:dyDescent="0.35">
      <c r="A2881" s="9" t="s">
        <v>16777</v>
      </c>
      <c r="B2881" s="9" t="s">
        <v>16778</v>
      </c>
      <c r="C2881" s="9" t="s">
        <v>16779</v>
      </c>
      <c r="D2881" s="9">
        <v>2879</v>
      </c>
      <c r="E2881" s="9" t="s">
        <v>16780</v>
      </c>
      <c r="F2881" s="9" t="s">
        <v>392</v>
      </c>
      <c r="G2881" s="9" t="s">
        <v>16781</v>
      </c>
      <c r="H2881" s="9" t="s">
        <v>320</v>
      </c>
      <c r="I2881" s="9"/>
      <c r="J2881" s="9"/>
      <c r="K2881" s="9" t="s">
        <v>16782</v>
      </c>
      <c r="L2881" s="9" t="s">
        <v>16782</v>
      </c>
    </row>
    <row r="2882" spans="1:12" x14ac:dyDescent="0.35">
      <c r="A2882" s="9" t="s">
        <v>16783</v>
      </c>
      <c r="B2882" s="9" t="s">
        <v>16784</v>
      </c>
      <c r="C2882" s="9" t="s">
        <v>16785</v>
      </c>
      <c r="D2882" s="9">
        <v>2880</v>
      </c>
      <c r="E2882" s="9" t="s">
        <v>16786</v>
      </c>
      <c r="F2882" s="9" t="s">
        <v>412</v>
      </c>
      <c r="G2882" s="9" t="s">
        <v>16787</v>
      </c>
      <c r="H2882" s="9" t="s">
        <v>327</v>
      </c>
      <c r="I2882" s="9"/>
      <c r="J2882" s="9"/>
      <c r="K2882" s="9"/>
      <c r="L2882" s="9"/>
    </row>
    <row r="2883" spans="1:12" x14ac:dyDescent="0.35">
      <c r="A2883" s="9" t="s">
        <v>16788</v>
      </c>
      <c r="B2883" s="9" t="s">
        <v>16789</v>
      </c>
      <c r="C2883" s="9" t="s">
        <v>16790</v>
      </c>
      <c r="D2883" s="9">
        <v>2881</v>
      </c>
      <c r="E2883" s="9" t="s">
        <v>16791</v>
      </c>
      <c r="F2883" s="9" t="s">
        <v>318</v>
      </c>
      <c r="G2883" s="9" t="s">
        <v>16792</v>
      </c>
      <c r="H2883" s="9" t="s">
        <v>327</v>
      </c>
      <c r="I2883" s="9"/>
      <c r="J2883" s="9" t="s">
        <v>16793</v>
      </c>
      <c r="K2883" s="9" t="s">
        <v>16794</v>
      </c>
      <c r="L2883" s="9" t="s">
        <v>16794</v>
      </c>
    </row>
    <row r="2884" spans="1:12" x14ac:dyDescent="0.35">
      <c r="A2884" s="9" t="s">
        <v>16795</v>
      </c>
      <c r="B2884" s="9" t="s">
        <v>16796</v>
      </c>
      <c r="C2884" s="9" t="s">
        <v>16797</v>
      </c>
      <c r="D2884" s="9">
        <v>2882</v>
      </c>
      <c r="E2884" s="9" t="s">
        <v>16798</v>
      </c>
      <c r="F2884" s="9" t="s">
        <v>412</v>
      </c>
      <c r="G2884" s="9" t="s">
        <v>16799</v>
      </c>
      <c r="H2884" s="9" t="s">
        <v>327</v>
      </c>
      <c r="I2884" s="9"/>
      <c r="J2884" s="9"/>
      <c r="K2884" s="9" t="s">
        <v>16800</v>
      </c>
      <c r="L2884" s="9" t="s">
        <v>16800</v>
      </c>
    </row>
    <row r="2885" spans="1:12" x14ac:dyDescent="0.35">
      <c r="A2885" s="9" t="s">
        <v>16801</v>
      </c>
      <c r="B2885" s="9" t="s">
        <v>16802</v>
      </c>
      <c r="C2885" s="9" t="s">
        <v>16803</v>
      </c>
      <c r="D2885" s="9">
        <v>2883</v>
      </c>
      <c r="E2885" s="9" t="s">
        <v>16804</v>
      </c>
      <c r="F2885" s="9" t="s">
        <v>318</v>
      </c>
      <c r="G2885" s="9" t="s">
        <v>16805</v>
      </c>
      <c r="H2885" s="9" t="s">
        <v>320</v>
      </c>
      <c r="I2885" s="9"/>
      <c r="J2885" s="9"/>
      <c r="K2885" s="9"/>
      <c r="L2885" s="9"/>
    </row>
    <row r="2886" spans="1:12" x14ac:dyDescent="0.35">
      <c r="A2886" s="9" t="s">
        <v>16806</v>
      </c>
      <c r="B2886" s="9" t="s">
        <v>16807</v>
      </c>
      <c r="C2886" s="9" t="s">
        <v>16808</v>
      </c>
      <c r="D2886" s="9">
        <v>2884</v>
      </c>
      <c r="E2886" s="9" t="s">
        <v>16809</v>
      </c>
      <c r="F2886" s="9" t="s">
        <v>318</v>
      </c>
      <c r="G2886" s="9" t="s">
        <v>16810</v>
      </c>
      <c r="H2886" s="9" t="s">
        <v>327</v>
      </c>
      <c r="I2886" s="9"/>
      <c r="J2886" s="9" t="s">
        <v>16811</v>
      </c>
      <c r="K2886" s="9" t="s">
        <v>16812</v>
      </c>
      <c r="L2886" s="9" t="s">
        <v>16812</v>
      </c>
    </row>
    <row r="2887" spans="1:12" x14ac:dyDescent="0.35">
      <c r="A2887" s="9" t="s">
        <v>16813</v>
      </c>
      <c r="B2887" s="9" t="s">
        <v>16814</v>
      </c>
      <c r="C2887" s="9" t="s">
        <v>16815</v>
      </c>
      <c r="D2887" s="9">
        <v>2885</v>
      </c>
      <c r="E2887" s="9" t="s">
        <v>16816</v>
      </c>
      <c r="F2887" s="9" t="s">
        <v>318</v>
      </c>
      <c r="G2887" s="9" t="s">
        <v>16817</v>
      </c>
      <c r="H2887" s="9" t="s">
        <v>320</v>
      </c>
      <c r="I2887" s="9"/>
      <c r="J2887" s="9"/>
      <c r="K2887" s="9"/>
      <c r="L2887" s="9"/>
    </row>
    <row r="2888" spans="1:12" x14ac:dyDescent="0.35">
      <c r="A2888" s="9" t="s">
        <v>16818</v>
      </c>
      <c r="B2888" s="9" t="s">
        <v>16819</v>
      </c>
      <c r="C2888" s="9" t="s">
        <v>16820</v>
      </c>
      <c r="D2888" s="9">
        <v>2886</v>
      </c>
      <c r="E2888" s="9" t="s">
        <v>16821</v>
      </c>
      <c r="F2888" s="9" t="s">
        <v>392</v>
      </c>
      <c r="G2888" s="9" t="s">
        <v>16822</v>
      </c>
      <c r="H2888" s="9" t="s">
        <v>320</v>
      </c>
      <c r="I2888" s="9"/>
      <c r="J2888" s="9"/>
      <c r="K2888" s="9" t="s">
        <v>16823</v>
      </c>
      <c r="L2888" s="9" t="s">
        <v>16823</v>
      </c>
    </row>
    <row r="2889" spans="1:12" x14ac:dyDescent="0.35">
      <c r="A2889" s="9" t="s">
        <v>16824</v>
      </c>
      <c r="B2889" s="9" t="s">
        <v>16825</v>
      </c>
      <c r="C2889" s="9" t="s">
        <v>16826</v>
      </c>
      <c r="D2889" s="9">
        <v>2887</v>
      </c>
      <c r="E2889" s="9" t="s">
        <v>16827</v>
      </c>
      <c r="F2889" s="9" t="s">
        <v>1005</v>
      </c>
      <c r="G2889" s="9" t="s">
        <v>16828</v>
      </c>
      <c r="H2889" s="9" t="s">
        <v>327</v>
      </c>
      <c r="I2889" s="9"/>
      <c r="J2889" s="9" t="s">
        <v>16829</v>
      </c>
      <c r="K2889" s="9" t="s">
        <v>16830</v>
      </c>
      <c r="L2889" s="9" t="s">
        <v>16830</v>
      </c>
    </row>
    <row r="2890" spans="1:12" x14ac:dyDescent="0.35">
      <c r="A2890" s="9" t="s">
        <v>16831</v>
      </c>
      <c r="B2890" s="9" t="s">
        <v>16832</v>
      </c>
      <c r="C2890" s="9" t="s">
        <v>16833</v>
      </c>
      <c r="D2890" s="9">
        <v>2888</v>
      </c>
      <c r="E2890" s="9" t="s">
        <v>16834</v>
      </c>
      <c r="F2890" s="9" t="s">
        <v>318</v>
      </c>
      <c r="G2890" s="9" t="s">
        <v>16835</v>
      </c>
      <c r="H2890" s="9" t="s">
        <v>320</v>
      </c>
      <c r="I2890" s="9"/>
      <c r="J2890" s="9"/>
      <c r="K2890" s="9"/>
      <c r="L2890" s="9"/>
    </row>
    <row r="2891" spans="1:12" x14ac:dyDescent="0.35">
      <c r="A2891" s="9" t="s">
        <v>16836</v>
      </c>
      <c r="B2891" s="9" t="s">
        <v>16837</v>
      </c>
      <c r="C2891" s="9" t="s">
        <v>16838</v>
      </c>
      <c r="D2891" s="9">
        <v>2889</v>
      </c>
      <c r="E2891" s="9" t="s">
        <v>16839</v>
      </c>
      <c r="F2891" s="9" t="s">
        <v>392</v>
      </c>
      <c r="G2891" s="9"/>
      <c r="H2891" s="9"/>
      <c r="I2891" s="9"/>
      <c r="J2891" s="9"/>
      <c r="K2891" s="9"/>
      <c r="L2891" s="9"/>
    </row>
    <row r="2892" spans="1:12" x14ac:dyDescent="0.35">
      <c r="A2892" s="9" t="s">
        <v>16840</v>
      </c>
      <c r="B2892" s="9" t="s">
        <v>16841</v>
      </c>
      <c r="C2892" s="9" t="s">
        <v>16842</v>
      </c>
      <c r="D2892" s="9">
        <v>2890</v>
      </c>
      <c r="E2892" s="9" t="s">
        <v>16843</v>
      </c>
      <c r="F2892" s="9" t="s">
        <v>392</v>
      </c>
      <c r="G2892" s="9" t="s">
        <v>16844</v>
      </c>
      <c r="H2892" s="9" t="s">
        <v>320</v>
      </c>
      <c r="I2892" s="9"/>
      <c r="J2892" s="9"/>
      <c r="K2892" s="9"/>
      <c r="L2892" s="9"/>
    </row>
    <row r="2893" spans="1:12" x14ac:dyDescent="0.35">
      <c r="A2893" s="9" t="s">
        <v>16845</v>
      </c>
      <c r="B2893" s="9" t="s">
        <v>16846</v>
      </c>
      <c r="C2893" s="9" t="s">
        <v>16847</v>
      </c>
      <c r="D2893" s="9">
        <v>2891</v>
      </c>
      <c r="E2893" s="9" t="s">
        <v>16848</v>
      </c>
      <c r="F2893" s="9" t="s">
        <v>318</v>
      </c>
      <c r="G2893" s="9" t="s">
        <v>16849</v>
      </c>
      <c r="H2893" s="9" t="s">
        <v>327</v>
      </c>
      <c r="I2893" s="9"/>
      <c r="J2893" s="9" t="s">
        <v>16850</v>
      </c>
      <c r="K2893" s="9" t="s">
        <v>16851</v>
      </c>
      <c r="L2893" s="9"/>
    </row>
    <row r="2894" spans="1:12" x14ac:dyDescent="0.35">
      <c r="A2894" s="9" t="s">
        <v>16852</v>
      </c>
      <c r="B2894" s="9" t="s">
        <v>16853</v>
      </c>
      <c r="C2894" s="9" t="s">
        <v>16854</v>
      </c>
      <c r="D2894" s="9">
        <v>2892</v>
      </c>
      <c r="E2894" s="9" t="s">
        <v>16855</v>
      </c>
      <c r="F2894" s="9" t="s">
        <v>412</v>
      </c>
      <c r="G2894" s="9" t="s">
        <v>16856</v>
      </c>
      <c r="H2894" s="9" t="s">
        <v>327</v>
      </c>
      <c r="I2894" s="9"/>
      <c r="J2894" s="9" t="s">
        <v>16857</v>
      </c>
      <c r="K2894" s="9" t="s">
        <v>16858</v>
      </c>
      <c r="L2894" s="9" t="s">
        <v>16858</v>
      </c>
    </row>
    <row r="2895" spans="1:12" x14ac:dyDescent="0.35">
      <c r="A2895" s="9" t="s">
        <v>16859</v>
      </c>
      <c r="B2895" s="9" t="s">
        <v>16860</v>
      </c>
      <c r="C2895" s="9" t="s">
        <v>16861</v>
      </c>
      <c r="D2895" s="9">
        <v>2893</v>
      </c>
      <c r="E2895" s="9" t="s">
        <v>16862</v>
      </c>
      <c r="F2895" s="9" t="s">
        <v>365</v>
      </c>
      <c r="G2895" s="9" t="s">
        <v>16863</v>
      </c>
      <c r="H2895" s="9" t="s">
        <v>327</v>
      </c>
      <c r="I2895" s="9"/>
      <c r="J2895" s="9" t="s">
        <v>16864</v>
      </c>
      <c r="K2895" s="9" t="s">
        <v>16865</v>
      </c>
      <c r="L2895" s="9" t="s">
        <v>16865</v>
      </c>
    </row>
    <row r="2896" spans="1:12" x14ac:dyDescent="0.35">
      <c r="A2896" s="9" t="s">
        <v>16866</v>
      </c>
      <c r="B2896" s="9" t="s">
        <v>16867</v>
      </c>
      <c r="C2896" s="9" t="s">
        <v>16868</v>
      </c>
      <c r="D2896" s="9">
        <v>2894</v>
      </c>
      <c r="E2896" s="9" t="s">
        <v>16869</v>
      </c>
      <c r="F2896" s="9" t="s">
        <v>318</v>
      </c>
      <c r="G2896" s="9" t="s">
        <v>16870</v>
      </c>
      <c r="H2896" s="9" t="s">
        <v>327</v>
      </c>
      <c r="I2896" s="9"/>
      <c r="J2896" s="9"/>
      <c r="K2896" s="9" t="s">
        <v>350</v>
      </c>
      <c r="L2896" s="9" t="s">
        <v>350</v>
      </c>
    </row>
    <row r="2897" spans="1:12" x14ac:dyDescent="0.35">
      <c r="A2897" s="9" t="s">
        <v>16871</v>
      </c>
      <c r="B2897" s="9" t="s">
        <v>16872</v>
      </c>
      <c r="C2897" s="9" t="s">
        <v>16873</v>
      </c>
      <c r="D2897" s="9">
        <v>2895</v>
      </c>
      <c r="E2897" s="9" t="s">
        <v>16874</v>
      </c>
      <c r="F2897" s="9" t="s">
        <v>318</v>
      </c>
      <c r="G2897" s="9"/>
      <c r="H2897" s="9"/>
      <c r="I2897" s="9"/>
      <c r="J2897" s="9"/>
      <c r="K2897" s="9"/>
      <c r="L2897" s="9"/>
    </row>
    <row r="2898" spans="1:12" x14ac:dyDescent="0.35">
      <c r="A2898" s="9" t="s">
        <v>16875</v>
      </c>
      <c r="B2898" s="9" t="s">
        <v>16876</v>
      </c>
      <c r="C2898" s="9" t="s">
        <v>16877</v>
      </c>
      <c r="D2898" s="9">
        <v>2896</v>
      </c>
      <c r="E2898" s="9" t="s">
        <v>16878</v>
      </c>
      <c r="F2898" s="9" t="s">
        <v>318</v>
      </c>
      <c r="G2898" s="9" t="s">
        <v>16879</v>
      </c>
      <c r="H2898" s="9" t="s">
        <v>327</v>
      </c>
      <c r="I2898" s="9"/>
      <c r="J2898" s="9" t="s">
        <v>16880</v>
      </c>
      <c r="K2898" s="9" t="s">
        <v>16881</v>
      </c>
      <c r="L2898" s="9" t="s">
        <v>16881</v>
      </c>
    </row>
    <row r="2899" spans="1:12" x14ac:dyDescent="0.35">
      <c r="A2899" s="9" t="s">
        <v>16882</v>
      </c>
      <c r="B2899" s="9" t="s">
        <v>16883</v>
      </c>
      <c r="C2899" s="9" t="s">
        <v>16884</v>
      </c>
      <c r="D2899" s="9">
        <v>2897</v>
      </c>
      <c r="E2899" s="9" t="s">
        <v>16885</v>
      </c>
      <c r="F2899" s="9" t="s">
        <v>318</v>
      </c>
      <c r="G2899" s="9" t="s">
        <v>16886</v>
      </c>
      <c r="H2899" s="9" t="s">
        <v>320</v>
      </c>
      <c r="I2899" s="9"/>
      <c r="J2899" s="9"/>
      <c r="K2899" s="9"/>
      <c r="L2899" s="9"/>
    </row>
    <row r="2900" spans="1:12" x14ac:dyDescent="0.35">
      <c r="A2900" s="9" t="s">
        <v>16887</v>
      </c>
      <c r="B2900" s="9" t="s">
        <v>16888</v>
      </c>
      <c r="C2900" s="9" t="s">
        <v>16889</v>
      </c>
      <c r="D2900" s="9">
        <v>2898</v>
      </c>
      <c r="E2900" s="9" t="s">
        <v>16890</v>
      </c>
      <c r="F2900" s="9" t="s">
        <v>365</v>
      </c>
      <c r="G2900" s="9" t="s">
        <v>16891</v>
      </c>
      <c r="H2900" s="9" t="s">
        <v>327</v>
      </c>
      <c r="I2900" s="9"/>
      <c r="J2900" s="9" t="s">
        <v>16892</v>
      </c>
      <c r="K2900" s="9" t="s">
        <v>16893</v>
      </c>
      <c r="L2900" s="9" t="s">
        <v>16893</v>
      </c>
    </row>
    <row r="2901" spans="1:12" x14ac:dyDescent="0.35">
      <c r="A2901" s="9" t="s">
        <v>16894</v>
      </c>
      <c r="B2901" s="9" t="s">
        <v>16895</v>
      </c>
      <c r="C2901" s="9" t="s">
        <v>16896</v>
      </c>
      <c r="D2901" s="9">
        <v>2899</v>
      </c>
      <c r="E2901" s="9" t="s">
        <v>16897</v>
      </c>
      <c r="F2901" s="9" t="s">
        <v>865</v>
      </c>
      <c r="G2901" s="9" t="s">
        <v>16898</v>
      </c>
      <c r="H2901" s="9" t="s">
        <v>320</v>
      </c>
      <c r="I2901" s="9"/>
      <c r="J2901" s="9"/>
      <c r="K2901" s="9"/>
      <c r="L2901" s="9"/>
    </row>
    <row r="2902" spans="1:12" x14ac:dyDescent="0.35">
      <c r="A2902" s="9" t="s">
        <v>16899</v>
      </c>
      <c r="B2902" s="9" t="s">
        <v>16900</v>
      </c>
      <c r="C2902" s="9" t="s">
        <v>16901</v>
      </c>
      <c r="D2902" s="9">
        <v>2900</v>
      </c>
      <c r="E2902" s="9" t="s">
        <v>16902</v>
      </c>
      <c r="F2902" s="9" t="s">
        <v>318</v>
      </c>
      <c r="G2902" s="9"/>
      <c r="H2902" s="9"/>
      <c r="I2902" s="9"/>
      <c r="J2902" s="9"/>
      <c r="K2902" s="9"/>
      <c r="L2902" s="9"/>
    </row>
    <row r="2903" spans="1:12" x14ac:dyDescent="0.35">
      <c r="A2903" s="9" t="s">
        <v>16903</v>
      </c>
      <c r="B2903" s="9" t="s">
        <v>16904</v>
      </c>
      <c r="C2903" s="9" t="s">
        <v>16905</v>
      </c>
      <c r="D2903" s="9">
        <v>2901</v>
      </c>
      <c r="E2903" s="9" t="s">
        <v>16906</v>
      </c>
      <c r="F2903" s="9" t="s">
        <v>318</v>
      </c>
      <c r="G2903" s="9" t="s">
        <v>16907</v>
      </c>
      <c r="H2903" s="9" t="s">
        <v>327</v>
      </c>
      <c r="I2903" s="9"/>
      <c r="J2903" s="9" t="s">
        <v>16908</v>
      </c>
      <c r="K2903" s="9" t="s">
        <v>16909</v>
      </c>
      <c r="L2903" s="9" t="s">
        <v>16909</v>
      </c>
    </row>
    <row r="2904" spans="1:12" x14ac:dyDescent="0.35">
      <c r="A2904" s="9" t="s">
        <v>16910</v>
      </c>
      <c r="B2904" s="9" t="s">
        <v>16911</v>
      </c>
      <c r="C2904" s="9" t="s">
        <v>16912</v>
      </c>
      <c r="D2904" s="9">
        <v>2902</v>
      </c>
      <c r="E2904" s="9" t="s">
        <v>16913</v>
      </c>
      <c r="F2904" s="9" t="s">
        <v>318</v>
      </c>
      <c r="G2904" s="9" t="s">
        <v>16914</v>
      </c>
      <c r="H2904" s="9" t="s">
        <v>327</v>
      </c>
      <c r="I2904" s="9"/>
      <c r="J2904" s="9" t="s">
        <v>16915</v>
      </c>
      <c r="K2904" s="9" t="s">
        <v>16916</v>
      </c>
      <c r="L2904" s="9" t="s">
        <v>16916</v>
      </c>
    </row>
    <row r="2905" spans="1:12" x14ac:dyDescent="0.35">
      <c r="A2905" s="9" t="s">
        <v>16917</v>
      </c>
      <c r="B2905" s="9" t="s">
        <v>16918</v>
      </c>
      <c r="C2905" s="9" t="s">
        <v>16919</v>
      </c>
      <c r="D2905" s="9">
        <v>2903</v>
      </c>
      <c r="E2905" s="9" t="s">
        <v>16920</v>
      </c>
      <c r="F2905" s="9" t="s">
        <v>318</v>
      </c>
      <c r="G2905" s="9" t="s">
        <v>1825</v>
      </c>
      <c r="H2905" s="9" t="s">
        <v>320</v>
      </c>
      <c r="I2905" s="9"/>
      <c r="J2905" s="9"/>
      <c r="K2905" s="9" t="s">
        <v>16921</v>
      </c>
      <c r="L2905" s="9" t="s">
        <v>16921</v>
      </c>
    </row>
    <row r="2906" spans="1:12" x14ac:dyDescent="0.35">
      <c r="A2906" s="9" t="s">
        <v>16922</v>
      </c>
      <c r="B2906" s="9" t="s">
        <v>16923</v>
      </c>
      <c r="C2906" s="9" t="s">
        <v>16924</v>
      </c>
      <c r="D2906" s="9">
        <v>2904</v>
      </c>
      <c r="E2906" s="9" t="s">
        <v>16925</v>
      </c>
      <c r="F2906" s="9" t="s">
        <v>365</v>
      </c>
      <c r="G2906" s="9" t="s">
        <v>16926</v>
      </c>
      <c r="H2906" s="9" t="s">
        <v>327</v>
      </c>
      <c r="I2906" s="9"/>
      <c r="J2906" s="9"/>
      <c r="K2906" s="9" t="s">
        <v>16927</v>
      </c>
      <c r="L2906" s="9" t="s">
        <v>16927</v>
      </c>
    </row>
    <row r="2907" spans="1:12" x14ac:dyDescent="0.35">
      <c r="A2907" s="9" t="s">
        <v>16928</v>
      </c>
      <c r="B2907" s="9" t="s">
        <v>16929</v>
      </c>
      <c r="C2907" s="9" t="s">
        <v>16930</v>
      </c>
      <c r="D2907" s="9">
        <v>2905</v>
      </c>
      <c r="E2907" s="9" t="s">
        <v>16931</v>
      </c>
      <c r="F2907" s="9" t="s">
        <v>318</v>
      </c>
      <c r="G2907" s="9" t="s">
        <v>16932</v>
      </c>
      <c r="H2907" s="9" t="s">
        <v>320</v>
      </c>
      <c r="I2907" s="9"/>
      <c r="J2907" s="9"/>
      <c r="K2907" s="9" t="s">
        <v>16933</v>
      </c>
      <c r="L2907" s="9" t="s">
        <v>16933</v>
      </c>
    </row>
    <row r="2908" spans="1:12" x14ac:dyDescent="0.35">
      <c r="A2908" s="9" t="s">
        <v>16934</v>
      </c>
      <c r="B2908" s="9" t="s">
        <v>16935</v>
      </c>
      <c r="C2908" s="9" t="s">
        <v>16936</v>
      </c>
      <c r="D2908" s="9">
        <v>2906</v>
      </c>
      <c r="E2908" s="9" t="s">
        <v>16937</v>
      </c>
      <c r="F2908" s="9" t="s">
        <v>318</v>
      </c>
      <c r="G2908" s="9" t="s">
        <v>16938</v>
      </c>
      <c r="H2908" s="9" t="s">
        <v>327</v>
      </c>
      <c r="I2908" s="9"/>
      <c r="J2908" s="9" t="s">
        <v>16939</v>
      </c>
      <c r="K2908" s="9" t="s">
        <v>16940</v>
      </c>
      <c r="L2908" s="9" t="s">
        <v>16940</v>
      </c>
    </row>
    <row r="2909" spans="1:12" x14ac:dyDescent="0.35">
      <c r="A2909" s="9" t="s">
        <v>16941</v>
      </c>
      <c r="B2909" s="9" t="s">
        <v>16942</v>
      </c>
      <c r="C2909" s="9" t="s">
        <v>16943</v>
      </c>
      <c r="D2909" s="9">
        <v>2907</v>
      </c>
      <c r="E2909" s="9" t="s">
        <v>16944</v>
      </c>
      <c r="F2909" s="9" t="s">
        <v>318</v>
      </c>
      <c r="G2909" s="9" t="s">
        <v>16945</v>
      </c>
      <c r="H2909" s="9" t="s">
        <v>320</v>
      </c>
      <c r="I2909" s="9"/>
      <c r="J2909" s="9"/>
      <c r="K2909" s="9" t="s">
        <v>16946</v>
      </c>
      <c r="L2909" s="9" t="s">
        <v>16946</v>
      </c>
    </row>
    <row r="2910" spans="1:12" x14ac:dyDescent="0.35">
      <c r="A2910" s="9" t="s">
        <v>16947</v>
      </c>
      <c r="B2910" s="9" t="s">
        <v>16948</v>
      </c>
      <c r="C2910" s="9" t="s">
        <v>16949</v>
      </c>
      <c r="D2910" s="9">
        <v>2908</v>
      </c>
      <c r="E2910" s="9" t="s">
        <v>16950</v>
      </c>
      <c r="F2910" s="9" t="s">
        <v>318</v>
      </c>
      <c r="G2910" s="9"/>
      <c r="H2910" s="9"/>
      <c r="I2910" s="9"/>
      <c r="J2910" s="9"/>
      <c r="K2910" s="9"/>
      <c r="L2910" s="9"/>
    </row>
    <row r="2911" spans="1:12" x14ac:dyDescent="0.35">
      <c r="A2911" s="9" t="s">
        <v>16951</v>
      </c>
      <c r="B2911" s="9" t="s">
        <v>16952</v>
      </c>
      <c r="C2911" s="9" t="s">
        <v>16953</v>
      </c>
      <c r="D2911" s="9">
        <v>2909</v>
      </c>
      <c r="E2911" s="9" t="s">
        <v>16954</v>
      </c>
      <c r="F2911" s="9" t="s">
        <v>318</v>
      </c>
      <c r="G2911" s="9" t="s">
        <v>16955</v>
      </c>
      <c r="H2911" s="9" t="s">
        <v>320</v>
      </c>
      <c r="I2911" s="9"/>
      <c r="J2911" s="9"/>
      <c r="K2911" s="9" t="s">
        <v>350</v>
      </c>
      <c r="L2911" s="9" t="s">
        <v>350</v>
      </c>
    </row>
    <row r="2912" spans="1:12" x14ac:dyDescent="0.35">
      <c r="A2912" s="9" t="s">
        <v>16956</v>
      </c>
      <c r="B2912" s="9" t="s">
        <v>16957</v>
      </c>
      <c r="C2912" s="9" t="s">
        <v>16958</v>
      </c>
      <c r="D2912" s="9">
        <v>2910</v>
      </c>
      <c r="E2912" s="9" t="s">
        <v>16959</v>
      </c>
      <c r="F2912" s="9" t="s">
        <v>318</v>
      </c>
      <c r="G2912" s="9" t="s">
        <v>16960</v>
      </c>
      <c r="H2912" s="9" t="s">
        <v>320</v>
      </c>
      <c r="I2912" s="9"/>
      <c r="J2912" s="9"/>
      <c r="K2912" s="9"/>
      <c r="L2912" s="9"/>
    </row>
    <row r="2913" spans="1:12" x14ac:dyDescent="0.35">
      <c r="A2913" s="9" t="s">
        <v>16961</v>
      </c>
      <c r="B2913" s="9" t="s">
        <v>16962</v>
      </c>
      <c r="C2913" s="9" t="s">
        <v>16963</v>
      </c>
      <c r="D2913" s="9">
        <v>2911</v>
      </c>
      <c r="E2913" s="9" t="s">
        <v>16964</v>
      </c>
      <c r="F2913" s="9" t="s">
        <v>412</v>
      </c>
      <c r="G2913" s="9" t="s">
        <v>16965</v>
      </c>
      <c r="H2913" s="9" t="s">
        <v>320</v>
      </c>
      <c r="I2913" s="9"/>
      <c r="J2913" s="9" t="s">
        <v>16966</v>
      </c>
      <c r="K2913" s="9" t="s">
        <v>16967</v>
      </c>
      <c r="L2913" s="9" t="s">
        <v>16967</v>
      </c>
    </row>
    <row r="2914" spans="1:12" x14ac:dyDescent="0.35">
      <c r="A2914" s="9" t="s">
        <v>16968</v>
      </c>
      <c r="B2914" s="9" t="s">
        <v>16969</v>
      </c>
      <c r="C2914" s="9" t="s">
        <v>16970</v>
      </c>
      <c r="D2914" s="9">
        <v>2912</v>
      </c>
      <c r="E2914" s="9" t="s">
        <v>16971</v>
      </c>
      <c r="F2914" s="9" t="s">
        <v>318</v>
      </c>
      <c r="G2914" s="9" t="s">
        <v>16972</v>
      </c>
      <c r="H2914" s="9" t="s">
        <v>327</v>
      </c>
      <c r="I2914" s="9"/>
      <c r="J2914" s="9" t="s">
        <v>16973</v>
      </c>
      <c r="K2914" s="9" t="s">
        <v>16974</v>
      </c>
      <c r="L2914" s="9" t="s">
        <v>16975</v>
      </c>
    </row>
    <row r="2915" spans="1:12" x14ac:dyDescent="0.35">
      <c r="A2915" s="9" t="s">
        <v>16976</v>
      </c>
      <c r="B2915" s="9" t="s">
        <v>16977</v>
      </c>
      <c r="C2915" s="9" t="s">
        <v>16978</v>
      </c>
      <c r="D2915" s="9">
        <v>2913</v>
      </c>
      <c r="E2915" s="9" t="s">
        <v>16979</v>
      </c>
      <c r="F2915" s="9" t="s">
        <v>412</v>
      </c>
      <c r="G2915" s="9" t="s">
        <v>16980</v>
      </c>
      <c r="H2915" s="9" t="s">
        <v>320</v>
      </c>
      <c r="I2915" s="9"/>
      <c r="J2915" s="9"/>
      <c r="K2915" s="9" t="s">
        <v>350</v>
      </c>
      <c r="L2915" s="9" t="s">
        <v>350</v>
      </c>
    </row>
    <row r="2916" spans="1:12" x14ac:dyDescent="0.35">
      <c r="A2916" s="9" t="s">
        <v>16981</v>
      </c>
      <c r="B2916" s="9" t="s">
        <v>16982</v>
      </c>
      <c r="C2916" s="9" t="s">
        <v>16983</v>
      </c>
      <c r="D2916" s="9">
        <v>2914</v>
      </c>
      <c r="E2916" s="9" t="s">
        <v>16984</v>
      </c>
      <c r="F2916" s="9" t="s">
        <v>318</v>
      </c>
      <c r="G2916" s="9" t="s">
        <v>16985</v>
      </c>
      <c r="H2916" s="9" t="s">
        <v>320</v>
      </c>
      <c r="I2916" s="9"/>
      <c r="J2916" s="9"/>
      <c r="K2916" s="9"/>
      <c r="L2916" s="9"/>
    </row>
    <row r="2917" spans="1:12" x14ac:dyDescent="0.35">
      <c r="A2917" s="9" t="s">
        <v>16986</v>
      </c>
      <c r="B2917" s="9" t="s">
        <v>16987</v>
      </c>
      <c r="C2917" s="9" t="s">
        <v>16988</v>
      </c>
      <c r="D2917" s="9">
        <v>2915</v>
      </c>
      <c r="E2917" s="9" t="s">
        <v>16989</v>
      </c>
      <c r="F2917" s="9" t="s">
        <v>392</v>
      </c>
      <c r="G2917" s="9" t="s">
        <v>16990</v>
      </c>
      <c r="H2917" s="9" t="s">
        <v>320</v>
      </c>
      <c r="I2917" s="9"/>
      <c r="J2917" s="9"/>
      <c r="K2917" s="9"/>
      <c r="L2917" s="9"/>
    </row>
    <row r="2918" spans="1:12" x14ac:dyDescent="0.35">
      <c r="A2918" s="9" t="s">
        <v>16991</v>
      </c>
      <c r="B2918" s="9" t="s">
        <v>16992</v>
      </c>
      <c r="C2918" s="9" t="s">
        <v>16993</v>
      </c>
      <c r="D2918" s="9">
        <v>2916</v>
      </c>
      <c r="E2918" s="9" t="s">
        <v>16994</v>
      </c>
      <c r="F2918" s="9" t="s">
        <v>392</v>
      </c>
      <c r="G2918" s="9" t="s">
        <v>16995</v>
      </c>
      <c r="H2918" s="9" t="s">
        <v>320</v>
      </c>
      <c r="I2918" s="9"/>
      <c r="J2918" s="9"/>
      <c r="K2918" s="9" t="s">
        <v>16996</v>
      </c>
      <c r="L2918" s="9" t="s">
        <v>16996</v>
      </c>
    </row>
    <row r="2919" spans="1:12" x14ac:dyDescent="0.35">
      <c r="A2919" s="9" t="s">
        <v>16997</v>
      </c>
      <c r="B2919" s="9" t="s">
        <v>16998</v>
      </c>
      <c r="C2919" s="9" t="s">
        <v>16999</v>
      </c>
      <c r="D2919" s="9">
        <v>2917</v>
      </c>
      <c r="E2919" s="9" t="s">
        <v>17000</v>
      </c>
      <c r="F2919" s="9" t="s">
        <v>412</v>
      </c>
      <c r="G2919" s="9" t="s">
        <v>17001</v>
      </c>
      <c r="H2919" s="9" t="s">
        <v>320</v>
      </c>
      <c r="I2919" s="9"/>
      <c r="J2919" s="9"/>
      <c r="K2919" s="9"/>
      <c r="L2919" s="9"/>
    </row>
    <row r="2920" spans="1:12" x14ac:dyDescent="0.35">
      <c r="A2920" s="9" t="s">
        <v>17002</v>
      </c>
      <c r="B2920" s="9" t="s">
        <v>17003</v>
      </c>
      <c r="C2920" s="9" t="s">
        <v>17004</v>
      </c>
      <c r="D2920" s="9">
        <v>2918</v>
      </c>
      <c r="E2920" s="9" t="s">
        <v>17005</v>
      </c>
      <c r="F2920" s="9" t="s">
        <v>318</v>
      </c>
      <c r="G2920" s="9" t="s">
        <v>17006</v>
      </c>
      <c r="H2920" s="9" t="s">
        <v>327</v>
      </c>
      <c r="I2920" s="9"/>
      <c r="J2920" s="9" t="s">
        <v>17007</v>
      </c>
      <c r="K2920" s="9" t="s">
        <v>17008</v>
      </c>
      <c r="L2920" s="9" t="s">
        <v>17008</v>
      </c>
    </row>
    <row r="2921" spans="1:12" x14ac:dyDescent="0.35">
      <c r="A2921" s="9" t="s">
        <v>17009</v>
      </c>
      <c r="B2921" s="9" t="s">
        <v>17010</v>
      </c>
      <c r="C2921" s="9" t="s">
        <v>17011</v>
      </c>
      <c r="D2921" s="9">
        <v>2919</v>
      </c>
      <c r="E2921" s="9" t="s">
        <v>17012</v>
      </c>
      <c r="F2921" s="9" t="s">
        <v>318</v>
      </c>
      <c r="G2921" s="9" t="s">
        <v>17013</v>
      </c>
      <c r="H2921" s="9" t="s">
        <v>327</v>
      </c>
      <c r="I2921" s="9"/>
      <c r="J2921" s="9" t="s">
        <v>17014</v>
      </c>
      <c r="K2921" s="9" t="s">
        <v>17015</v>
      </c>
      <c r="L2921" s="9" t="s">
        <v>17015</v>
      </c>
    </row>
    <row r="2922" spans="1:12" x14ac:dyDescent="0.35">
      <c r="A2922" s="9" t="s">
        <v>17016</v>
      </c>
      <c r="B2922" s="9" t="s">
        <v>17017</v>
      </c>
      <c r="C2922" s="9" t="s">
        <v>17018</v>
      </c>
      <c r="D2922" s="9">
        <v>2920</v>
      </c>
      <c r="E2922" s="9" t="s">
        <v>17019</v>
      </c>
      <c r="F2922" s="9" t="s">
        <v>318</v>
      </c>
      <c r="G2922" s="9" t="s">
        <v>17020</v>
      </c>
      <c r="H2922" s="9" t="s">
        <v>327</v>
      </c>
      <c r="I2922" s="9"/>
      <c r="J2922" s="9"/>
      <c r="K2922" s="9"/>
      <c r="L2922" s="9"/>
    </row>
    <row r="2923" spans="1:12" x14ac:dyDescent="0.35">
      <c r="A2923" s="9" t="s">
        <v>17021</v>
      </c>
      <c r="B2923" s="9" t="s">
        <v>17022</v>
      </c>
      <c r="C2923" s="9" t="s">
        <v>17023</v>
      </c>
      <c r="D2923" s="9">
        <v>2921</v>
      </c>
      <c r="E2923" s="9" t="s">
        <v>17024</v>
      </c>
      <c r="F2923" s="9" t="s">
        <v>318</v>
      </c>
      <c r="G2923" s="9" t="s">
        <v>17025</v>
      </c>
      <c r="H2923" s="9" t="s">
        <v>320</v>
      </c>
      <c r="I2923" s="9"/>
      <c r="J2923" s="9"/>
      <c r="K2923" s="9" t="s">
        <v>350</v>
      </c>
      <c r="L2923" s="9" t="s">
        <v>350</v>
      </c>
    </row>
    <row r="2924" spans="1:12" x14ac:dyDescent="0.35">
      <c r="A2924" s="9" t="s">
        <v>17026</v>
      </c>
      <c r="B2924" s="9" t="s">
        <v>17027</v>
      </c>
      <c r="C2924" s="9" t="s">
        <v>17028</v>
      </c>
      <c r="D2924" s="9">
        <v>2922</v>
      </c>
      <c r="E2924" s="9" t="s">
        <v>17029</v>
      </c>
      <c r="F2924" s="9" t="s">
        <v>392</v>
      </c>
      <c r="G2924" s="9" t="s">
        <v>17030</v>
      </c>
      <c r="H2924" s="9" t="s">
        <v>320</v>
      </c>
      <c r="I2924" s="9"/>
      <c r="J2924" s="9"/>
      <c r="K2924" s="9" t="s">
        <v>17031</v>
      </c>
      <c r="L2924" s="9" t="s">
        <v>17032</v>
      </c>
    </row>
    <row r="2925" spans="1:12" x14ac:dyDescent="0.35">
      <c r="A2925" s="9" t="s">
        <v>17033</v>
      </c>
      <c r="B2925" s="9" t="s">
        <v>17034</v>
      </c>
      <c r="C2925" s="9" t="s">
        <v>17035</v>
      </c>
      <c r="D2925" s="9">
        <v>2923</v>
      </c>
      <c r="E2925" s="9" t="s">
        <v>17036</v>
      </c>
      <c r="F2925" s="9" t="s">
        <v>318</v>
      </c>
      <c r="G2925" s="9" t="s">
        <v>17037</v>
      </c>
      <c r="H2925" s="9" t="s">
        <v>320</v>
      </c>
      <c r="I2925" s="9"/>
      <c r="J2925" s="9"/>
      <c r="K2925" s="9"/>
      <c r="L2925" s="9"/>
    </row>
    <row r="2926" spans="1:12" x14ac:dyDescent="0.35">
      <c r="A2926" s="9" t="s">
        <v>17038</v>
      </c>
      <c r="B2926" s="9" t="s">
        <v>17039</v>
      </c>
      <c r="C2926" s="9" t="s">
        <v>17040</v>
      </c>
      <c r="D2926" s="9">
        <v>2924</v>
      </c>
      <c r="E2926" s="9" t="s">
        <v>17041</v>
      </c>
      <c r="F2926" s="9" t="s">
        <v>318</v>
      </c>
      <c r="G2926" s="9" t="s">
        <v>17042</v>
      </c>
      <c r="H2926" s="9" t="s">
        <v>320</v>
      </c>
      <c r="I2926" s="9"/>
      <c r="J2926" s="9"/>
      <c r="K2926" s="9" t="s">
        <v>17043</v>
      </c>
      <c r="L2926" s="9" t="s">
        <v>17043</v>
      </c>
    </row>
    <row r="2927" spans="1:12" x14ac:dyDescent="0.35">
      <c r="A2927" s="9" t="s">
        <v>17044</v>
      </c>
      <c r="B2927" s="9" t="s">
        <v>17045</v>
      </c>
      <c r="C2927" s="9" t="s">
        <v>17046</v>
      </c>
      <c r="D2927" s="9">
        <v>2925</v>
      </c>
      <c r="E2927" s="9" t="s">
        <v>17047</v>
      </c>
      <c r="F2927" s="9" t="s">
        <v>318</v>
      </c>
      <c r="G2927" s="9" t="s">
        <v>17048</v>
      </c>
      <c r="H2927" s="9" t="s">
        <v>327</v>
      </c>
      <c r="I2927" s="9"/>
      <c r="J2927" s="9" t="s">
        <v>17049</v>
      </c>
      <c r="K2927" s="9" t="s">
        <v>350</v>
      </c>
      <c r="L2927" s="9" t="s">
        <v>350</v>
      </c>
    </row>
    <row r="2928" spans="1:12" x14ac:dyDescent="0.35">
      <c r="A2928" s="9" t="s">
        <v>17050</v>
      </c>
      <c r="B2928" s="9" t="s">
        <v>17051</v>
      </c>
      <c r="C2928" s="9" t="s">
        <v>17052</v>
      </c>
      <c r="D2928" s="9">
        <v>2926</v>
      </c>
      <c r="E2928" s="9" t="s">
        <v>17053</v>
      </c>
      <c r="F2928" s="9" t="s">
        <v>412</v>
      </c>
      <c r="G2928" s="9"/>
      <c r="H2928" s="9"/>
      <c r="I2928" s="9"/>
      <c r="J2928" s="9"/>
      <c r="K2928" s="9"/>
      <c r="L2928" s="9"/>
    </row>
    <row r="2929" spans="1:12" x14ac:dyDescent="0.35">
      <c r="A2929" s="9" t="s">
        <v>17054</v>
      </c>
      <c r="B2929" s="9" t="s">
        <v>17055</v>
      </c>
      <c r="C2929" s="9" t="s">
        <v>17056</v>
      </c>
      <c r="D2929" s="9">
        <v>2927</v>
      </c>
      <c r="E2929" s="9" t="s">
        <v>17057</v>
      </c>
      <c r="F2929" s="9" t="s">
        <v>412</v>
      </c>
      <c r="G2929" s="9" t="s">
        <v>17058</v>
      </c>
      <c r="H2929" s="9" t="s">
        <v>320</v>
      </c>
      <c r="I2929" s="9"/>
      <c r="J2929" s="9"/>
      <c r="K2929" s="9"/>
      <c r="L2929" s="9"/>
    </row>
    <row r="2930" spans="1:12" x14ac:dyDescent="0.35">
      <c r="A2930" s="9" t="s">
        <v>17059</v>
      </c>
      <c r="B2930" s="9" t="s">
        <v>17060</v>
      </c>
      <c r="C2930" s="9" t="s">
        <v>17061</v>
      </c>
      <c r="D2930" s="9">
        <v>2928</v>
      </c>
      <c r="E2930" s="9" t="s">
        <v>17062</v>
      </c>
      <c r="F2930" s="9" t="s">
        <v>318</v>
      </c>
      <c r="G2930" s="9"/>
      <c r="H2930" s="9"/>
      <c r="I2930" s="9"/>
      <c r="J2930" s="9" t="s">
        <v>17063</v>
      </c>
      <c r="K2930" s="9" t="s">
        <v>17064</v>
      </c>
      <c r="L2930" s="9" t="s">
        <v>17064</v>
      </c>
    </row>
    <row r="2931" spans="1:12" x14ac:dyDescent="0.35">
      <c r="A2931" s="9" t="s">
        <v>17065</v>
      </c>
      <c r="B2931" s="9" t="s">
        <v>17066</v>
      </c>
      <c r="C2931" s="9" t="s">
        <v>17067</v>
      </c>
      <c r="D2931" s="9">
        <v>2929</v>
      </c>
      <c r="E2931" s="9" t="s">
        <v>17068</v>
      </c>
      <c r="F2931" s="9" t="s">
        <v>318</v>
      </c>
      <c r="G2931" s="9" t="s">
        <v>17069</v>
      </c>
      <c r="H2931" s="9" t="s">
        <v>327</v>
      </c>
      <c r="I2931" s="9"/>
      <c r="J2931" s="9" t="s">
        <v>17070</v>
      </c>
      <c r="K2931" s="9" t="s">
        <v>350</v>
      </c>
      <c r="L2931" s="9" t="s">
        <v>350</v>
      </c>
    </row>
    <row r="2932" spans="1:12" x14ac:dyDescent="0.35">
      <c r="A2932" s="9" t="s">
        <v>17071</v>
      </c>
      <c r="B2932" s="9" t="s">
        <v>17072</v>
      </c>
      <c r="C2932" s="9" t="s">
        <v>17073</v>
      </c>
      <c r="D2932" s="9">
        <v>2930</v>
      </c>
      <c r="E2932" s="9" t="s">
        <v>17074</v>
      </c>
      <c r="F2932" s="9" t="s">
        <v>318</v>
      </c>
      <c r="G2932" s="9"/>
      <c r="H2932" s="9"/>
      <c r="I2932" s="9"/>
      <c r="J2932" s="9"/>
      <c r="K2932" s="9"/>
      <c r="L2932" s="9"/>
    </row>
    <row r="2933" spans="1:12" x14ac:dyDescent="0.35">
      <c r="A2933" s="9" t="s">
        <v>17075</v>
      </c>
      <c r="B2933" s="9" t="s">
        <v>17076</v>
      </c>
      <c r="C2933" s="9" t="s">
        <v>17077</v>
      </c>
      <c r="D2933" s="9">
        <v>2931</v>
      </c>
      <c r="E2933" s="9" t="s">
        <v>17078</v>
      </c>
      <c r="F2933" s="9" t="s">
        <v>365</v>
      </c>
      <c r="G2933" s="9" t="s">
        <v>17079</v>
      </c>
      <c r="H2933" s="9" t="s">
        <v>327</v>
      </c>
      <c r="I2933" s="9"/>
      <c r="J2933" s="9"/>
      <c r="K2933" s="9" t="s">
        <v>17080</v>
      </c>
      <c r="L2933" s="9" t="s">
        <v>17080</v>
      </c>
    </row>
    <row r="2934" spans="1:12" x14ac:dyDescent="0.35">
      <c r="A2934" s="9" t="s">
        <v>17081</v>
      </c>
      <c r="B2934" s="9" t="s">
        <v>17082</v>
      </c>
      <c r="C2934" s="9" t="s">
        <v>17083</v>
      </c>
      <c r="D2934" s="9">
        <v>2932</v>
      </c>
      <c r="E2934" s="9" t="s">
        <v>17084</v>
      </c>
      <c r="F2934" s="9" t="s">
        <v>365</v>
      </c>
      <c r="G2934" s="9" t="s">
        <v>17085</v>
      </c>
      <c r="H2934" s="9" t="s">
        <v>320</v>
      </c>
      <c r="I2934" s="9"/>
      <c r="J2934" s="9"/>
      <c r="K2934" s="9"/>
      <c r="L2934" s="9"/>
    </row>
    <row r="2935" spans="1:12" x14ac:dyDescent="0.35">
      <c r="A2935" s="9" t="s">
        <v>17086</v>
      </c>
      <c r="B2935" s="9" t="s">
        <v>17087</v>
      </c>
      <c r="C2935" s="9" t="s">
        <v>17088</v>
      </c>
      <c r="D2935" s="9">
        <v>2933</v>
      </c>
      <c r="E2935" s="9" t="s">
        <v>17089</v>
      </c>
      <c r="F2935" s="9" t="s">
        <v>318</v>
      </c>
      <c r="G2935" s="9" t="s">
        <v>17090</v>
      </c>
      <c r="H2935" s="9" t="s">
        <v>327</v>
      </c>
      <c r="I2935" s="9"/>
      <c r="J2935" s="9" t="s">
        <v>17091</v>
      </c>
      <c r="K2935" s="9" t="s">
        <v>17092</v>
      </c>
      <c r="L2935" s="9" t="s">
        <v>17092</v>
      </c>
    </row>
    <row r="2936" spans="1:12" x14ac:dyDescent="0.35">
      <c r="A2936" s="9" t="s">
        <v>17093</v>
      </c>
      <c r="B2936" s="9" t="s">
        <v>17094</v>
      </c>
      <c r="C2936" s="9" t="s">
        <v>17095</v>
      </c>
      <c r="D2936" s="9">
        <v>2934</v>
      </c>
      <c r="E2936" s="9" t="s">
        <v>17096</v>
      </c>
      <c r="F2936" s="9" t="s">
        <v>318</v>
      </c>
      <c r="G2936" s="9" t="s">
        <v>17097</v>
      </c>
      <c r="H2936" s="9" t="s">
        <v>320</v>
      </c>
      <c r="I2936" s="9"/>
      <c r="J2936" s="9"/>
      <c r="K2936" s="9"/>
      <c r="L2936" s="9"/>
    </row>
    <row r="2937" spans="1:12" x14ac:dyDescent="0.35">
      <c r="A2937" s="9" t="s">
        <v>17098</v>
      </c>
      <c r="B2937" s="9" t="s">
        <v>17099</v>
      </c>
      <c r="C2937" s="9" t="s">
        <v>17100</v>
      </c>
      <c r="D2937" s="9">
        <v>2935</v>
      </c>
      <c r="E2937" s="9" t="s">
        <v>17101</v>
      </c>
      <c r="F2937" s="9" t="s">
        <v>392</v>
      </c>
      <c r="G2937" s="9" t="s">
        <v>17102</v>
      </c>
      <c r="H2937" s="9" t="s">
        <v>327</v>
      </c>
      <c r="I2937" s="9"/>
      <c r="J2937" s="9"/>
      <c r="K2937" s="9"/>
      <c r="L2937" s="9"/>
    </row>
    <row r="2938" spans="1:12" x14ac:dyDescent="0.35">
      <c r="A2938" s="9" t="s">
        <v>17103</v>
      </c>
      <c r="B2938" s="9" t="s">
        <v>17104</v>
      </c>
      <c r="C2938" s="9" t="s">
        <v>17105</v>
      </c>
      <c r="D2938" s="9">
        <v>2936</v>
      </c>
      <c r="E2938" s="9" t="s">
        <v>17106</v>
      </c>
      <c r="F2938" s="9" t="s">
        <v>318</v>
      </c>
      <c r="G2938" s="9" t="s">
        <v>17107</v>
      </c>
      <c r="H2938" s="9" t="s">
        <v>320</v>
      </c>
      <c r="I2938" s="9"/>
      <c r="J2938" s="9"/>
      <c r="K2938" s="9"/>
      <c r="L2938" s="9"/>
    </row>
    <row r="2939" spans="1:12" x14ac:dyDescent="0.35">
      <c r="A2939" s="9" t="s">
        <v>17108</v>
      </c>
      <c r="B2939" s="9" t="s">
        <v>17109</v>
      </c>
      <c r="C2939" s="9" t="s">
        <v>17110</v>
      </c>
      <c r="D2939" s="9">
        <v>2937</v>
      </c>
      <c r="E2939" s="9" t="s">
        <v>17111</v>
      </c>
      <c r="F2939" s="9" t="s">
        <v>318</v>
      </c>
      <c r="G2939" s="9" t="s">
        <v>17112</v>
      </c>
      <c r="H2939" s="9" t="s">
        <v>320</v>
      </c>
      <c r="I2939" s="9"/>
      <c r="J2939" s="9"/>
      <c r="K2939" s="9"/>
      <c r="L2939" s="9"/>
    </row>
    <row r="2940" spans="1:12" x14ac:dyDescent="0.35">
      <c r="A2940" s="9" t="s">
        <v>17113</v>
      </c>
      <c r="B2940" s="9" t="s">
        <v>17114</v>
      </c>
      <c r="C2940" s="9" t="s">
        <v>17115</v>
      </c>
      <c r="D2940" s="9">
        <v>2938</v>
      </c>
      <c r="E2940" s="9" t="s">
        <v>17116</v>
      </c>
      <c r="F2940" s="9" t="s">
        <v>365</v>
      </c>
      <c r="G2940" s="9" t="s">
        <v>17117</v>
      </c>
      <c r="H2940" s="9" t="s">
        <v>327</v>
      </c>
      <c r="I2940" s="9"/>
      <c r="J2940" s="9"/>
      <c r="K2940" s="9"/>
      <c r="L2940" s="9"/>
    </row>
    <row r="2941" spans="1:12" x14ac:dyDescent="0.35">
      <c r="A2941" s="9" t="s">
        <v>17118</v>
      </c>
      <c r="B2941" s="9" t="s">
        <v>17119</v>
      </c>
      <c r="C2941" s="9" t="s">
        <v>17120</v>
      </c>
      <c r="D2941" s="9">
        <v>2939</v>
      </c>
      <c r="E2941" s="9" t="s">
        <v>17121</v>
      </c>
      <c r="F2941" s="9" t="s">
        <v>412</v>
      </c>
      <c r="G2941" s="9" t="s">
        <v>17122</v>
      </c>
      <c r="H2941" s="9" t="s">
        <v>327</v>
      </c>
      <c r="I2941" s="9"/>
      <c r="J2941" s="9" t="s">
        <v>17123</v>
      </c>
      <c r="K2941" s="9" t="s">
        <v>17124</v>
      </c>
      <c r="L2941" s="9" t="s">
        <v>17124</v>
      </c>
    </row>
    <row r="2942" spans="1:12" x14ac:dyDescent="0.35">
      <c r="A2942" s="9" t="s">
        <v>17125</v>
      </c>
      <c r="B2942" s="9" t="s">
        <v>17126</v>
      </c>
      <c r="C2942" s="9" t="s">
        <v>17127</v>
      </c>
      <c r="D2942" s="9">
        <v>2940</v>
      </c>
      <c r="E2942" s="9" t="s">
        <v>17128</v>
      </c>
      <c r="F2942" s="9" t="s">
        <v>392</v>
      </c>
      <c r="G2942" s="9" t="s">
        <v>17129</v>
      </c>
      <c r="H2942" s="9" t="s">
        <v>320</v>
      </c>
      <c r="I2942" s="9"/>
      <c r="J2942" s="9"/>
      <c r="K2942" s="9"/>
      <c r="L2942" s="9"/>
    </row>
    <row r="2943" spans="1:12" x14ac:dyDescent="0.35">
      <c r="A2943" s="9" t="s">
        <v>17130</v>
      </c>
      <c r="B2943" s="9" t="s">
        <v>17131</v>
      </c>
      <c r="C2943" s="9" t="s">
        <v>17132</v>
      </c>
      <c r="D2943" s="9">
        <v>2941</v>
      </c>
      <c r="E2943" s="9" t="s">
        <v>17133</v>
      </c>
      <c r="F2943" s="9" t="s">
        <v>365</v>
      </c>
      <c r="G2943" s="9" t="s">
        <v>17134</v>
      </c>
      <c r="H2943" s="9" t="s">
        <v>327</v>
      </c>
      <c r="I2943" s="9"/>
      <c r="J2943" s="9"/>
      <c r="K2943" s="9"/>
      <c r="L2943" s="9"/>
    </row>
    <row r="2944" spans="1:12" x14ac:dyDescent="0.35">
      <c r="A2944" s="9" t="s">
        <v>17135</v>
      </c>
      <c r="B2944" s="9" t="s">
        <v>17136</v>
      </c>
      <c r="C2944" s="9" t="s">
        <v>17137</v>
      </c>
      <c r="D2944" s="9">
        <v>2942</v>
      </c>
      <c r="E2944" s="9" t="s">
        <v>17138</v>
      </c>
      <c r="F2944" s="9" t="s">
        <v>318</v>
      </c>
      <c r="G2944" s="9" t="s">
        <v>17139</v>
      </c>
      <c r="H2944" s="9" t="s">
        <v>320</v>
      </c>
      <c r="I2944" s="9"/>
      <c r="J2944" s="9"/>
      <c r="K2944" s="9"/>
      <c r="L2944" s="9"/>
    </row>
    <row r="2945" spans="1:12" x14ac:dyDescent="0.35">
      <c r="A2945" s="9" t="s">
        <v>17140</v>
      </c>
      <c r="B2945" s="9" t="s">
        <v>17141</v>
      </c>
      <c r="C2945" s="9" t="s">
        <v>17142</v>
      </c>
      <c r="D2945" s="9">
        <v>2943</v>
      </c>
      <c r="E2945" s="9" t="s">
        <v>17143</v>
      </c>
      <c r="F2945" s="9" t="s">
        <v>318</v>
      </c>
      <c r="G2945" s="9" t="s">
        <v>17144</v>
      </c>
      <c r="H2945" s="9" t="s">
        <v>320</v>
      </c>
      <c r="I2945" s="9"/>
      <c r="J2945" s="9"/>
      <c r="K2945" s="9" t="s">
        <v>17145</v>
      </c>
      <c r="L2945" s="9" t="s">
        <v>17145</v>
      </c>
    </row>
    <row r="2946" spans="1:12" x14ac:dyDescent="0.35">
      <c r="A2946" s="9" t="s">
        <v>17146</v>
      </c>
      <c r="B2946" s="9" t="s">
        <v>17147</v>
      </c>
      <c r="C2946" s="9" t="s">
        <v>17148</v>
      </c>
      <c r="D2946" s="9">
        <v>2944</v>
      </c>
      <c r="E2946" s="9" t="s">
        <v>17149</v>
      </c>
      <c r="F2946" s="9" t="s">
        <v>318</v>
      </c>
      <c r="G2946" s="9" t="s">
        <v>17150</v>
      </c>
      <c r="H2946" s="9" t="s">
        <v>327</v>
      </c>
      <c r="I2946" s="9"/>
      <c r="J2946" s="9"/>
      <c r="K2946" s="9" t="s">
        <v>17151</v>
      </c>
      <c r="L2946" s="9" t="s">
        <v>17151</v>
      </c>
    </row>
    <row r="2947" spans="1:12" x14ac:dyDescent="0.35">
      <c r="A2947" s="9" t="s">
        <v>17152</v>
      </c>
      <c r="B2947" s="9" t="s">
        <v>17153</v>
      </c>
      <c r="C2947" s="9" t="s">
        <v>17154</v>
      </c>
      <c r="D2947" s="9">
        <v>2945</v>
      </c>
      <c r="E2947" s="9" t="s">
        <v>17155</v>
      </c>
      <c r="F2947" s="9" t="s">
        <v>392</v>
      </c>
      <c r="G2947" s="9" t="s">
        <v>17156</v>
      </c>
      <c r="H2947" s="9" t="s">
        <v>320</v>
      </c>
      <c r="I2947" s="9"/>
      <c r="J2947" s="9"/>
      <c r="K2947" s="9" t="s">
        <v>17157</v>
      </c>
      <c r="L2947" s="9"/>
    </row>
    <row r="2948" spans="1:12" x14ac:dyDescent="0.35">
      <c r="A2948" s="9" t="s">
        <v>17158</v>
      </c>
      <c r="B2948" s="9" t="s">
        <v>17159</v>
      </c>
      <c r="C2948" s="9" t="s">
        <v>17160</v>
      </c>
      <c r="D2948" s="9">
        <v>2946</v>
      </c>
      <c r="E2948" s="9" t="s">
        <v>17161</v>
      </c>
      <c r="F2948" s="9" t="s">
        <v>318</v>
      </c>
      <c r="G2948" s="9" t="s">
        <v>17162</v>
      </c>
      <c r="H2948" s="9" t="s">
        <v>320</v>
      </c>
      <c r="I2948" s="9"/>
      <c r="J2948" s="9"/>
      <c r="K2948" s="9"/>
      <c r="L2948" s="9"/>
    </row>
    <row r="2949" spans="1:12" x14ac:dyDescent="0.35">
      <c r="A2949" s="9" t="s">
        <v>17163</v>
      </c>
      <c r="B2949" s="9" t="s">
        <v>17164</v>
      </c>
      <c r="C2949" s="9" t="s">
        <v>17165</v>
      </c>
      <c r="D2949" s="9">
        <v>2947</v>
      </c>
      <c r="E2949" s="9" t="s">
        <v>17166</v>
      </c>
      <c r="F2949" s="9" t="s">
        <v>318</v>
      </c>
      <c r="G2949" s="9" t="s">
        <v>17167</v>
      </c>
      <c r="H2949" s="9" t="s">
        <v>327</v>
      </c>
      <c r="I2949" s="9"/>
      <c r="J2949" s="9" t="s">
        <v>17168</v>
      </c>
      <c r="K2949" s="9" t="s">
        <v>17169</v>
      </c>
      <c r="L2949" s="9" t="s">
        <v>17169</v>
      </c>
    </row>
    <row r="2950" spans="1:12" x14ac:dyDescent="0.35">
      <c r="A2950" s="9" t="s">
        <v>17170</v>
      </c>
      <c r="B2950" s="9" t="s">
        <v>17171</v>
      </c>
      <c r="C2950" s="9" t="s">
        <v>17172</v>
      </c>
      <c r="D2950" s="9">
        <v>2948</v>
      </c>
      <c r="E2950" s="9" t="s">
        <v>17173</v>
      </c>
      <c r="F2950" s="9" t="s">
        <v>412</v>
      </c>
      <c r="G2950" s="9" t="s">
        <v>17174</v>
      </c>
      <c r="H2950" s="9" t="s">
        <v>320</v>
      </c>
      <c r="I2950" s="9"/>
      <c r="J2950" s="9"/>
      <c r="K2950" s="9"/>
      <c r="L2950" s="9"/>
    </row>
    <row r="2951" spans="1:12" x14ac:dyDescent="0.35">
      <c r="A2951" s="9" t="s">
        <v>17175</v>
      </c>
      <c r="B2951" s="9" t="s">
        <v>17176</v>
      </c>
      <c r="C2951" s="9" t="s">
        <v>17177</v>
      </c>
      <c r="D2951" s="9">
        <v>2949</v>
      </c>
      <c r="E2951" s="9" t="s">
        <v>17178</v>
      </c>
      <c r="F2951" s="9" t="s">
        <v>318</v>
      </c>
      <c r="G2951" s="9" t="s">
        <v>17179</v>
      </c>
      <c r="H2951" s="9" t="s">
        <v>327</v>
      </c>
      <c r="I2951" s="9"/>
      <c r="J2951" s="9"/>
      <c r="K2951" s="9" t="s">
        <v>17180</v>
      </c>
      <c r="L2951" s="9" t="s">
        <v>17180</v>
      </c>
    </row>
    <row r="2952" spans="1:12" x14ac:dyDescent="0.35">
      <c r="A2952" s="9" t="s">
        <v>17181</v>
      </c>
      <c r="B2952" s="9" t="s">
        <v>17182</v>
      </c>
      <c r="C2952" s="9" t="s">
        <v>17183</v>
      </c>
      <c r="D2952" s="9">
        <v>2950</v>
      </c>
      <c r="E2952" s="9" t="s">
        <v>17184</v>
      </c>
      <c r="F2952" s="9" t="s">
        <v>392</v>
      </c>
      <c r="G2952" s="9"/>
      <c r="H2952" s="9"/>
      <c r="I2952" s="9"/>
      <c r="J2952" s="9"/>
      <c r="K2952" s="9"/>
      <c r="L2952" s="9"/>
    </row>
    <row r="2953" spans="1:12" x14ac:dyDescent="0.35">
      <c r="A2953" s="9" t="s">
        <v>17185</v>
      </c>
      <c r="B2953" s="9" t="s">
        <v>17186</v>
      </c>
      <c r="C2953" s="9" t="s">
        <v>17187</v>
      </c>
      <c r="D2953" s="9">
        <v>2951</v>
      </c>
      <c r="E2953" s="9" t="s">
        <v>17188</v>
      </c>
      <c r="F2953" s="9" t="s">
        <v>318</v>
      </c>
      <c r="G2953" s="9" t="s">
        <v>17189</v>
      </c>
      <c r="H2953" s="9" t="s">
        <v>320</v>
      </c>
      <c r="I2953" s="9"/>
      <c r="J2953" s="9"/>
      <c r="K2953" s="9" t="s">
        <v>17190</v>
      </c>
      <c r="L2953" s="9" t="s">
        <v>17190</v>
      </c>
    </row>
    <row r="2954" spans="1:12" x14ac:dyDescent="0.35">
      <c r="A2954" s="9" t="s">
        <v>17191</v>
      </c>
      <c r="B2954" s="9" t="s">
        <v>17192</v>
      </c>
      <c r="C2954" s="9" t="s">
        <v>17193</v>
      </c>
      <c r="D2954" s="9">
        <v>2952</v>
      </c>
      <c r="E2954" s="9" t="s">
        <v>17194</v>
      </c>
      <c r="F2954" s="9" t="s">
        <v>318</v>
      </c>
      <c r="G2954" s="9" t="s">
        <v>17195</v>
      </c>
      <c r="H2954" s="9" t="s">
        <v>327</v>
      </c>
      <c r="I2954" s="9"/>
      <c r="J2954" s="9" t="s">
        <v>17196</v>
      </c>
      <c r="K2954" s="9" t="s">
        <v>17197</v>
      </c>
      <c r="L2954" s="9" t="s">
        <v>17190</v>
      </c>
    </row>
    <row r="2955" spans="1:12" x14ac:dyDescent="0.35">
      <c r="A2955" s="9" t="s">
        <v>17198</v>
      </c>
      <c r="B2955" s="9" t="s">
        <v>17199</v>
      </c>
      <c r="C2955" s="9" t="s">
        <v>17200</v>
      </c>
      <c r="D2955" s="9">
        <v>2953</v>
      </c>
      <c r="E2955" s="9" t="s">
        <v>17201</v>
      </c>
      <c r="F2955" s="9" t="s">
        <v>412</v>
      </c>
      <c r="G2955" s="9"/>
      <c r="H2955" s="9"/>
      <c r="I2955" s="9"/>
      <c r="J2955" s="9"/>
      <c r="K2955" s="9"/>
      <c r="L2955" s="9"/>
    </row>
    <row r="2956" spans="1:12" x14ac:dyDescent="0.35">
      <c r="A2956" s="9" t="s">
        <v>17202</v>
      </c>
      <c r="B2956" s="9" t="s">
        <v>17203</v>
      </c>
      <c r="C2956" s="9" t="s">
        <v>17204</v>
      </c>
      <c r="D2956" s="9">
        <v>2954</v>
      </c>
      <c r="E2956" s="9" t="s">
        <v>17205</v>
      </c>
      <c r="F2956" s="9" t="s">
        <v>318</v>
      </c>
      <c r="G2956" s="9" t="s">
        <v>17206</v>
      </c>
      <c r="H2956" s="9" t="s">
        <v>327</v>
      </c>
      <c r="I2956" s="9"/>
      <c r="J2956" s="9" t="s">
        <v>17207</v>
      </c>
      <c r="K2956" s="9" t="s">
        <v>17208</v>
      </c>
      <c r="L2956" s="9" t="s">
        <v>17208</v>
      </c>
    </row>
    <row r="2957" spans="1:12" x14ac:dyDescent="0.35">
      <c r="A2957" s="9" t="s">
        <v>17209</v>
      </c>
      <c r="B2957" s="9" t="s">
        <v>17210</v>
      </c>
      <c r="C2957" s="9" t="s">
        <v>17211</v>
      </c>
      <c r="D2957" s="9">
        <v>2955</v>
      </c>
      <c r="E2957" s="9" t="s">
        <v>17212</v>
      </c>
      <c r="F2957" s="9" t="s">
        <v>365</v>
      </c>
      <c r="G2957" s="9"/>
      <c r="H2957" s="9"/>
      <c r="I2957" s="9"/>
      <c r="J2957" s="9"/>
      <c r="K2957" s="9"/>
      <c r="L2957" s="9"/>
    </row>
    <row r="2958" spans="1:12" x14ac:dyDescent="0.35">
      <c r="A2958" s="9" t="s">
        <v>17213</v>
      </c>
      <c r="B2958" s="9" t="s">
        <v>17214</v>
      </c>
      <c r="C2958" s="9" t="s">
        <v>17215</v>
      </c>
      <c r="D2958" s="9">
        <v>2956</v>
      </c>
      <c r="E2958" s="9" t="s">
        <v>17216</v>
      </c>
      <c r="F2958" s="9" t="s">
        <v>365</v>
      </c>
      <c r="G2958" s="9" t="s">
        <v>17217</v>
      </c>
      <c r="H2958" s="9" t="s">
        <v>327</v>
      </c>
      <c r="I2958" s="9"/>
      <c r="J2958" s="9"/>
      <c r="K2958" s="9"/>
      <c r="L2958" s="9"/>
    </row>
    <row r="2959" spans="1:12" x14ac:dyDescent="0.35">
      <c r="A2959" s="9" t="s">
        <v>17218</v>
      </c>
      <c r="B2959" s="9" t="s">
        <v>17219</v>
      </c>
      <c r="C2959" s="9" t="s">
        <v>17220</v>
      </c>
      <c r="D2959" s="9">
        <v>2957</v>
      </c>
      <c r="E2959" s="9" t="s">
        <v>17221</v>
      </c>
      <c r="F2959" s="9" t="s">
        <v>365</v>
      </c>
      <c r="G2959" s="9"/>
      <c r="H2959" s="9"/>
      <c r="I2959" s="9"/>
      <c r="J2959" s="9" t="s">
        <v>17222</v>
      </c>
      <c r="K2959" s="9" t="s">
        <v>17223</v>
      </c>
      <c r="L2959" s="9" t="s">
        <v>17223</v>
      </c>
    </row>
    <row r="2960" spans="1:12" x14ac:dyDescent="0.35">
      <c r="A2960" s="9" t="s">
        <v>17224</v>
      </c>
      <c r="B2960" s="9" t="s">
        <v>17225</v>
      </c>
      <c r="C2960" s="9" t="s">
        <v>17226</v>
      </c>
      <c r="D2960" s="9">
        <v>2958</v>
      </c>
      <c r="E2960" s="9" t="s">
        <v>17227</v>
      </c>
      <c r="F2960" s="9" t="s">
        <v>412</v>
      </c>
      <c r="G2960" s="9" t="s">
        <v>17228</v>
      </c>
      <c r="H2960" s="9" t="s">
        <v>327</v>
      </c>
      <c r="I2960" s="9"/>
      <c r="J2960" s="9" t="s">
        <v>17229</v>
      </c>
      <c r="K2960" s="9" t="s">
        <v>17230</v>
      </c>
      <c r="L2960" s="9" t="s">
        <v>17230</v>
      </c>
    </row>
    <row r="2961" spans="1:12" x14ac:dyDescent="0.35">
      <c r="A2961" s="9" t="s">
        <v>17231</v>
      </c>
      <c r="B2961" s="9" t="s">
        <v>17232</v>
      </c>
      <c r="C2961" s="9" t="s">
        <v>17233</v>
      </c>
      <c r="D2961" s="9">
        <v>2959</v>
      </c>
      <c r="E2961" s="9" t="s">
        <v>17234</v>
      </c>
      <c r="F2961" s="9" t="s">
        <v>318</v>
      </c>
      <c r="G2961" s="9" t="s">
        <v>17235</v>
      </c>
      <c r="H2961" s="9" t="s">
        <v>327</v>
      </c>
      <c r="I2961" s="9"/>
      <c r="J2961" s="9"/>
      <c r="K2961" s="9" t="s">
        <v>17236</v>
      </c>
      <c r="L2961" s="9" t="s">
        <v>17236</v>
      </c>
    </row>
    <row r="2962" spans="1:12" x14ac:dyDescent="0.35">
      <c r="A2962" s="9" t="s">
        <v>17237</v>
      </c>
      <c r="B2962" s="9" t="s">
        <v>17238</v>
      </c>
      <c r="C2962" s="9" t="s">
        <v>17239</v>
      </c>
      <c r="D2962" s="9">
        <v>2960</v>
      </c>
      <c r="E2962" s="9" t="s">
        <v>17240</v>
      </c>
      <c r="F2962" s="9" t="s">
        <v>365</v>
      </c>
      <c r="G2962" s="9" t="s">
        <v>17241</v>
      </c>
      <c r="H2962" s="9" t="s">
        <v>327</v>
      </c>
      <c r="I2962" s="9"/>
      <c r="J2962" s="9"/>
      <c r="K2962" s="9"/>
      <c r="L2962" s="9"/>
    </row>
    <row r="2963" spans="1:12" x14ac:dyDescent="0.35">
      <c r="A2963" s="9" t="s">
        <v>17242</v>
      </c>
      <c r="B2963" s="9" t="s">
        <v>17243</v>
      </c>
      <c r="C2963" s="9" t="s">
        <v>17244</v>
      </c>
      <c r="D2963" s="9">
        <v>2961</v>
      </c>
      <c r="E2963" s="9" t="s">
        <v>17245</v>
      </c>
      <c r="F2963" s="9" t="s">
        <v>318</v>
      </c>
      <c r="G2963" s="9" t="s">
        <v>17246</v>
      </c>
      <c r="H2963" s="9" t="s">
        <v>320</v>
      </c>
      <c r="I2963" s="9"/>
      <c r="J2963" s="9"/>
      <c r="K2963" s="9" t="s">
        <v>17247</v>
      </c>
      <c r="L2963" s="9" t="s">
        <v>17247</v>
      </c>
    </row>
    <row r="2964" spans="1:12" x14ac:dyDescent="0.35">
      <c r="A2964" s="9" t="s">
        <v>17248</v>
      </c>
      <c r="B2964" s="9" t="s">
        <v>17249</v>
      </c>
      <c r="C2964" s="9" t="s">
        <v>17250</v>
      </c>
      <c r="D2964" s="9">
        <v>2962</v>
      </c>
      <c r="E2964" s="9" t="s">
        <v>17251</v>
      </c>
      <c r="F2964" s="9" t="s">
        <v>318</v>
      </c>
      <c r="G2964" s="9" t="s">
        <v>17252</v>
      </c>
      <c r="H2964" s="9" t="s">
        <v>320</v>
      </c>
      <c r="I2964" s="9"/>
      <c r="J2964" s="9"/>
      <c r="K2964" s="9"/>
      <c r="L2964" s="9"/>
    </row>
    <row r="2965" spans="1:12" x14ac:dyDescent="0.35">
      <c r="A2965" s="9" t="s">
        <v>17253</v>
      </c>
      <c r="B2965" s="9" t="s">
        <v>17254</v>
      </c>
      <c r="C2965" s="9" t="s">
        <v>17255</v>
      </c>
      <c r="D2965" s="9">
        <v>2963</v>
      </c>
      <c r="E2965" s="9" t="s">
        <v>17256</v>
      </c>
      <c r="F2965" s="9" t="s">
        <v>365</v>
      </c>
      <c r="G2965" s="9" t="s">
        <v>17257</v>
      </c>
      <c r="H2965" s="9" t="s">
        <v>327</v>
      </c>
      <c r="I2965" s="9"/>
      <c r="J2965" s="9"/>
      <c r="K2965" s="9"/>
      <c r="L2965" s="9"/>
    </row>
    <row r="2966" spans="1:12" x14ac:dyDescent="0.35">
      <c r="A2966" s="9" t="s">
        <v>17258</v>
      </c>
      <c r="B2966" s="9" t="s">
        <v>17259</v>
      </c>
      <c r="C2966" s="9" t="s">
        <v>17260</v>
      </c>
      <c r="D2966" s="9">
        <v>2964</v>
      </c>
      <c r="E2966" s="9" t="s">
        <v>17261</v>
      </c>
      <c r="F2966" s="9" t="s">
        <v>318</v>
      </c>
      <c r="G2966" s="9" t="s">
        <v>17262</v>
      </c>
      <c r="H2966" s="9" t="s">
        <v>320</v>
      </c>
      <c r="I2966" s="9"/>
      <c r="J2966" s="9"/>
      <c r="K2966" s="9"/>
      <c r="L2966" s="9"/>
    </row>
    <row r="2967" spans="1:12" x14ac:dyDescent="0.35">
      <c r="A2967" s="9" t="s">
        <v>17263</v>
      </c>
      <c r="B2967" s="9" t="s">
        <v>17264</v>
      </c>
      <c r="C2967" s="9" t="s">
        <v>17265</v>
      </c>
      <c r="D2967" s="9">
        <v>2965</v>
      </c>
      <c r="E2967" s="9" t="s">
        <v>17266</v>
      </c>
      <c r="F2967" s="9" t="s">
        <v>318</v>
      </c>
      <c r="G2967" s="9" t="s">
        <v>17267</v>
      </c>
      <c r="H2967" s="9" t="s">
        <v>327</v>
      </c>
      <c r="I2967" s="9"/>
      <c r="J2967" s="9"/>
      <c r="K2967" s="9" t="s">
        <v>17268</v>
      </c>
      <c r="L2967" s="9" t="s">
        <v>17268</v>
      </c>
    </row>
    <row r="2968" spans="1:12" x14ac:dyDescent="0.35">
      <c r="A2968" s="9" t="s">
        <v>17269</v>
      </c>
      <c r="B2968" s="9" t="s">
        <v>17270</v>
      </c>
      <c r="C2968" s="9" t="s">
        <v>17271</v>
      </c>
      <c r="D2968" s="9">
        <v>2966</v>
      </c>
      <c r="E2968" s="9" t="s">
        <v>17272</v>
      </c>
      <c r="F2968" s="9" t="s">
        <v>318</v>
      </c>
      <c r="G2968" s="9" t="s">
        <v>17273</v>
      </c>
      <c r="H2968" s="9" t="s">
        <v>327</v>
      </c>
      <c r="I2968" s="9"/>
      <c r="J2968" s="9"/>
      <c r="K2968" s="9" t="s">
        <v>17274</v>
      </c>
      <c r="L2968" s="9" t="s">
        <v>350</v>
      </c>
    </row>
    <row r="2969" spans="1:12" x14ac:dyDescent="0.35">
      <c r="A2969" s="9" t="s">
        <v>17275</v>
      </c>
      <c r="B2969" s="9" t="s">
        <v>17276</v>
      </c>
      <c r="C2969" s="9" t="s">
        <v>17277</v>
      </c>
      <c r="D2969" s="9">
        <v>2967</v>
      </c>
      <c r="E2969" s="9" t="s">
        <v>17278</v>
      </c>
      <c r="F2969" s="9" t="s">
        <v>318</v>
      </c>
      <c r="G2969" s="9" t="s">
        <v>17279</v>
      </c>
      <c r="H2969" s="9" t="s">
        <v>327</v>
      </c>
      <c r="I2969" s="9"/>
      <c r="J2969" s="9"/>
      <c r="K2969" s="9"/>
      <c r="L2969" s="9"/>
    </row>
    <row r="2970" spans="1:12" x14ac:dyDescent="0.35">
      <c r="A2970" s="9" t="s">
        <v>17280</v>
      </c>
      <c r="B2970" s="9" t="s">
        <v>17281</v>
      </c>
      <c r="C2970" s="9" t="s">
        <v>17282</v>
      </c>
      <c r="D2970" s="9">
        <v>2968</v>
      </c>
      <c r="E2970" s="9" t="s">
        <v>17283</v>
      </c>
      <c r="F2970" s="9" t="s">
        <v>318</v>
      </c>
      <c r="G2970" s="9"/>
      <c r="H2970" s="9"/>
      <c r="I2970" s="9"/>
      <c r="J2970" s="9"/>
      <c r="K2970" s="9"/>
      <c r="L2970" s="9"/>
    </row>
    <row r="2971" spans="1:12" x14ac:dyDescent="0.35">
      <c r="A2971" s="9" t="s">
        <v>17284</v>
      </c>
      <c r="B2971" s="9" t="s">
        <v>17285</v>
      </c>
      <c r="C2971" s="9" t="s">
        <v>17286</v>
      </c>
      <c r="D2971" s="9">
        <v>2969</v>
      </c>
      <c r="E2971" s="9" t="s">
        <v>17287</v>
      </c>
      <c r="F2971" s="9" t="s">
        <v>318</v>
      </c>
      <c r="G2971" s="9"/>
      <c r="H2971" s="9"/>
      <c r="I2971" s="9"/>
      <c r="J2971" s="9" t="s">
        <v>17288</v>
      </c>
      <c r="K2971" s="9" t="s">
        <v>17289</v>
      </c>
      <c r="L2971" s="9" t="s">
        <v>17290</v>
      </c>
    </row>
    <row r="2972" spans="1:12" x14ac:dyDescent="0.35">
      <c r="A2972" s="9" t="s">
        <v>17291</v>
      </c>
      <c r="B2972" s="9" t="s">
        <v>17292</v>
      </c>
      <c r="C2972" s="9" t="s">
        <v>17293</v>
      </c>
      <c r="D2972" s="9">
        <v>2970</v>
      </c>
      <c r="E2972" s="9" t="s">
        <v>17294</v>
      </c>
      <c r="F2972" s="9" t="s">
        <v>318</v>
      </c>
      <c r="G2972" s="9"/>
      <c r="H2972" s="9"/>
      <c r="I2972" s="9"/>
      <c r="J2972" s="9"/>
      <c r="K2972" s="9"/>
      <c r="L2972" s="9"/>
    </row>
    <row r="2973" spans="1:12" x14ac:dyDescent="0.35">
      <c r="A2973" s="9" t="s">
        <v>17295</v>
      </c>
      <c r="B2973" s="9" t="s">
        <v>17296</v>
      </c>
      <c r="C2973" s="9" t="s">
        <v>17297</v>
      </c>
      <c r="D2973" s="9">
        <v>2971</v>
      </c>
      <c r="E2973" s="9" t="s">
        <v>17298</v>
      </c>
      <c r="F2973" s="9" t="s">
        <v>412</v>
      </c>
      <c r="G2973" s="9" t="s">
        <v>17299</v>
      </c>
      <c r="H2973" s="9" t="s">
        <v>320</v>
      </c>
      <c r="I2973" s="9"/>
      <c r="J2973" s="9"/>
      <c r="K2973" s="9"/>
      <c r="L2973" s="9"/>
    </row>
    <row r="2974" spans="1:12" x14ac:dyDescent="0.35">
      <c r="A2974" s="9" t="s">
        <v>17300</v>
      </c>
      <c r="B2974" s="9" t="s">
        <v>17301</v>
      </c>
      <c r="C2974" s="9" t="s">
        <v>17302</v>
      </c>
      <c r="D2974" s="9">
        <v>2972</v>
      </c>
      <c r="E2974" s="9" t="s">
        <v>17303</v>
      </c>
      <c r="F2974" s="9" t="s">
        <v>392</v>
      </c>
      <c r="G2974" s="9" t="s">
        <v>17304</v>
      </c>
      <c r="H2974" s="9" t="s">
        <v>327</v>
      </c>
      <c r="I2974" s="9"/>
      <c r="J2974" s="9"/>
      <c r="K2974" s="9"/>
      <c r="L2974" s="9"/>
    </row>
    <row r="2975" spans="1:12" x14ac:dyDescent="0.35">
      <c r="A2975" s="9" t="s">
        <v>17305</v>
      </c>
      <c r="B2975" s="9" t="s">
        <v>17306</v>
      </c>
      <c r="C2975" s="9" t="s">
        <v>17307</v>
      </c>
      <c r="D2975" s="9">
        <v>2973</v>
      </c>
      <c r="E2975" s="9" t="s">
        <v>17308</v>
      </c>
      <c r="F2975" s="9" t="s">
        <v>318</v>
      </c>
      <c r="G2975" s="9" t="s">
        <v>17309</v>
      </c>
      <c r="H2975" s="9" t="s">
        <v>327</v>
      </c>
      <c r="I2975" s="9"/>
      <c r="J2975" s="9" t="s">
        <v>17310</v>
      </c>
      <c r="K2975" s="9" t="s">
        <v>17311</v>
      </c>
      <c r="L2975" s="9" t="s">
        <v>17311</v>
      </c>
    </row>
    <row r="2976" spans="1:12" x14ac:dyDescent="0.35">
      <c r="A2976" s="9" t="s">
        <v>17312</v>
      </c>
      <c r="B2976" s="9" t="s">
        <v>17313</v>
      </c>
      <c r="C2976" s="9" t="s">
        <v>17314</v>
      </c>
      <c r="D2976" s="9">
        <v>2974</v>
      </c>
      <c r="E2976" s="9" t="s">
        <v>17315</v>
      </c>
      <c r="F2976" s="9" t="s">
        <v>865</v>
      </c>
      <c r="G2976" s="9" t="s">
        <v>17316</v>
      </c>
      <c r="H2976" s="9" t="s">
        <v>320</v>
      </c>
      <c r="I2976" s="9"/>
      <c r="J2976" s="9"/>
      <c r="K2976" s="9"/>
      <c r="L2976" s="9"/>
    </row>
    <row r="2977" spans="1:12" x14ac:dyDescent="0.35">
      <c r="A2977" s="9" t="s">
        <v>17317</v>
      </c>
      <c r="B2977" s="9" t="s">
        <v>17318</v>
      </c>
      <c r="C2977" s="9" t="s">
        <v>17319</v>
      </c>
      <c r="D2977" s="9">
        <v>2975</v>
      </c>
      <c r="E2977" s="9" t="s">
        <v>17320</v>
      </c>
      <c r="F2977" s="9" t="s">
        <v>392</v>
      </c>
      <c r="G2977" s="9" t="s">
        <v>17321</v>
      </c>
      <c r="H2977" s="9" t="s">
        <v>320</v>
      </c>
      <c r="I2977" s="9"/>
      <c r="J2977" s="9"/>
      <c r="K2977" s="9"/>
      <c r="L2977" s="9"/>
    </row>
    <row r="2978" spans="1:12" x14ac:dyDescent="0.35">
      <c r="A2978" s="9" t="s">
        <v>17322</v>
      </c>
      <c r="B2978" s="9" t="s">
        <v>17323</v>
      </c>
      <c r="C2978" s="9" t="s">
        <v>17324</v>
      </c>
      <c r="D2978" s="9">
        <v>2976</v>
      </c>
      <c r="E2978" s="9" t="s">
        <v>17325</v>
      </c>
      <c r="F2978" s="9" t="s">
        <v>498</v>
      </c>
      <c r="G2978" s="9" t="s">
        <v>17326</v>
      </c>
      <c r="H2978" s="9" t="s">
        <v>320</v>
      </c>
      <c r="I2978" s="9"/>
      <c r="J2978" s="9"/>
      <c r="K2978" s="9" t="s">
        <v>531</v>
      </c>
      <c r="L2978" s="9" t="s">
        <v>531</v>
      </c>
    </row>
    <row r="2979" spans="1:12" x14ac:dyDescent="0.35">
      <c r="A2979" s="9" t="s">
        <v>17327</v>
      </c>
      <c r="B2979" s="9" t="s">
        <v>17328</v>
      </c>
      <c r="C2979" s="9" t="s">
        <v>17329</v>
      </c>
      <c r="D2979" s="9">
        <v>2977</v>
      </c>
      <c r="E2979" s="9" t="s">
        <v>17330</v>
      </c>
      <c r="F2979" s="9" t="s">
        <v>318</v>
      </c>
      <c r="G2979" s="9" t="s">
        <v>17331</v>
      </c>
      <c r="H2979" s="9" t="s">
        <v>320</v>
      </c>
      <c r="I2979" s="9"/>
      <c r="J2979" s="9"/>
      <c r="K2979" s="9" t="s">
        <v>17332</v>
      </c>
      <c r="L2979" s="9" t="s">
        <v>17332</v>
      </c>
    </row>
    <row r="2980" spans="1:12" x14ac:dyDescent="0.35">
      <c r="A2980" s="9" t="s">
        <v>17333</v>
      </c>
      <c r="B2980" s="9" t="s">
        <v>17334</v>
      </c>
      <c r="C2980" s="9" t="s">
        <v>17335</v>
      </c>
      <c r="D2980" s="9">
        <v>2978</v>
      </c>
      <c r="E2980" s="9" t="s">
        <v>17336</v>
      </c>
      <c r="F2980" s="9" t="s">
        <v>318</v>
      </c>
      <c r="G2980" s="9" t="s">
        <v>17337</v>
      </c>
      <c r="H2980" s="9" t="s">
        <v>327</v>
      </c>
      <c r="I2980" s="9"/>
      <c r="J2980" s="9" t="s">
        <v>17338</v>
      </c>
      <c r="K2980" s="9" t="s">
        <v>17339</v>
      </c>
      <c r="L2980" s="9" t="s">
        <v>17339</v>
      </c>
    </row>
    <row r="2981" spans="1:12" x14ac:dyDescent="0.35">
      <c r="A2981" s="9" t="s">
        <v>17340</v>
      </c>
      <c r="B2981" s="9" t="s">
        <v>17341</v>
      </c>
      <c r="C2981" s="9" t="s">
        <v>17342</v>
      </c>
      <c r="D2981" s="9">
        <v>2979</v>
      </c>
      <c r="E2981" s="9" t="s">
        <v>17343</v>
      </c>
      <c r="F2981" s="9" t="s">
        <v>318</v>
      </c>
      <c r="G2981" s="9" t="s">
        <v>17344</v>
      </c>
      <c r="H2981" s="9" t="s">
        <v>327</v>
      </c>
      <c r="I2981" s="9"/>
      <c r="J2981" s="9"/>
      <c r="K2981" s="9" t="s">
        <v>17345</v>
      </c>
      <c r="L2981" s="9" t="s">
        <v>17345</v>
      </c>
    </row>
    <row r="2982" spans="1:12" x14ac:dyDescent="0.35">
      <c r="A2982" s="9" t="s">
        <v>17346</v>
      </c>
      <c r="B2982" s="9" t="s">
        <v>17347</v>
      </c>
      <c r="C2982" s="9" t="s">
        <v>17348</v>
      </c>
      <c r="D2982" s="9">
        <v>2980</v>
      </c>
      <c r="E2982" s="9" t="s">
        <v>17349</v>
      </c>
      <c r="F2982" s="9" t="s">
        <v>318</v>
      </c>
      <c r="G2982" s="9" t="s">
        <v>17350</v>
      </c>
      <c r="H2982" s="9" t="s">
        <v>327</v>
      </c>
      <c r="I2982" s="9"/>
      <c r="J2982" s="9" t="s">
        <v>17351</v>
      </c>
      <c r="K2982" s="9" t="s">
        <v>17352</v>
      </c>
      <c r="L2982" s="9" t="s">
        <v>17352</v>
      </c>
    </row>
    <row r="2983" spans="1:12" x14ac:dyDescent="0.35">
      <c r="A2983" s="9" t="s">
        <v>17353</v>
      </c>
      <c r="B2983" s="9" t="s">
        <v>17354</v>
      </c>
      <c r="C2983" s="9" t="s">
        <v>17355</v>
      </c>
      <c r="D2983" s="9">
        <v>2981</v>
      </c>
      <c r="E2983" s="9" t="s">
        <v>17356</v>
      </c>
      <c r="F2983" s="9" t="s">
        <v>318</v>
      </c>
      <c r="G2983" s="9" t="s">
        <v>17357</v>
      </c>
      <c r="H2983" s="9" t="s">
        <v>320</v>
      </c>
      <c r="I2983" s="9"/>
      <c r="J2983" s="9"/>
      <c r="K2983" s="9" t="s">
        <v>17358</v>
      </c>
      <c r="L2983" s="9" t="s">
        <v>17358</v>
      </c>
    </row>
    <row r="2984" spans="1:12" x14ac:dyDescent="0.35">
      <c r="A2984" s="9" t="s">
        <v>17359</v>
      </c>
      <c r="B2984" s="9" t="s">
        <v>17360</v>
      </c>
      <c r="C2984" s="9" t="s">
        <v>17361</v>
      </c>
      <c r="D2984" s="9">
        <v>2982</v>
      </c>
      <c r="E2984" s="9" t="s">
        <v>17362</v>
      </c>
      <c r="F2984" s="9" t="s">
        <v>318</v>
      </c>
      <c r="G2984" s="9" t="s">
        <v>17363</v>
      </c>
      <c r="H2984" s="9" t="s">
        <v>320</v>
      </c>
      <c r="I2984" s="9"/>
      <c r="J2984" s="9"/>
      <c r="K2984" s="9" t="s">
        <v>350</v>
      </c>
      <c r="L2984" s="9" t="s">
        <v>350</v>
      </c>
    </row>
    <row r="2985" spans="1:12" x14ac:dyDescent="0.35">
      <c r="A2985" s="9" t="s">
        <v>17364</v>
      </c>
      <c r="B2985" s="9" t="s">
        <v>17365</v>
      </c>
      <c r="C2985" s="9" t="s">
        <v>17366</v>
      </c>
      <c r="D2985" s="9">
        <v>2983</v>
      </c>
      <c r="E2985" s="9" t="s">
        <v>17367</v>
      </c>
      <c r="F2985" s="9" t="s">
        <v>392</v>
      </c>
      <c r="G2985" s="9" t="s">
        <v>17368</v>
      </c>
      <c r="H2985" s="9" t="s">
        <v>320</v>
      </c>
      <c r="I2985" s="9"/>
      <c r="J2985" s="9"/>
      <c r="K2985" s="9" t="s">
        <v>17369</v>
      </c>
      <c r="L2985" s="9" t="s">
        <v>17370</v>
      </c>
    </row>
    <row r="2986" spans="1:12" x14ac:dyDescent="0.35">
      <c r="A2986" s="9" t="s">
        <v>17371</v>
      </c>
      <c r="B2986" s="9" t="s">
        <v>17372</v>
      </c>
      <c r="C2986" s="9" t="s">
        <v>17373</v>
      </c>
      <c r="D2986" s="9">
        <v>2984</v>
      </c>
      <c r="E2986" s="9" t="s">
        <v>17374</v>
      </c>
      <c r="F2986" s="9" t="s">
        <v>392</v>
      </c>
      <c r="G2986" s="9" t="s">
        <v>17375</v>
      </c>
      <c r="H2986" s="9" t="s">
        <v>327</v>
      </c>
      <c r="I2986" s="9"/>
      <c r="J2986" s="9"/>
      <c r="K2986" s="9" t="s">
        <v>17376</v>
      </c>
      <c r="L2986" s="9" t="s">
        <v>17376</v>
      </c>
    </row>
    <row r="2987" spans="1:12" x14ac:dyDescent="0.35">
      <c r="A2987" s="9" t="s">
        <v>17377</v>
      </c>
      <c r="B2987" s="9" t="s">
        <v>17378</v>
      </c>
      <c r="C2987" s="9" t="s">
        <v>17379</v>
      </c>
      <c r="D2987" s="9">
        <v>2985</v>
      </c>
      <c r="E2987" s="9" t="s">
        <v>17380</v>
      </c>
      <c r="F2987" s="9" t="s">
        <v>392</v>
      </c>
      <c r="G2987" s="9"/>
      <c r="H2987" s="9"/>
      <c r="I2987" s="9"/>
      <c r="J2987" s="9"/>
      <c r="K2987" s="9" t="s">
        <v>1591</v>
      </c>
      <c r="L2987" s="9"/>
    </row>
    <row r="2988" spans="1:12" x14ac:dyDescent="0.35">
      <c r="A2988" s="9" t="s">
        <v>17381</v>
      </c>
      <c r="B2988" s="9" t="s">
        <v>17382</v>
      </c>
      <c r="C2988" s="9" t="s">
        <v>17383</v>
      </c>
      <c r="D2988" s="9">
        <v>2986</v>
      </c>
      <c r="E2988" s="9" t="s">
        <v>17384</v>
      </c>
      <c r="F2988" s="9" t="s">
        <v>412</v>
      </c>
      <c r="G2988" s="9" t="s">
        <v>17385</v>
      </c>
      <c r="H2988" s="9" t="s">
        <v>320</v>
      </c>
      <c r="I2988" s="9"/>
      <c r="J2988" s="9"/>
      <c r="K2988" s="9" t="s">
        <v>350</v>
      </c>
      <c r="L2988" s="9" t="s">
        <v>17386</v>
      </c>
    </row>
    <row r="2989" spans="1:12" x14ac:dyDescent="0.35">
      <c r="A2989" s="9" t="s">
        <v>17387</v>
      </c>
      <c r="B2989" s="9" t="s">
        <v>17388</v>
      </c>
      <c r="C2989" s="9" t="s">
        <v>17389</v>
      </c>
      <c r="D2989" s="9">
        <v>2987</v>
      </c>
      <c r="E2989" s="9" t="s">
        <v>17390</v>
      </c>
      <c r="F2989" s="9" t="s">
        <v>392</v>
      </c>
      <c r="G2989" s="9" t="s">
        <v>17391</v>
      </c>
      <c r="H2989" s="9" t="s">
        <v>320</v>
      </c>
      <c r="I2989" s="9"/>
      <c r="J2989" s="9"/>
      <c r="K2989" s="9"/>
      <c r="L2989" s="9"/>
    </row>
    <row r="2990" spans="1:12" x14ac:dyDescent="0.35">
      <c r="A2990" s="9" t="s">
        <v>17392</v>
      </c>
      <c r="B2990" s="9" t="s">
        <v>17393</v>
      </c>
      <c r="C2990" s="9" t="s">
        <v>17394</v>
      </c>
      <c r="D2990" s="9">
        <v>2988</v>
      </c>
      <c r="E2990" s="9" t="s">
        <v>17395</v>
      </c>
      <c r="F2990" s="9" t="s">
        <v>392</v>
      </c>
      <c r="G2990" s="9"/>
      <c r="H2990" s="9"/>
      <c r="I2990" s="9"/>
      <c r="J2990" s="9" t="s">
        <v>17396</v>
      </c>
      <c r="K2990" s="9" t="s">
        <v>17397</v>
      </c>
      <c r="L2990" s="9"/>
    </row>
    <row r="2991" spans="1:12" x14ac:dyDescent="0.35">
      <c r="A2991" s="9" t="s">
        <v>17398</v>
      </c>
      <c r="B2991" s="9" t="s">
        <v>17399</v>
      </c>
      <c r="C2991" s="9" t="s">
        <v>17400</v>
      </c>
      <c r="D2991" s="9">
        <v>2989</v>
      </c>
      <c r="E2991" s="9" t="s">
        <v>17401</v>
      </c>
      <c r="F2991" s="9" t="s">
        <v>412</v>
      </c>
      <c r="G2991" s="9" t="s">
        <v>17402</v>
      </c>
      <c r="H2991" s="9" t="s">
        <v>327</v>
      </c>
      <c r="I2991" s="9"/>
      <c r="J2991" s="9" t="s">
        <v>17403</v>
      </c>
      <c r="K2991" s="9" t="s">
        <v>17404</v>
      </c>
      <c r="L2991" s="9" t="s">
        <v>17405</v>
      </c>
    </row>
    <row r="2992" spans="1:12" x14ac:dyDescent="0.35">
      <c r="A2992" s="9" t="s">
        <v>17406</v>
      </c>
      <c r="B2992" s="9" t="s">
        <v>17407</v>
      </c>
      <c r="C2992" s="9" t="s">
        <v>17408</v>
      </c>
      <c r="D2992" s="9">
        <v>2990</v>
      </c>
      <c r="E2992" s="9" t="s">
        <v>17409</v>
      </c>
      <c r="F2992" s="9" t="s">
        <v>318</v>
      </c>
      <c r="G2992" s="9" t="s">
        <v>17410</v>
      </c>
      <c r="H2992" s="9" t="s">
        <v>320</v>
      </c>
      <c r="I2992" s="9"/>
      <c r="J2992" s="9"/>
      <c r="K2992" s="9"/>
      <c r="L2992" s="9"/>
    </row>
    <row r="2993" spans="1:12" x14ac:dyDescent="0.35">
      <c r="A2993" s="9" t="s">
        <v>17411</v>
      </c>
      <c r="B2993" s="9" t="s">
        <v>17412</v>
      </c>
      <c r="C2993" s="9" t="s">
        <v>17413</v>
      </c>
      <c r="D2993" s="9">
        <v>2991</v>
      </c>
      <c r="E2993" s="9" t="s">
        <v>17414</v>
      </c>
      <c r="F2993" s="9" t="s">
        <v>392</v>
      </c>
      <c r="G2993" s="9" t="s">
        <v>17415</v>
      </c>
      <c r="H2993" s="9" t="s">
        <v>327</v>
      </c>
      <c r="I2993" s="9"/>
      <c r="J2993" s="9"/>
      <c r="K2993" s="9" t="s">
        <v>17416</v>
      </c>
      <c r="L2993" s="9" t="s">
        <v>17417</v>
      </c>
    </row>
    <row r="2994" spans="1:12" x14ac:dyDescent="0.35">
      <c r="A2994" s="9" t="s">
        <v>17418</v>
      </c>
      <c r="B2994" s="9" t="s">
        <v>17419</v>
      </c>
      <c r="C2994" s="9" t="s">
        <v>17420</v>
      </c>
      <c r="D2994" s="9">
        <v>2992</v>
      </c>
      <c r="E2994" s="9" t="s">
        <v>17421</v>
      </c>
      <c r="F2994" s="9" t="s">
        <v>412</v>
      </c>
      <c r="G2994" s="9" t="s">
        <v>17422</v>
      </c>
      <c r="H2994" s="9" t="s">
        <v>320</v>
      </c>
      <c r="I2994" s="9"/>
      <c r="J2994" s="9"/>
      <c r="K2994" s="9" t="s">
        <v>17423</v>
      </c>
      <c r="L2994" s="9" t="s">
        <v>17423</v>
      </c>
    </row>
    <row r="2995" spans="1:12" x14ac:dyDescent="0.35">
      <c r="A2995" s="9" t="s">
        <v>17424</v>
      </c>
      <c r="B2995" s="9" t="s">
        <v>17425</v>
      </c>
      <c r="C2995" s="9" t="s">
        <v>17426</v>
      </c>
      <c r="D2995" s="9">
        <v>2993</v>
      </c>
      <c r="E2995" s="9" t="s">
        <v>17427</v>
      </c>
      <c r="F2995" s="9" t="s">
        <v>412</v>
      </c>
      <c r="G2995" s="9" t="s">
        <v>17428</v>
      </c>
      <c r="H2995" s="9" t="s">
        <v>320</v>
      </c>
      <c r="I2995" s="9"/>
      <c r="J2995" s="9"/>
      <c r="K2995" s="9"/>
      <c r="L2995" s="9"/>
    </row>
    <row r="2996" spans="1:12" x14ac:dyDescent="0.35">
      <c r="A2996" s="9" t="s">
        <v>17429</v>
      </c>
      <c r="B2996" s="9" t="s">
        <v>17430</v>
      </c>
      <c r="C2996" s="9" t="s">
        <v>17431</v>
      </c>
      <c r="D2996" s="9">
        <v>2994</v>
      </c>
      <c r="E2996" s="9" t="s">
        <v>17432</v>
      </c>
      <c r="F2996" s="9" t="s">
        <v>365</v>
      </c>
      <c r="G2996" s="9" t="s">
        <v>17433</v>
      </c>
      <c r="H2996" s="9" t="s">
        <v>327</v>
      </c>
      <c r="I2996" s="9"/>
      <c r="J2996" s="9"/>
      <c r="K2996" s="9"/>
      <c r="L2996" s="9"/>
    </row>
    <row r="2997" spans="1:12" x14ac:dyDescent="0.35">
      <c r="A2997" s="9" t="s">
        <v>17434</v>
      </c>
      <c r="B2997" s="9" t="s">
        <v>17435</v>
      </c>
      <c r="C2997" s="9" t="s">
        <v>17436</v>
      </c>
      <c r="D2997" s="9">
        <v>2995</v>
      </c>
      <c r="E2997" s="9" t="s">
        <v>17437</v>
      </c>
      <c r="F2997" s="9" t="s">
        <v>412</v>
      </c>
      <c r="G2997" s="9" t="s">
        <v>17438</v>
      </c>
      <c r="H2997" s="9" t="s">
        <v>320</v>
      </c>
      <c r="I2997" s="9"/>
      <c r="J2997" s="9"/>
      <c r="K2997" s="9"/>
      <c r="L2997" s="9"/>
    </row>
    <row r="2998" spans="1:12" x14ac:dyDescent="0.35">
      <c r="A2998" s="9" t="s">
        <v>17439</v>
      </c>
      <c r="B2998" s="9" t="s">
        <v>17440</v>
      </c>
      <c r="C2998" s="9" t="s">
        <v>17441</v>
      </c>
      <c r="D2998" s="9">
        <v>2996</v>
      </c>
      <c r="E2998" s="9" t="s">
        <v>17442</v>
      </c>
      <c r="F2998" s="9" t="s">
        <v>412</v>
      </c>
      <c r="G2998" s="9" t="s">
        <v>17443</v>
      </c>
      <c r="H2998" s="9" t="s">
        <v>320</v>
      </c>
      <c r="I2998" s="9"/>
      <c r="J2998" s="9"/>
      <c r="K2998" s="9"/>
      <c r="L2998" s="9"/>
    </row>
    <row r="2999" spans="1:12" x14ac:dyDescent="0.35">
      <c r="A2999" s="9" t="s">
        <v>17444</v>
      </c>
      <c r="B2999" s="9" t="s">
        <v>17445</v>
      </c>
      <c r="C2999" s="9" t="s">
        <v>17446</v>
      </c>
      <c r="D2999" s="9">
        <v>2997</v>
      </c>
      <c r="E2999" s="9" t="s">
        <v>17447</v>
      </c>
      <c r="F2999" s="9" t="s">
        <v>412</v>
      </c>
      <c r="G2999" s="9"/>
      <c r="H2999" s="9"/>
      <c r="I2999" s="9"/>
      <c r="J2999" s="9"/>
      <c r="K2999" s="9"/>
      <c r="L2999" s="9"/>
    </row>
    <row r="3000" spans="1:12" x14ac:dyDescent="0.35">
      <c r="A3000" s="9" t="s">
        <v>17448</v>
      </c>
      <c r="B3000" s="9" t="s">
        <v>17449</v>
      </c>
      <c r="C3000" s="9" t="s">
        <v>17450</v>
      </c>
      <c r="D3000" s="9">
        <v>2998</v>
      </c>
      <c r="E3000" s="9" t="s">
        <v>17451</v>
      </c>
      <c r="F3000" s="9" t="s">
        <v>412</v>
      </c>
      <c r="G3000" s="9"/>
      <c r="H3000" s="9"/>
      <c r="I3000" s="9"/>
      <c r="J3000" s="9"/>
      <c r="K3000" s="9"/>
      <c r="L3000" s="9"/>
    </row>
    <row r="3001" spans="1:12" x14ac:dyDescent="0.35">
      <c r="A3001" s="9" t="s">
        <v>17452</v>
      </c>
      <c r="B3001" s="9" t="s">
        <v>17453</v>
      </c>
      <c r="C3001" s="9" t="s">
        <v>17454</v>
      </c>
      <c r="D3001" s="9">
        <v>2999</v>
      </c>
      <c r="E3001" s="9" t="s">
        <v>17455</v>
      </c>
      <c r="F3001" s="9" t="s">
        <v>412</v>
      </c>
      <c r="G3001" s="9"/>
      <c r="H3001" s="9"/>
      <c r="I3001" s="9"/>
      <c r="J3001" s="9"/>
      <c r="K3001" s="9"/>
      <c r="L3001" s="9"/>
    </row>
    <row r="3002" spans="1:12" x14ac:dyDescent="0.35">
      <c r="A3002" s="9" t="s">
        <v>17456</v>
      </c>
      <c r="B3002" s="9" t="s">
        <v>17457</v>
      </c>
      <c r="C3002" s="9" t="s">
        <v>17458</v>
      </c>
      <c r="D3002" s="9">
        <v>3000</v>
      </c>
      <c r="E3002" s="9" t="s">
        <v>17459</v>
      </c>
      <c r="F3002" s="9" t="s">
        <v>365</v>
      </c>
      <c r="G3002" s="9" t="s">
        <v>17460</v>
      </c>
      <c r="H3002" s="9" t="s">
        <v>327</v>
      </c>
      <c r="I3002" s="9"/>
      <c r="J3002" s="9"/>
      <c r="K3002" s="9"/>
      <c r="L3002" s="9"/>
    </row>
    <row r="3003" spans="1:12" x14ac:dyDescent="0.35">
      <c r="A3003" s="9" t="s">
        <v>17461</v>
      </c>
      <c r="B3003" s="9" t="s">
        <v>17462</v>
      </c>
      <c r="C3003" s="9" t="s">
        <v>17463</v>
      </c>
      <c r="D3003" s="9">
        <v>3001</v>
      </c>
      <c r="E3003" s="9" t="s">
        <v>17464</v>
      </c>
      <c r="F3003" s="9" t="s">
        <v>318</v>
      </c>
      <c r="G3003" s="9" t="s">
        <v>2876</v>
      </c>
      <c r="H3003" s="9" t="s">
        <v>320</v>
      </c>
      <c r="I3003" s="9"/>
      <c r="J3003" s="9"/>
      <c r="K3003" s="9"/>
      <c r="L3003" s="9"/>
    </row>
    <row r="3004" spans="1:12" x14ac:dyDescent="0.35">
      <c r="A3004" s="9" t="s">
        <v>17465</v>
      </c>
      <c r="B3004" s="9" t="s">
        <v>17466</v>
      </c>
      <c r="C3004" s="9" t="s">
        <v>17467</v>
      </c>
      <c r="D3004" s="9">
        <v>3002</v>
      </c>
      <c r="E3004" s="9" t="s">
        <v>17468</v>
      </c>
      <c r="F3004" s="9" t="s">
        <v>318</v>
      </c>
      <c r="G3004" s="9" t="s">
        <v>17469</v>
      </c>
      <c r="H3004" s="9" t="s">
        <v>320</v>
      </c>
      <c r="I3004" s="9"/>
      <c r="J3004" s="9"/>
      <c r="K3004" s="9" t="s">
        <v>2890</v>
      </c>
      <c r="L3004" s="9" t="s">
        <v>2890</v>
      </c>
    </row>
    <row r="3005" spans="1:12" x14ac:dyDescent="0.35">
      <c r="A3005" s="9" t="s">
        <v>17470</v>
      </c>
      <c r="B3005" s="9" t="s">
        <v>17471</v>
      </c>
      <c r="C3005" s="9" t="s">
        <v>17472</v>
      </c>
      <c r="D3005" s="9">
        <v>3003</v>
      </c>
      <c r="E3005" s="9" t="s">
        <v>17473</v>
      </c>
      <c r="F3005" s="9" t="s">
        <v>412</v>
      </c>
      <c r="G3005" s="9" t="s">
        <v>17474</v>
      </c>
      <c r="H3005" s="9" t="s">
        <v>327</v>
      </c>
      <c r="I3005" s="9"/>
      <c r="J3005" s="9"/>
      <c r="K3005" s="9" t="s">
        <v>17475</v>
      </c>
      <c r="L3005" s="9" t="s">
        <v>17475</v>
      </c>
    </row>
    <row r="3006" spans="1:12" x14ac:dyDescent="0.35">
      <c r="A3006" s="9" t="s">
        <v>17476</v>
      </c>
      <c r="B3006" s="9" t="s">
        <v>17477</v>
      </c>
      <c r="C3006" s="9" t="s">
        <v>17478</v>
      </c>
      <c r="D3006" s="9">
        <v>3004</v>
      </c>
      <c r="E3006" s="9" t="s">
        <v>17479</v>
      </c>
      <c r="F3006" s="9" t="s">
        <v>412</v>
      </c>
      <c r="G3006" s="9" t="s">
        <v>17480</v>
      </c>
      <c r="H3006" s="9" t="s">
        <v>320</v>
      </c>
      <c r="I3006" s="9"/>
      <c r="J3006" s="9"/>
      <c r="K3006" s="9"/>
      <c r="L3006" s="9"/>
    </row>
    <row r="3007" spans="1:12" x14ac:dyDescent="0.35">
      <c r="A3007" s="9" t="s">
        <v>17481</v>
      </c>
      <c r="B3007" s="9" t="s">
        <v>17482</v>
      </c>
      <c r="C3007" s="9" t="s">
        <v>17483</v>
      </c>
      <c r="D3007" s="9">
        <v>3005</v>
      </c>
      <c r="E3007" s="9" t="s">
        <v>17484</v>
      </c>
      <c r="F3007" s="9" t="s">
        <v>412</v>
      </c>
      <c r="G3007" s="9" t="s">
        <v>17485</v>
      </c>
      <c r="H3007" s="9" t="s">
        <v>320</v>
      </c>
      <c r="I3007" s="9"/>
      <c r="J3007" s="9"/>
      <c r="K3007" s="9"/>
      <c r="L3007" s="9"/>
    </row>
    <row r="3008" spans="1:12" x14ac:dyDescent="0.35">
      <c r="A3008" s="9" t="s">
        <v>17486</v>
      </c>
      <c r="B3008" s="9" t="s">
        <v>17487</v>
      </c>
      <c r="C3008" s="9" t="s">
        <v>17488</v>
      </c>
      <c r="D3008" s="9">
        <v>3006</v>
      </c>
      <c r="E3008" s="9" t="s">
        <v>17489</v>
      </c>
      <c r="F3008" s="9" t="s">
        <v>392</v>
      </c>
      <c r="G3008" s="9" t="s">
        <v>17490</v>
      </c>
      <c r="H3008" s="9" t="s">
        <v>320</v>
      </c>
      <c r="I3008" s="9"/>
      <c r="J3008" s="9"/>
      <c r="K3008" s="9" t="s">
        <v>17491</v>
      </c>
      <c r="L3008" s="9" t="s">
        <v>17491</v>
      </c>
    </row>
    <row r="3009" spans="1:12" x14ac:dyDescent="0.35">
      <c r="A3009" s="9" t="s">
        <v>17492</v>
      </c>
      <c r="B3009" s="9" t="s">
        <v>17493</v>
      </c>
      <c r="C3009" s="9" t="s">
        <v>17494</v>
      </c>
      <c r="D3009" s="9">
        <v>3007</v>
      </c>
      <c r="E3009" s="9" t="s">
        <v>17495</v>
      </c>
      <c r="F3009" s="9" t="s">
        <v>392</v>
      </c>
      <c r="G3009" s="9" t="s">
        <v>17496</v>
      </c>
      <c r="H3009" s="9" t="s">
        <v>327</v>
      </c>
      <c r="I3009" s="9"/>
      <c r="J3009" s="9" t="s">
        <v>17497</v>
      </c>
      <c r="K3009" s="9" t="s">
        <v>17498</v>
      </c>
      <c r="L3009" s="9" t="s">
        <v>17498</v>
      </c>
    </row>
    <row r="3010" spans="1:12" x14ac:dyDescent="0.35">
      <c r="A3010" s="9" t="s">
        <v>17499</v>
      </c>
      <c r="B3010" s="9" t="s">
        <v>17500</v>
      </c>
      <c r="C3010" s="9" t="s">
        <v>17501</v>
      </c>
      <c r="D3010" s="9">
        <v>3008</v>
      </c>
      <c r="E3010" s="9" t="s">
        <v>17502</v>
      </c>
      <c r="F3010" s="9" t="s">
        <v>412</v>
      </c>
      <c r="G3010" s="9" t="s">
        <v>17503</v>
      </c>
      <c r="H3010" s="9" t="s">
        <v>320</v>
      </c>
      <c r="I3010" s="9"/>
      <c r="J3010" s="9"/>
      <c r="K3010" s="9"/>
      <c r="L3010" s="9"/>
    </row>
    <row r="3011" spans="1:12" x14ac:dyDescent="0.35">
      <c r="A3011" s="9" t="s">
        <v>17504</v>
      </c>
      <c r="B3011" s="9" t="s">
        <v>17505</v>
      </c>
      <c r="C3011" s="9" t="s">
        <v>17506</v>
      </c>
      <c r="D3011" s="9">
        <v>3009</v>
      </c>
      <c r="E3011" s="9" t="s">
        <v>17507</v>
      </c>
      <c r="F3011" s="9" t="s">
        <v>412</v>
      </c>
      <c r="G3011" s="9" t="s">
        <v>17508</v>
      </c>
      <c r="H3011" s="9" t="s">
        <v>320</v>
      </c>
      <c r="I3011" s="9"/>
      <c r="J3011" s="9"/>
      <c r="K3011" s="9" t="s">
        <v>17509</v>
      </c>
      <c r="L3011" s="9"/>
    </row>
    <row r="3012" spans="1:12" x14ac:dyDescent="0.35">
      <c r="A3012" s="9" t="s">
        <v>17510</v>
      </c>
      <c r="B3012" s="9" t="s">
        <v>17511</v>
      </c>
      <c r="C3012" s="9" t="s">
        <v>17512</v>
      </c>
      <c r="D3012" s="9">
        <v>3010</v>
      </c>
      <c r="E3012" s="9" t="s">
        <v>17513</v>
      </c>
      <c r="F3012" s="9" t="s">
        <v>412</v>
      </c>
      <c r="G3012" s="9" t="s">
        <v>17514</v>
      </c>
      <c r="H3012" s="9" t="s">
        <v>327</v>
      </c>
      <c r="I3012" s="9"/>
      <c r="J3012" s="9"/>
      <c r="K3012" s="9"/>
      <c r="L3012" s="9"/>
    </row>
    <row r="3013" spans="1:12" x14ac:dyDescent="0.35">
      <c r="A3013" s="9" t="s">
        <v>17515</v>
      </c>
      <c r="B3013" s="9" t="s">
        <v>17516</v>
      </c>
      <c r="C3013" s="9" t="s">
        <v>17517</v>
      </c>
      <c r="D3013" s="9">
        <v>3011</v>
      </c>
      <c r="E3013" s="9" t="s">
        <v>17518</v>
      </c>
      <c r="F3013" s="9" t="s">
        <v>412</v>
      </c>
      <c r="G3013" s="9"/>
      <c r="H3013" s="9"/>
      <c r="I3013" s="9"/>
      <c r="J3013" s="9"/>
      <c r="K3013" s="9"/>
      <c r="L3013" s="9"/>
    </row>
    <row r="3014" spans="1:12" x14ac:dyDescent="0.35">
      <c r="A3014" s="9" t="s">
        <v>17519</v>
      </c>
      <c r="B3014" s="9" t="s">
        <v>17520</v>
      </c>
      <c r="C3014" s="9" t="s">
        <v>17521</v>
      </c>
      <c r="D3014" s="9">
        <v>3012</v>
      </c>
      <c r="E3014" s="9" t="s">
        <v>17522</v>
      </c>
      <c r="F3014" s="9" t="s">
        <v>412</v>
      </c>
      <c r="G3014" s="9" t="s">
        <v>17523</v>
      </c>
      <c r="H3014" s="9" t="s">
        <v>320</v>
      </c>
      <c r="I3014" s="9"/>
      <c r="J3014" s="9"/>
      <c r="K3014" s="9"/>
      <c r="L3014" s="9"/>
    </row>
    <row r="3015" spans="1:12" x14ac:dyDescent="0.35">
      <c r="A3015" s="9" t="s">
        <v>17524</v>
      </c>
      <c r="B3015" s="9" t="s">
        <v>17525</v>
      </c>
      <c r="C3015" s="9" t="s">
        <v>17526</v>
      </c>
      <c r="D3015" s="9">
        <v>3013</v>
      </c>
      <c r="E3015" s="9" t="s">
        <v>17527</v>
      </c>
      <c r="F3015" s="9" t="s">
        <v>412</v>
      </c>
      <c r="G3015" s="9"/>
      <c r="H3015" s="9"/>
      <c r="I3015" s="9"/>
      <c r="J3015" s="9"/>
      <c r="K3015" s="9"/>
      <c r="L3015" s="9"/>
    </row>
    <row r="3016" spans="1:12" x14ac:dyDescent="0.35">
      <c r="A3016" s="9" t="s">
        <v>17528</v>
      </c>
      <c r="B3016" s="9" t="s">
        <v>17529</v>
      </c>
      <c r="C3016" s="9" t="s">
        <v>17530</v>
      </c>
      <c r="D3016" s="9">
        <v>3014</v>
      </c>
      <c r="E3016" s="9" t="s">
        <v>17531</v>
      </c>
      <c r="F3016" s="9" t="s">
        <v>412</v>
      </c>
      <c r="G3016" s="9" t="s">
        <v>17532</v>
      </c>
      <c r="H3016" s="9" t="s">
        <v>327</v>
      </c>
      <c r="I3016" s="9"/>
      <c r="J3016" s="9" t="s">
        <v>17533</v>
      </c>
      <c r="K3016" s="9" t="s">
        <v>17534</v>
      </c>
      <c r="L3016" s="9" t="s">
        <v>17534</v>
      </c>
    </row>
    <row r="3017" spans="1:12" x14ac:dyDescent="0.35">
      <c r="A3017" s="9" t="s">
        <v>17535</v>
      </c>
      <c r="B3017" s="9" t="s">
        <v>17536</v>
      </c>
      <c r="C3017" s="9" t="s">
        <v>17537</v>
      </c>
      <c r="D3017" s="9">
        <v>3015</v>
      </c>
      <c r="E3017" s="9" t="s">
        <v>17538</v>
      </c>
      <c r="F3017" s="9" t="s">
        <v>318</v>
      </c>
      <c r="G3017" s="9" t="s">
        <v>17539</v>
      </c>
      <c r="H3017" s="9" t="s">
        <v>327</v>
      </c>
      <c r="I3017" s="9"/>
      <c r="J3017" s="9" t="s">
        <v>17540</v>
      </c>
      <c r="K3017" s="9" t="s">
        <v>17541</v>
      </c>
      <c r="L3017" s="9" t="s">
        <v>17541</v>
      </c>
    </row>
    <row r="3018" spans="1:12" x14ac:dyDescent="0.35">
      <c r="A3018" s="9" t="s">
        <v>17542</v>
      </c>
      <c r="B3018" s="9" t="s">
        <v>17543</v>
      </c>
      <c r="C3018" s="9" t="s">
        <v>17544</v>
      </c>
      <c r="D3018" s="9">
        <v>3016</v>
      </c>
      <c r="E3018" s="9" t="s">
        <v>17545</v>
      </c>
      <c r="F3018" s="9" t="s">
        <v>412</v>
      </c>
      <c r="G3018" s="9" t="s">
        <v>17546</v>
      </c>
      <c r="H3018" s="9" t="s">
        <v>327</v>
      </c>
      <c r="I3018" s="9"/>
      <c r="J3018" s="9" t="s">
        <v>17547</v>
      </c>
      <c r="K3018" s="9" t="s">
        <v>17548</v>
      </c>
      <c r="L3018" s="9" t="s">
        <v>17548</v>
      </c>
    </row>
    <row r="3019" spans="1:12" x14ac:dyDescent="0.35">
      <c r="A3019" s="9" t="s">
        <v>17549</v>
      </c>
      <c r="B3019" s="9" t="s">
        <v>17550</v>
      </c>
      <c r="C3019" s="9" t="s">
        <v>17551</v>
      </c>
      <c r="D3019" s="9">
        <v>3017</v>
      </c>
      <c r="E3019" s="9" t="s">
        <v>17552</v>
      </c>
      <c r="F3019" s="9" t="s">
        <v>412</v>
      </c>
      <c r="G3019" s="9" t="s">
        <v>17553</v>
      </c>
      <c r="H3019" s="9" t="s">
        <v>320</v>
      </c>
      <c r="I3019" s="9"/>
      <c r="J3019" s="9"/>
      <c r="K3019" s="9" t="s">
        <v>17554</v>
      </c>
      <c r="L3019" s="9" t="s">
        <v>17554</v>
      </c>
    </row>
    <row r="3020" spans="1:12" x14ac:dyDescent="0.35">
      <c r="A3020" s="9" t="s">
        <v>17555</v>
      </c>
      <c r="B3020" s="9" t="s">
        <v>17556</v>
      </c>
      <c r="C3020" s="9" t="s">
        <v>17557</v>
      </c>
      <c r="D3020" s="9">
        <v>3018</v>
      </c>
      <c r="E3020" s="9" t="s">
        <v>17558</v>
      </c>
      <c r="F3020" s="9" t="s">
        <v>412</v>
      </c>
      <c r="G3020" s="9" t="s">
        <v>17559</v>
      </c>
      <c r="H3020" s="9" t="s">
        <v>327</v>
      </c>
      <c r="I3020" s="9"/>
      <c r="J3020" s="9"/>
      <c r="K3020" s="9"/>
      <c r="L3020" s="9"/>
    </row>
    <row r="3021" spans="1:12" x14ac:dyDescent="0.35">
      <c r="A3021" s="9" t="s">
        <v>17560</v>
      </c>
      <c r="B3021" s="9" t="s">
        <v>17561</v>
      </c>
      <c r="C3021" s="9" t="s">
        <v>17562</v>
      </c>
      <c r="D3021" s="9">
        <v>3019</v>
      </c>
      <c r="E3021" s="9" t="s">
        <v>17563</v>
      </c>
      <c r="F3021" s="9" t="s">
        <v>412</v>
      </c>
      <c r="G3021" s="9"/>
      <c r="H3021" s="9"/>
      <c r="I3021" s="9"/>
      <c r="J3021" s="9"/>
      <c r="K3021" s="9"/>
      <c r="L3021" s="9"/>
    </row>
    <row r="3022" spans="1:12" x14ac:dyDescent="0.35">
      <c r="A3022" s="9" t="s">
        <v>17564</v>
      </c>
      <c r="B3022" s="9" t="s">
        <v>17565</v>
      </c>
      <c r="C3022" s="9" t="s">
        <v>17566</v>
      </c>
      <c r="D3022" s="9">
        <v>3020</v>
      </c>
      <c r="E3022" s="9" t="s">
        <v>17567</v>
      </c>
      <c r="F3022" s="9" t="s">
        <v>412</v>
      </c>
      <c r="G3022" s="9" t="s">
        <v>17568</v>
      </c>
      <c r="H3022" s="9" t="s">
        <v>327</v>
      </c>
      <c r="I3022" s="9"/>
      <c r="J3022" s="9" t="s">
        <v>17569</v>
      </c>
      <c r="K3022" s="9" t="s">
        <v>17570</v>
      </c>
      <c r="L3022" s="9" t="s">
        <v>17570</v>
      </c>
    </row>
    <row r="3023" spans="1:12" x14ac:dyDescent="0.35">
      <c r="A3023" s="9" t="s">
        <v>17571</v>
      </c>
      <c r="B3023" s="9" t="s">
        <v>17572</v>
      </c>
      <c r="C3023" s="9" t="s">
        <v>17573</v>
      </c>
      <c r="D3023" s="9">
        <v>3021</v>
      </c>
      <c r="E3023" s="9" t="s">
        <v>17574</v>
      </c>
      <c r="F3023" s="9" t="s">
        <v>412</v>
      </c>
      <c r="G3023" s="9" t="s">
        <v>17575</v>
      </c>
      <c r="H3023" s="9" t="s">
        <v>327</v>
      </c>
      <c r="I3023" s="9"/>
      <c r="J3023" s="9" t="s">
        <v>17576</v>
      </c>
      <c r="K3023" s="9" t="s">
        <v>17577</v>
      </c>
      <c r="L3023" s="9" t="s">
        <v>17577</v>
      </c>
    </row>
    <row r="3024" spans="1:12" x14ac:dyDescent="0.35">
      <c r="A3024" s="9" t="s">
        <v>17578</v>
      </c>
      <c r="B3024" s="9" t="s">
        <v>17579</v>
      </c>
      <c r="C3024" s="9" t="s">
        <v>17580</v>
      </c>
      <c r="D3024" s="9">
        <v>3022</v>
      </c>
      <c r="E3024" s="9" t="s">
        <v>17581</v>
      </c>
      <c r="F3024" s="9" t="s">
        <v>318</v>
      </c>
      <c r="G3024" s="9" t="s">
        <v>17582</v>
      </c>
      <c r="H3024" s="9" t="s">
        <v>327</v>
      </c>
      <c r="I3024" s="9"/>
      <c r="J3024" s="9" t="s">
        <v>17583</v>
      </c>
      <c r="K3024" s="9" t="s">
        <v>17584</v>
      </c>
      <c r="L3024" s="9" t="s">
        <v>17584</v>
      </c>
    </row>
    <row r="3025" spans="1:12" x14ac:dyDescent="0.35">
      <c r="A3025" s="9" t="s">
        <v>17585</v>
      </c>
      <c r="B3025" s="9" t="s">
        <v>17586</v>
      </c>
      <c r="C3025" s="9" t="s">
        <v>17587</v>
      </c>
      <c r="D3025" s="9">
        <v>3023</v>
      </c>
      <c r="E3025" s="9" t="s">
        <v>17588</v>
      </c>
      <c r="F3025" s="9" t="s">
        <v>318</v>
      </c>
      <c r="G3025" s="9" t="s">
        <v>17589</v>
      </c>
      <c r="H3025" s="9" t="s">
        <v>327</v>
      </c>
      <c r="I3025" s="9"/>
      <c r="J3025" s="9" t="s">
        <v>17590</v>
      </c>
      <c r="K3025" s="9" t="s">
        <v>17591</v>
      </c>
      <c r="L3025" s="9" t="s">
        <v>17591</v>
      </c>
    </row>
    <row r="3026" spans="1:12" x14ac:dyDescent="0.35">
      <c r="A3026" s="9" t="s">
        <v>17592</v>
      </c>
      <c r="B3026" s="9" t="s">
        <v>17593</v>
      </c>
      <c r="C3026" s="9" t="s">
        <v>17594</v>
      </c>
      <c r="D3026" s="9">
        <v>3024</v>
      </c>
      <c r="E3026" s="9" t="s">
        <v>17595</v>
      </c>
      <c r="F3026" s="9" t="s">
        <v>412</v>
      </c>
      <c r="G3026" s="9" t="s">
        <v>17596</v>
      </c>
      <c r="H3026" s="9" t="s">
        <v>327</v>
      </c>
      <c r="I3026" s="9"/>
      <c r="J3026" s="9"/>
      <c r="K3026" s="9"/>
      <c r="L3026" s="9"/>
    </row>
    <row r="3027" spans="1:12" x14ac:dyDescent="0.35">
      <c r="A3027" s="9" t="s">
        <v>17597</v>
      </c>
      <c r="B3027" s="9" t="s">
        <v>17598</v>
      </c>
      <c r="C3027" s="9" t="s">
        <v>17599</v>
      </c>
      <c r="D3027" s="9">
        <v>3025</v>
      </c>
      <c r="E3027" s="9" t="s">
        <v>17600</v>
      </c>
      <c r="F3027" s="9" t="s">
        <v>412</v>
      </c>
      <c r="G3027" s="9" t="s">
        <v>17601</v>
      </c>
      <c r="H3027" s="9" t="s">
        <v>320</v>
      </c>
      <c r="I3027" s="9"/>
      <c r="J3027" s="9"/>
      <c r="K3027" s="9"/>
      <c r="L3027" s="9"/>
    </row>
    <row r="3028" spans="1:12" x14ac:dyDescent="0.35">
      <c r="A3028" s="9" t="s">
        <v>17602</v>
      </c>
      <c r="B3028" s="9" t="s">
        <v>17603</v>
      </c>
      <c r="C3028" s="9" t="s">
        <v>17604</v>
      </c>
      <c r="D3028" s="9">
        <v>3026</v>
      </c>
      <c r="E3028" s="9" t="s">
        <v>17605</v>
      </c>
      <c r="F3028" s="9" t="s">
        <v>318</v>
      </c>
      <c r="G3028" s="9" t="s">
        <v>17606</v>
      </c>
      <c r="H3028" s="9" t="s">
        <v>320</v>
      </c>
      <c r="I3028" s="9"/>
      <c r="J3028" s="9"/>
      <c r="K3028" s="9"/>
      <c r="L3028" s="9"/>
    </row>
    <row r="3029" spans="1:12" x14ac:dyDescent="0.35">
      <c r="A3029" s="9" t="s">
        <v>17607</v>
      </c>
      <c r="B3029" s="9" t="s">
        <v>17608</v>
      </c>
      <c r="C3029" s="9" t="s">
        <v>17609</v>
      </c>
      <c r="D3029" s="9">
        <v>3027</v>
      </c>
      <c r="E3029" s="9" t="s">
        <v>17610</v>
      </c>
      <c r="F3029" s="9" t="s">
        <v>412</v>
      </c>
      <c r="G3029" s="9" t="s">
        <v>17611</v>
      </c>
      <c r="H3029" s="9" t="s">
        <v>327</v>
      </c>
      <c r="I3029" s="9"/>
      <c r="J3029" s="9" t="s">
        <v>17612</v>
      </c>
      <c r="K3029" s="9" t="s">
        <v>17613</v>
      </c>
      <c r="L3029" s="9" t="s">
        <v>17613</v>
      </c>
    </row>
    <row r="3030" spans="1:12" x14ac:dyDescent="0.35">
      <c r="A3030" s="9" t="s">
        <v>17614</v>
      </c>
      <c r="B3030" s="9" t="s">
        <v>17615</v>
      </c>
      <c r="C3030" s="9" t="s">
        <v>17616</v>
      </c>
      <c r="D3030" s="9">
        <v>3028</v>
      </c>
      <c r="E3030" s="9" t="s">
        <v>17617</v>
      </c>
      <c r="F3030" s="9" t="s">
        <v>365</v>
      </c>
      <c r="G3030" s="9" t="s">
        <v>17618</v>
      </c>
      <c r="H3030" s="9" t="s">
        <v>327</v>
      </c>
      <c r="I3030" s="9"/>
      <c r="J3030" s="9"/>
      <c r="K3030" s="9" t="s">
        <v>17619</v>
      </c>
      <c r="L3030" s="9" t="s">
        <v>17619</v>
      </c>
    </row>
    <row r="3031" spans="1:12" x14ac:dyDescent="0.35">
      <c r="A3031" s="9" t="s">
        <v>17620</v>
      </c>
      <c r="B3031" s="9" t="s">
        <v>17621</v>
      </c>
      <c r="C3031" s="9" t="s">
        <v>17622</v>
      </c>
      <c r="D3031" s="9">
        <v>3029</v>
      </c>
      <c r="E3031" s="9" t="s">
        <v>17623</v>
      </c>
      <c r="F3031" s="9" t="s">
        <v>412</v>
      </c>
      <c r="G3031" s="9" t="s">
        <v>17624</v>
      </c>
      <c r="H3031" s="9" t="s">
        <v>320</v>
      </c>
      <c r="I3031" s="9"/>
      <c r="J3031" s="9"/>
      <c r="K3031" s="9"/>
      <c r="L3031" s="9"/>
    </row>
    <row r="3032" spans="1:12" x14ac:dyDescent="0.35">
      <c r="A3032" s="9" t="s">
        <v>17625</v>
      </c>
      <c r="B3032" s="9" t="s">
        <v>17626</v>
      </c>
      <c r="C3032" s="9" t="s">
        <v>17627</v>
      </c>
      <c r="D3032" s="9">
        <v>3030</v>
      </c>
      <c r="E3032" s="9" t="s">
        <v>17628</v>
      </c>
      <c r="F3032" s="9" t="s">
        <v>412</v>
      </c>
      <c r="G3032" s="9" t="s">
        <v>17629</v>
      </c>
      <c r="H3032" s="9" t="s">
        <v>327</v>
      </c>
      <c r="I3032" s="9"/>
      <c r="J3032" s="9" t="s">
        <v>17630</v>
      </c>
      <c r="K3032" s="9" t="s">
        <v>17631</v>
      </c>
      <c r="L3032" s="9" t="s">
        <v>17631</v>
      </c>
    </row>
    <row r="3033" spans="1:12" x14ac:dyDescent="0.35">
      <c r="A3033" s="9" t="s">
        <v>17632</v>
      </c>
      <c r="B3033" s="9" t="s">
        <v>17633</v>
      </c>
      <c r="C3033" s="9" t="s">
        <v>17634</v>
      </c>
      <c r="D3033" s="9">
        <v>3031</v>
      </c>
      <c r="E3033" s="9" t="s">
        <v>17635</v>
      </c>
      <c r="F3033" s="9" t="s">
        <v>318</v>
      </c>
      <c r="G3033" s="9" t="s">
        <v>17636</v>
      </c>
      <c r="H3033" s="9" t="s">
        <v>320</v>
      </c>
      <c r="I3033" s="9"/>
      <c r="J3033" s="9"/>
      <c r="K3033" s="9"/>
      <c r="L3033" s="9"/>
    </row>
    <row r="3034" spans="1:12" x14ac:dyDescent="0.35">
      <c r="A3034" s="9" t="s">
        <v>17637</v>
      </c>
      <c r="B3034" s="9" t="s">
        <v>17638</v>
      </c>
      <c r="C3034" s="9" t="s">
        <v>17639</v>
      </c>
      <c r="D3034" s="9">
        <v>3032</v>
      </c>
      <c r="E3034" s="9" t="s">
        <v>17640</v>
      </c>
      <c r="F3034" s="9" t="s">
        <v>412</v>
      </c>
      <c r="G3034" s="9" t="s">
        <v>17641</v>
      </c>
      <c r="H3034" s="9" t="s">
        <v>320</v>
      </c>
      <c r="I3034" s="9"/>
      <c r="J3034" s="9"/>
      <c r="K3034" s="9"/>
      <c r="L3034" s="9"/>
    </row>
    <row r="3035" spans="1:12" x14ac:dyDescent="0.35">
      <c r="A3035" s="9" t="s">
        <v>17642</v>
      </c>
      <c r="B3035" s="9" t="s">
        <v>17643</v>
      </c>
      <c r="C3035" s="9" t="s">
        <v>17644</v>
      </c>
      <c r="D3035" s="9">
        <v>3033</v>
      </c>
      <c r="E3035" s="9" t="s">
        <v>17645</v>
      </c>
      <c r="F3035" s="9" t="s">
        <v>412</v>
      </c>
      <c r="G3035" s="9" t="s">
        <v>17646</v>
      </c>
      <c r="H3035" s="9" t="s">
        <v>320</v>
      </c>
      <c r="I3035" s="9"/>
      <c r="J3035" s="9"/>
      <c r="K3035" s="9"/>
      <c r="L3035" s="9"/>
    </row>
    <row r="3036" spans="1:12" x14ac:dyDescent="0.35">
      <c r="A3036" s="9" t="s">
        <v>17647</v>
      </c>
      <c r="B3036" s="9" t="s">
        <v>17648</v>
      </c>
      <c r="C3036" s="9" t="s">
        <v>17649</v>
      </c>
      <c r="D3036" s="9">
        <v>3034</v>
      </c>
      <c r="E3036" s="9" t="s">
        <v>17650</v>
      </c>
      <c r="F3036" s="9" t="s">
        <v>412</v>
      </c>
      <c r="G3036" s="9" t="s">
        <v>17651</v>
      </c>
      <c r="H3036" s="9" t="s">
        <v>327</v>
      </c>
      <c r="I3036" s="9"/>
      <c r="J3036" s="9" t="s">
        <v>17652</v>
      </c>
      <c r="K3036" s="9" t="s">
        <v>17653</v>
      </c>
      <c r="L3036" s="9" t="s">
        <v>17653</v>
      </c>
    </row>
    <row r="3037" spans="1:12" x14ac:dyDescent="0.35">
      <c r="A3037" s="9" t="s">
        <v>17654</v>
      </c>
      <c r="B3037" s="9" t="s">
        <v>17655</v>
      </c>
      <c r="C3037" s="9" t="s">
        <v>17656</v>
      </c>
      <c r="D3037" s="9">
        <v>3035</v>
      </c>
      <c r="E3037" s="9" t="s">
        <v>17657</v>
      </c>
      <c r="F3037" s="9" t="s">
        <v>412</v>
      </c>
      <c r="G3037" s="9" t="s">
        <v>17658</v>
      </c>
      <c r="H3037" s="9" t="s">
        <v>327</v>
      </c>
      <c r="I3037" s="9"/>
      <c r="J3037" s="9"/>
      <c r="K3037" s="9"/>
      <c r="L3037" s="9"/>
    </row>
    <row r="3038" spans="1:12" x14ac:dyDescent="0.35">
      <c r="A3038" s="9" t="s">
        <v>17659</v>
      </c>
      <c r="B3038" s="9" t="s">
        <v>17660</v>
      </c>
      <c r="C3038" s="9" t="s">
        <v>17661</v>
      </c>
      <c r="D3038" s="9">
        <v>3036</v>
      </c>
      <c r="E3038" s="9" t="s">
        <v>17662</v>
      </c>
      <c r="F3038" s="9" t="s">
        <v>412</v>
      </c>
      <c r="G3038" s="9"/>
      <c r="H3038" s="9"/>
      <c r="I3038" s="9"/>
      <c r="J3038" s="9"/>
      <c r="K3038" s="9" t="s">
        <v>3522</v>
      </c>
      <c r="L3038" s="9"/>
    </row>
    <row r="3039" spans="1:12" x14ac:dyDescent="0.35">
      <c r="A3039" s="9" t="s">
        <v>17663</v>
      </c>
      <c r="B3039" s="9" t="s">
        <v>17664</v>
      </c>
      <c r="C3039" s="9" t="s">
        <v>17665</v>
      </c>
      <c r="D3039" s="9">
        <v>3037</v>
      </c>
      <c r="E3039" s="9" t="s">
        <v>17666</v>
      </c>
      <c r="F3039" s="9" t="s">
        <v>412</v>
      </c>
      <c r="G3039" s="9" t="s">
        <v>17667</v>
      </c>
      <c r="H3039" s="9" t="s">
        <v>320</v>
      </c>
      <c r="I3039" s="9"/>
      <c r="J3039" s="9"/>
      <c r="K3039" s="9"/>
      <c r="L3039" s="9"/>
    </row>
    <row r="3040" spans="1:12" x14ac:dyDescent="0.35">
      <c r="A3040" s="9" t="s">
        <v>17668</v>
      </c>
      <c r="B3040" s="9" t="s">
        <v>17669</v>
      </c>
      <c r="C3040" s="9" t="s">
        <v>17670</v>
      </c>
      <c r="D3040" s="9">
        <v>3038</v>
      </c>
      <c r="E3040" s="9" t="s">
        <v>17671</v>
      </c>
      <c r="F3040" s="9" t="s">
        <v>412</v>
      </c>
      <c r="G3040" s="9" t="s">
        <v>17672</v>
      </c>
      <c r="H3040" s="9" t="s">
        <v>327</v>
      </c>
      <c r="I3040" s="9"/>
      <c r="J3040" s="9"/>
      <c r="K3040" s="9"/>
      <c r="L3040" s="9"/>
    </row>
    <row r="3041" spans="1:12" x14ac:dyDescent="0.35">
      <c r="A3041" s="9" t="s">
        <v>17673</v>
      </c>
      <c r="B3041" s="9" t="s">
        <v>17674</v>
      </c>
      <c r="C3041" s="9" t="s">
        <v>17675</v>
      </c>
      <c r="D3041" s="9">
        <v>3039</v>
      </c>
      <c r="E3041" s="9" t="s">
        <v>17676</v>
      </c>
      <c r="F3041" s="9" t="s">
        <v>318</v>
      </c>
      <c r="G3041" s="9" t="s">
        <v>17677</v>
      </c>
      <c r="H3041" s="9" t="s">
        <v>327</v>
      </c>
      <c r="I3041" s="9"/>
      <c r="J3041" s="9"/>
      <c r="K3041" s="9" t="s">
        <v>17678</v>
      </c>
      <c r="L3041" s="9" t="s">
        <v>17678</v>
      </c>
    </row>
    <row r="3042" spans="1:12" x14ac:dyDescent="0.35">
      <c r="A3042" s="9" t="s">
        <v>17679</v>
      </c>
      <c r="B3042" s="9" t="s">
        <v>17680</v>
      </c>
      <c r="C3042" s="9" t="s">
        <v>17681</v>
      </c>
      <c r="D3042" s="9">
        <v>3040</v>
      </c>
      <c r="E3042" s="9" t="s">
        <v>17682</v>
      </c>
      <c r="F3042" s="9" t="s">
        <v>318</v>
      </c>
      <c r="G3042" s="9"/>
      <c r="H3042" s="9"/>
      <c r="I3042" s="9"/>
      <c r="J3042" s="9" t="s">
        <v>17683</v>
      </c>
      <c r="K3042" s="9" t="s">
        <v>17684</v>
      </c>
      <c r="L3042" s="9" t="s">
        <v>17684</v>
      </c>
    </row>
    <row r="3043" spans="1:12" x14ac:dyDescent="0.35">
      <c r="A3043" s="9" t="s">
        <v>17685</v>
      </c>
      <c r="B3043" s="9" t="s">
        <v>17686</v>
      </c>
      <c r="C3043" s="9" t="s">
        <v>17687</v>
      </c>
      <c r="D3043" s="9">
        <v>3041</v>
      </c>
      <c r="E3043" s="9" t="s">
        <v>17688</v>
      </c>
      <c r="F3043" s="9" t="s">
        <v>412</v>
      </c>
      <c r="G3043" s="9" t="s">
        <v>17689</v>
      </c>
      <c r="H3043" s="9" t="s">
        <v>320</v>
      </c>
      <c r="I3043" s="9"/>
      <c r="J3043" s="9"/>
      <c r="K3043" s="9"/>
      <c r="L3043" s="9"/>
    </row>
    <row r="3044" spans="1:12" x14ac:dyDescent="0.35">
      <c r="A3044" s="9" t="s">
        <v>17690</v>
      </c>
      <c r="B3044" s="9" t="s">
        <v>17691</v>
      </c>
      <c r="C3044" s="9" t="s">
        <v>17692</v>
      </c>
      <c r="D3044" s="9">
        <v>3042</v>
      </c>
      <c r="E3044" s="9" t="s">
        <v>17693</v>
      </c>
      <c r="F3044" s="9" t="s">
        <v>412</v>
      </c>
      <c r="G3044" s="9"/>
      <c r="H3044" s="9"/>
      <c r="I3044" s="9"/>
      <c r="J3044" s="9"/>
      <c r="K3044" s="9"/>
      <c r="L3044" s="9"/>
    </row>
    <row r="3045" spans="1:12" x14ac:dyDescent="0.35">
      <c r="A3045" s="9" t="s">
        <v>17694</v>
      </c>
      <c r="B3045" s="9" t="s">
        <v>17695</v>
      </c>
      <c r="C3045" s="9" t="s">
        <v>17696</v>
      </c>
      <c r="D3045" s="9">
        <v>3043</v>
      </c>
      <c r="E3045" s="9" t="s">
        <v>17697</v>
      </c>
      <c r="F3045" s="9" t="s">
        <v>412</v>
      </c>
      <c r="G3045" s="9" t="s">
        <v>17698</v>
      </c>
      <c r="H3045" s="9" t="s">
        <v>327</v>
      </c>
      <c r="I3045" s="9"/>
      <c r="J3045" s="9"/>
      <c r="K3045" s="9" t="s">
        <v>17699</v>
      </c>
      <c r="L3045" s="9" t="s">
        <v>17699</v>
      </c>
    </row>
    <row r="3046" spans="1:12" x14ac:dyDescent="0.35">
      <c r="A3046" s="9" t="s">
        <v>17700</v>
      </c>
      <c r="B3046" s="9" t="s">
        <v>17701</v>
      </c>
      <c r="C3046" s="9" t="s">
        <v>17702</v>
      </c>
      <c r="D3046" s="9">
        <v>3044</v>
      </c>
      <c r="E3046" s="9" t="s">
        <v>17703</v>
      </c>
      <c r="F3046" s="9" t="s">
        <v>318</v>
      </c>
      <c r="G3046" s="9" t="s">
        <v>17704</v>
      </c>
      <c r="H3046" s="9" t="s">
        <v>320</v>
      </c>
      <c r="I3046" s="9"/>
      <c r="J3046" s="9"/>
      <c r="K3046" s="9"/>
      <c r="L3046" s="9"/>
    </row>
    <row r="3047" spans="1:12" x14ac:dyDescent="0.35">
      <c r="A3047" s="9" t="s">
        <v>17705</v>
      </c>
      <c r="B3047" s="9" t="s">
        <v>17706</v>
      </c>
      <c r="C3047" s="9" t="s">
        <v>17707</v>
      </c>
      <c r="D3047" s="9">
        <v>3045</v>
      </c>
      <c r="E3047" s="9" t="s">
        <v>17708</v>
      </c>
      <c r="F3047" s="9" t="s">
        <v>318</v>
      </c>
      <c r="G3047" s="9"/>
      <c r="H3047" s="9"/>
      <c r="I3047" s="9"/>
      <c r="J3047" s="9"/>
      <c r="K3047" s="9"/>
      <c r="L3047" s="9"/>
    </row>
    <row r="3048" spans="1:12" x14ac:dyDescent="0.35">
      <c r="A3048" s="9" t="s">
        <v>17709</v>
      </c>
      <c r="B3048" s="9" t="s">
        <v>17710</v>
      </c>
      <c r="C3048" s="9" t="s">
        <v>17711</v>
      </c>
      <c r="D3048" s="9">
        <v>3046</v>
      </c>
      <c r="E3048" s="9" t="s">
        <v>17712</v>
      </c>
      <c r="F3048" s="9" t="s">
        <v>412</v>
      </c>
      <c r="G3048" s="9" t="s">
        <v>17713</v>
      </c>
      <c r="H3048" s="9" t="s">
        <v>320</v>
      </c>
      <c r="I3048" s="9"/>
      <c r="J3048" s="9"/>
      <c r="K3048" s="9" t="s">
        <v>17714</v>
      </c>
      <c r="L3048" s="9" t="s">
        <v>17714</v>
      </c>
    </row>
    <row r="3049" spans="1:12" x14ac:dyDescent="0.35">
      <c r="A3049" s="9" t="s">
        <v>17715</v>
      </c>
      <c r="B3049" s="9" t="s">
        <v>17716</v>
      </c>
      <c r="C3049" s="9" t="s">
        <v>17717</v>
      </c>
      <c r="D3049" s="9">
        <v>3047</v>
      </c>
      <c r="E3049" s="9" t="s">
        <v>17718</v>
      </c>
      <c r="F3049" s="9" t="s">
        <v>412</v>
      </c>
      <c r="G3049" s="9" t="s">
        <v>17719</v>
      </c>
      <c r="H3049" s="9" t="s">
        <v>320</v>
      </c>
      <c r="I3049" s="9"/>
      <c r="J3049" s="9"/>
      <c r="K3049" s="9" t="s">
        <v>17720</v>
      </c>
      <c r="L3049" s="9" t="s">
        <v>17720</v>
      </c>
    </row>
    <row r="3050" spans="1:12" x14ac:dyDescent="0.35">
      <c r="A3050" s="9" t="s">
        <v>17721</v>
      </c>
      <c r="B3050" s="9" t="s">
        <v>17722</v>
      </c>
      <c r="C3050" s="9" t="s">
        <v>17723</v>
      </c>
      <c r="D3050" s="9">
        <v>3048</v>
      </c>
      <c r="E3050" s="9" t="s">
        <v>17724</v>
      </c>
      <c r="F3050" s="9" t="s">
        <v>318</v>
      </c>
      <c r="G3050" s="9" t="s">
        <v>17725</v>
      </c>
      <c r="H3050" s="9" t="s">
        <v>327</v>
      </c>
      <c r="I3050" s="9"/>
      <c r="J3050" s="9"/>
      <c r="K3050" s="9"/>
      <c r="L3050" s="9"/>
    </row>
    <row r="3051" spans="1:12" x14ac:dyDescent="0.35">
      <c r="A3051" s="9" t="s">
        <v>17726</v>
      </c>
      <c r="B3051" s="9" t="s">
        <v>17727</v>
      </c>
      <c r="C3051" s="9" t="s">
        <v>17728</v>
      </c>
      <c r="D3051" s="9">
        <v>3049</v>
      </c>
      <c r="E3051" s="9" t="s">
        <v>17729</v>
      </c>
      <c r="F3051" s="9" t="s">
        <v>412</v>
      </c>
      <c r="G3051" s="9" t="s">
        <v>17730</v>
      </c>
      <c r="H3051" s="9" t="s">
        <v>320</v>
      </c>
      <c r="I3051" s="9"/>
      <c r="J3051" s="9"/>
      <c r="K3051" s="9" t="s">
        <v>17731</v>
      </c>
      <c r="L3051" s="9" t="s">
        <v>17731</v>
      </c>
    </row>
    <row r="3052" spans="1:12" x14ac:dyDescent="0.35">
      <c r="A3052" s="9" t="s">
        <v>17732</v>
      </c>
      <c r="B3052" s="9" t="s">
        <v>17733</v>
      </c>
      <c r="C3052" s="9" t="s">
        <v>17734</v>
      </c>
      <c r="D3052" s="9">
        <v>3050</v>
      </c>
      <c r="E3052" s="9" t="s">
        <v>17735</v>
      </c>
      <c r="F3052" s="9" t="s">
        <v>412</v>
      </c>
      <c r="G3052" s="9" t="s">
        <v>17736</v>
      </c>
      <c r="H3052" s="9" t="s">
        <v>320</v>
      </c>
      <c r="I3052" s="9"/>
      <c r="J3052" s="9"/>
      <c r="K3052" s="9"/>
      <c r="L3052" s="9"/>
    </row>
    <row r="3053" spans="1:12" x14ac:dyDescent="0.35">
      <c r="A3053" s="9" t="s">
        <v>17737</v>
      </c>
      <c r="B3053" s="9" t="s">
        <v>17738</v>
      </c>
      <c r="C3053" s="9" t="s">
        <v>17739</v>
      </c>
      <c r="D3053" s="9">
        <v>3051</v>
      </c>
      <c r="E3053" s="9" t="s">
        <v>17740</v>
      </c>
      <c r="F3053" s="9" t="s">
        <v>365</v>
      </c>
      <c r="G3053" s="9" t="s">
        <v>17741</v>
      </c>
      <c r="H3053" s="9" t="s">
        <v>327</v>
      </c>
      <c r="I3053" s="9"/>
      <c r="J3053" s="9"/>
      <c r="K3053" s="9"/>
      <c r="L3053" s="9"/>
    </row>
    <row r="3054" spans="1:12" x14ac:dyDescent="0.35">
      <c r="A3054" s="9" t="s">
        <v>17742</v>
      </c>
      <c r="B3054" s="9" t="s">
        <v>17743</v>
      </c>
      <c r="C3054" s="9" t="s">
        <v>17744</v>
      </c>
      <c r="D3054" s="9">
        <v>3052</v>
      </c>
      <c r="E3054" s="9" t="s">
        <v>17745</v>
      </c>
      <c r="F3054" s="9" t="s">
        <v>318</v>
      </c>
      <c r="G3054" s="9" t="s">
        <v>17746</v>
      </c>
      <c r="H3054" s="9" t="s">
        <v>327</v>
      </c>
      <c r="I3054" s="9"/>
      <c r="J3054" s="9"/>
      <c r="K3054" s="9"/>
      <c r="L3054" s="9"/>
    </row>
    <row r="3055" spans="1:12" x14ac:dyDescent="0.35">
      <c r="A3055" s="9" t="s">
        <v>17747</v>
      </c>
      <c r="B3055" s="9" t="s">
        <v>17748</v>
      </c>
      <c r="C3055" s="9" t="s">
        <v>17749</v>
      </c>
      <c r="D3055" s="9">
        <v>3053</v>
      </c>
      <c r="E3055" s="9" t="s">
        <v>17750</v>
      </c>
      <c r="F3055" s="9" t="s">
        <v>365</v>
      </c>
      <c r="G3055" s="9"/>
      <c r="H3055" s="9"/>
      <c r="I3055" s="9"/>
      <c r="J3055" s="9"/>
      <c r="K3055" s="9"/>
      <c r="L3055" s="9"/>
    </row>
    <row r="3056" spans="1:12" x14ac:dyDescent="0.35">
      <c r="A3056" s="9" t="s">
        <v>17751</v>
      </c>
      <c r="B3056" s="9" t="s">
        <v>17752</v>
      </c>
      <c r="C3056" s="9" t="s">
        <v>17753</v>
      </c>
      <c r="D3056" s="9">
        <v>3054</v>
      </c>
      <c r="E3056" s="9" t="s">
        <v>17754</v>
      </c>
      <c r="F3056" s="9" t="s">
        <v>412</v>
      </c>
      <c r="G3056" s="9" t="s">
        <v>17755</v>
      </c>
      <c r="H3056" s="9" t="s">
        <v>327</v>
      </c>
      <c r="I3056" s="9"/>
      <c r="J3056" s="9" t="s">
        <v>17756</v>
      </c>
      <c r="K3056" s="9" t="s">
        <v>17757</v>
      </c>
      <c r="L3056" s="9" t="s">
        <v>17757</v>
      </c>
    </row>
    <row r="3057" spans="1:12" x14ac:dyDescent="0.35">
      <c r="A3057" s="9" t="s">
        <v>17758</v>
      </c>
      <c r="B3057" s="9" t="s">
        <v>17759</v>
      </c>
      <c r="C3057" s="9" t="s">
        <v>17760</v>
      </c>
      <c r="D3057" s="9">
        <v>3055</v>
      </c>
      <c r="E3057" s="9" t="s">
        <v>17761</v>
      </c>
      <c r="F3057" s="9" t="s">
        <v>365</v>
      </c>
      <c r="G3057" s="9" t="s">
        <v>17762</v>
      </c>
      <c r="H3057" s="9" t="s">
        <v>327</v>
      </c>
      <c r="I3057" s="9"/>
      <c r="J3057" s="9" t="s">
        <v>17763</v>
      </c>
      <c r="K3057" s="9"/>
      <c r="L3057" s="9"/>
    </row>
    <row r="3058" spans="1:12" x14ac:dyDescent="0.35">
      <c r="A3058" s="9" t="s">
        <v>17764</v>
      </c>
      <c r="B3058" s="9" t="s">
        <v>17765</v>
      </c>
      <c r="C3058" s="9" t="s">
        <v>17766</v>
      </c>
      <c r="D3058" s="9">
        <v>3056</v>
      </c>
      <c r="E3058" s="9" t="s">
        <v>17767</v>
      </c>
      <c r="F3058" s="9" t="s">
        <v>365</v>
      </c>
      <c r="G3058" s="9" t="s">
        <v>17768</v>
      </c>
      <c r="H3058" s="9" t="s">
        <v>327</v>
      </c>
      <c r="I3058" s="9"/>
      <c r="J3058" s="9"/>
      <c r="K3058" s="9"/>
      <c r="L3058" s="9"/>
    </row>
    <row r="3059" spans="1:12" x14ac:dyDescent="0.35">
      <c r="A3059" s="9" t="s">
        <v>17769</v>
      </c>
      <c r="B3059" s="9" t="s">
        <v>17770</v>
      </c>
      <c r="C3059" s="9" t="s">
        <v>17771</v>
      </c>
      <c r="D3059" s="9">
        <v>3057</v>
      </c>
      <c r="E3059" s="9" t="s">
        <v>17772</v>
      </c>
      <c r="F3059" s="9" t="s">
        <v>392</v>
      </c>
      <c r="G3059" s="9" t="s">
        <v>17773</v>
      </c>
      <c r="H3059" s="9" t="s">
        <v>327</v>
      </c>
      <c r="I3059" s="9"/>
      <c r="J3059" s="9" t="s">
        <v>17774</v>
      </c>
      <c r="K3059" s="9" t="s">
        <v>17775</v>
      </c>
      <c r="L3059" s="9" t="s">
        <v>17775</v>
      </c>
    </row>
    <row r="3060" spans="1:12" x14ac:dyDescent="0.35">
      <c r="A3060" s="9" t="s">
        <v>17776</v>
      </c>
      <c r="B3060" s="9" t="s">
        <v>17777</v>
      </c>
      <c r="C3060" s="9" t="s">
        <v>17778</v>
      </c>
      <c r="D3060" s="9">
        <v>3058</v>
      </c>
      <c r="E3060" s="9" t="s">
        <v>17779</v>
      </c>
      <c r="F3060" s="9" t="s">
        <v>365</v>
      </c>
      <c r="G3060" s="9" t="s">
        <v>17780</v>
      </c>
      <c r="H3060" s="9" t="s">
        <v>327</v>
      </c>
      <c r="I3060" s="9"/>
      <c r="J3060" s="9" t="s">
        <v>17781</v>
      </c>
      <c r="K3060" s="9" t="s">
        <v>17782</v>
      </c>
      <c r="L3060" s="9" t="s">
        <v>17782</v>
      </c>
    </row>
    <row r="3061" spans="1:12" x14ac:dyDescent="0.35">
      <c r="A3061" s="9" t="s">
        <v>17783</v>
      </c>
      <c r="B3061" s="9" t="s">
        <v>17784</v>
      </c>
      <c r="C3061" s="9" t="s">
        <v>17785</v>
      </c>
      <c r="D3061" s="9">
        <v>3059</v>
      </c>
      <c r="E3061" s="9" t="s">
        <v>17786</v>
      </c>
      <c r="F3061" s="9" t="s">
        <v>392</v>
      </c>
      <c r="G3061" s="9" t="s">
        <v>17787</v>
      </c>
      <c r="H3061" s="9" t="s">
        <v>327</v>
      </c>
      <c r="I3061" s="9"/>
      <c r="J3061" s="9" t="s">
        <v>17788</v>
      </c>
      <c r="K3061" s="9" t="s">
        <v>17789</v>
      </c>
      <c r="L3061" s="9" t="s">
        <v>17789</v>
      </c>
    </row>
    <row r="3062" spans="1:12" x14ac:dyDescent="0.35">
      <c r="A3062" s="9" t="s">
        <v>17790</v>
      </c>
      <c r="B3062" s="9" t="s">
        <v>17791</v>
      </c>
      <c r="C3062" s="9" t="s">
        <v>17792</v>
      </c>
      <c r="D3062" s="9">
        <v>3060</v>
      </c>
      <c r="E3062" s="9" t="s">
        <v>17793</v>
      </c>
      <c r="F3062" s="9" t="s">
        <v>392</v>
      </c>
      <c r="G3062" s="9" t="s">
        <v>17794</v>
      </c>
      <c r="H3062" s="9" t="s">
        <v>320</v>
      </c>
      <c r="I3062" s="9"/>
      <c r="J3062" s="9"/>
      <c r="K3062" s="9"/>
      <c r="L3062" s="9"/>
    </row>
    <row r="3063" spans="1:12" x14ac:dyDescent="0.35">
      <c r="A3063" s="9" t="s">
        <v>17795</v>
      </c>
      <c r="B3063" s="9" t="s">
        <v>17796</v>
      </c>
      <c r="C3063" s="9" t="s">
        <v>17797</v>
      </c>
      <c r="D3063" s="9">
        <v>3061</v>
      </c>
      <c r="E3063" s="9" t="s">
        <v>17798</v>
      </c>
      <c r="F3063" s="9" t="s">
        <v>412</v>
      </c>
      <c r="G3063" s="9" t="s">
        <v>17799</v>
      </c>
      <c r="H3063" s="9" t="s">
        <v>327</v>
      </c>
      <c r="I3063" s="9"/>
      <c r="J3063" s="9" t="s">
        <v>17800</v>
      </c>
      <c r="K3063" s="9" t="s">
        <v>350</v>
      </c>
      <c r="L3063" s="9" t="s">
        <v>350</v>
      </c>
    </row>
    <row r="3064" spans="1:12" x14ac:dyDescent="0.35">
      <c r="A3064" s="9" t="s">
        <v>17801</v>
      </c>
      <c r="B3064" s="9" t="s">
        <v>17802</v>
      </c>
      <c r="C3064" s="9" t="s">
        <v>17803</v>
      </c>
      <c r="D3064" s="9">
        <v>3062</v>
      </c>
      <c r="E3064" s="9" t="s">
        <v>17804</v>
      </c>
      <c r="F3064" s="9" t="s">
        <v>412</v>
      </c>
      <c r="G3064" s="9" t="s">
        <v>17805</v>
      </c>
      <c r="H3064" s="9" t="s">
        <v>327</v>
      </c>
      <c r="I3064" s="9"/>
      <c r="J3064" s="9"/>
      <c r="K3064" s="9"/>
      <c r="L3064" s="9"/>
    </row>
    <row r="3065" spans="1:12" x14ac:dyDescent="0.35">
      <c r="A3065" s="9" t="s">
        <v>17806</v>
      </c>
      <c r="B3065" s="9" t="s">
        <v>17807</v>
      </c>
      <c r="C3065" s="9" t="s">
        <v>17808</v>
      </c>
      <c r="D3065" s="9">
        <v>3063</v>
      </c>
      <c r="E3065" s="9" t="s">
        <v>17809</v>
      </c>
      <c r="F3065" s="9" t="s">
        <v>412</v>
      </c>
      <c r="G3065" s="9" t="s">
        <v>17810</v>
      </c>
      <c r="H3065" s="9" t="s">
        <v>327</v>
      </c>
      <c r="I3065" s="9"/>
      <c r="J3065" s="9"/>
      <c r="K3065" s="9"/>
      <c r="L3065" s="9"/>
    </row>
    <row r="3066" spans="1:12" x14ac:dyDescent="0.35">
      <c r="A3066" s="9" t="s">
        <v>17811</v>
      </c>
      <c r="B3066" s="9" t="s">
        <v>17812</v>
      </c>
      <c r="C3066" s="9" t="s">
        <v>17813</v>
      </c>
      <c r="D3066" s="9">
        <v>3064</v>
      </c>
      <c r="E3066" s="9" t="s">
        <v>17814</v>
      </c>
      <c r="F3066" s="9" t="s">
        <v>392</v>
      </c>
      <c r="G3066" s="9" t="s">
        <v>17815</v>
      </c>
      <c r="H3066" s="9" t="s">
        <v>320</v>
      </c>
      <c r="I3066" s="9"/>
      <c r="J3066" s="9"/>
      <c r="K3066" s="9"/>
      <c r="L3066" s="9"/>
    </row>
    <row r="3067" spans="1:12" x14ac:dyDescent="0.35">
      <c r="A3067" s="9" t="s">
        <v>17816</v>
      </c>
      <c r="B3067" s="9" t="s">
        <v>17817</v>
      </c>
      <c r="C3067" s="9" t="s">
        <v>17818</v>
      </c>
      <c r="D3067" s="9">
        <v>3065</v>
      </c>
      <c r="E3067" s="9" t="s">
        <v>17819</v>
      </c>
      <c r="F3067" s="9" t="s">
        <v>412</v>
      </c>
      <c r="G3067" s="9" t="s">
        <v>17820</v>
      </c>
      <c r="H3067" s="9" t="s">
        <v>327</v>
      </c>
      <c r="I3067" s="9"/>
      <c r="J3067" s="9"/>
      <c r="K3067" s="9"/>
      <c r="L3067" s="9"/>
    </row>
    <row r="3068" spans="1:12" x14ac:dyDescent="0.35">
      <c r="A3068" s="9" t="s">
        <v>17821</v>
      </c>
      <c r="B3068" s="9" t="s">
        <v>17822</v>
      </c>
      <c r="C3068" s="9" t="s">
        <v>17823</v>
      </c>
      <c r="D3068" s="9">
        <v>3066</v>
      </c>
      <c r="E3068" s="9" t="s">
        <v>17824</v>
      </c>
      <c r="F3068" s="9" t="s">
        <v>318</v>
      </c>
      <c r="G3068" s="9" t="s">
        <v>17825</v>
      </c>
      <c r="H3068" s="9" t="s">
        <v>327</v>
      </c>
      <c r="I3068" s="9"/>
      <c r="J3068" s="9"/>
      <c r="K3068" s="9" t="s">
        <v>17826</v>
      </c>
      <c r="L3068" s="9" t="s">
        <v>17826</v>
      </c>
    </row>
    <row r="3069" spans="1:12" x14ac:dyDescent="0.35">
      <c r="A3069" s="9" t="s">
        <v>17827</v>
      </c>
      <c r="B3069" s="9" t="s">
        <v>17828</v>
      </c>
      <c r="C3069" s="9" t="s">
        <v>17829</v>
      </c>
      <c r="D3069" s="9">
        <v>3067</v>
      </c>
      <c r="E3069" s="9" t="s">
        <v>17830</v>
      </c>
      <c r="F3069" s="9" t="s">
        <v>318</v>
      </c>
      <c r="G3069" s="9" t="s">
        <v>17831</v>
      </c>
      <c r="H3069" s="9" t="s">
        <v>320</v>
      </c>
      <c r="I3069" s="9"/>
      <c r="J3069" s="9"/>
      <c r="K3069" s="9" t="s">
        <v>17832</v>
      </c>
      <c r="L3069" s="9" t="s">
        <v>17832</v>
      </c>
    </row>
    <row r="3070" spans="1:12" x14ac:dyDescent="0.35">
      <c r="A3070" s="9" t="s">
        <v>17833</v>
      </c>
      <c r="B3070" s="9" t="s">
        <v>17834</v>
      </c>
      <c r="C3070" s="9" t="s">
        <v>17835</v>
      </c>
      <c r="D3070" s="9">
        <v>3068</v>
      </c>
      <c r="E3070" s="9" t="s">
        <v>17836</v>
      </c>
      <c r="F3070" s="9" t="s">
        <v>318</v>
      </c>
      <c r="G3070" s="9" t="s">
        <v>17837</v>
      </c>
      <c r="H3070" s="9" t="s">
        <v>320</v>
      </c>
      <c r="I3070" s="9"/>
      <c r="J3070" s="9"/>
      <c r="K3070" s="9"/>
      <c r="L3070" s="9"/>
    </row>
    <row r="3071" spans="1:12" x14ac:dyDescent="0.35">
      <c r="A3071" s="9" t="s">
        <v>17838</v>
      </c>
      <c r="B3071" s="9" t="s">
        <v>17839</v>
      </c>
      <c r="C3071" s="9" t="s">
        <v>17840</v>
      </c>
      <c r="D3071" s="9">
        <v>3069</v>
      </c>
      <c r="E3071" s="9" t="s">
        <v>17841</v>
      </c>
      <c r="F3071" s="9" t="s">
        <v>318</v>
      </c>
      <c r="G3071" s="9" t="s">
        <v>17842</v>
      </c>
      <c r="H3071" s="9" t="s">
        <v>320</v>
      </c>
      <c r="I3071" s="9"/>
      <c r="J3071" s="9"/>
      <c r="K3071" s="9"/>
      <c r="L3071" s="9"/>
    </row>
    <row r="3072" spans="1:12" x14ac:dyDescent="0.35">
      <c r="A3072" s="9" t="s">
        <v>17843</v>
      </c>
      <c r="B3072" s="9" t="s">
        <v>17844</v>
      </c>
      <c r="C3072" s="9" t="s">
        <v>17845</v>
      </c>
      <c r="D3072" s="9">
        <v>3070</v>
      </c>
      <c r="E3072" s="9" t="s">
        <v>17846</v>
      </c>
      <c r="F3072" s="9" t="s">
        <v>318</v>
      </c>
      <c r="G3072" s="9" t="s">
        <v>17847</v>
      </c>
      <c r="H3072" s="9" t="s">
        <v>327</v>
      </c>
      <c r="I3072" s="9"/>
      <c r="J3072" s="9"/>
      <c r="K3072" s="9" t="s">
        <v>17848</v>
      </c>
      <c r="L3072" s="9" t="s">
        <v>17849</v>
      </c>
    </row>
    <row r="3073" spans="1:12" x14ac:dyDescent="0.35">
      <c r="A3073" s="9" t="s">
        <v>17850</v>
      </c>
      <c r="B3073" s="9" t="s">
        <v>17851</v>
      </c>
      <c r="C3073" s="9" t="s">
        <v>17852</v>
      </c>
      <c r="D3073" s="9">
        <v>3071</v>
      </c>
      <c r="E3073" s="9" t="s">
        <v>17853</v>
      </c>
      <c r="F3073" s="9" t="s">
        <v>365</v>
      </c>
      <c r="G3073" s="9" t="s">
        <v>17854</v>
      </c>
      <c r="H3073" s="9" t="s">
        <v>327</v>
      </c>
      <c r="I3073" s="9"/>
      <c r="J3073" s="9"/>
      <c r="K3073" s="9" t="s">
        <v>17855</v>
      </c>
      <c r="L3073" s="9" t="s">
        <v>17849</v>
      </c>
    </row>
    <row r="3074" spans="1:12" x14ac:dyDescent="0.35">
      <c r="A3074" s="9" t="s">
        <v>17856</v>
      </c>
      <c r="B3074" s="9" t="s">
        <v>17857</v>
      </c>
      <c r="C3074" s="9" t="s">
        <v>17858</v>
      </c>
      <c r="D3074" s="9">
        <v>3072</v>
      </c>
      <c r="E3074" s="9" t="s">
        <v>17859</v>
      </c>
      <c r="F3074" s="9" t="s">
        <v>318</v>
      </c>
      <c r="G3074" s="9" t="s">
        <v>17860</v>
      </c>
      <c r="H3074" s="9" t="s">
        <v>320</v>
      </c>
      <c r="I3074" s="9"/>
      <c r="J3074" s="9"/>
      <c r="K3074" s="9" t="s">
        <v>17861</v>
      </c>
      <c r="L3074" s="9" t="s">
        <v>531</v>
      </c>
    </row>
    <row r="3075" spans="1:12" x14ac:dyDescent="0.35">
      <c r="A3075" s="9" t="s">
        <v>17862</v>
      </c>
      <c r="B3075" s="9" t="s">
        <v>17863</v>
      </c>
      <c r="C3075" s="9" t="s">
        <v>17864</v>
      </c>
      <c r="D3075" s="9">
        <v>3073</v>
      </c>
      <c r="E3075" s="9" t="s">
        <v>17865</v>
      </c>
      <c r="F3075" s="9" t="s">
        <v>392</v>
      </c>
      <c r="G3075" s="9" t="s">
        <v>17866</v>
      </c>
      <c r="H3075" s="9" t="s">
        <v>327</v>
      </c>
      <c r="I3075" s="9"/>
      <c r="J3075" s="9" t="s">
        <v>17867</v>
      </c>
      <c r="K3075" s="9" t="s">
        <v>17868</v>
      </c>
      <c r="L3075" s="9" t="s">
        <v>17868</v>
      </c>
    </row>
    <row r="3076" spans="1:12" x14ac:dyDescent="0.35">
      <c r="A3076" s="9" t="s">
        <v>17869</v>
      </c>
      <c r="B3076" s="9" t="s">
        <v>17870</v>
      </c>
      <c r="C3076" s="9" t="s">
        <v>17871</v>
      </c>
      <c r="D3076" s="9">
        <v>3074</v>
      </c>
      <c r="E3076" s="9" t="s">
        <v>17872</v>
      </c>
      <c r="F3076" s="9" t="s">
        <v>318</v>
      </c>
      <c r="G3076" s="9" t="s">
        <v>17873</v>
      </c>
      <c r="H3076" s="9" t="s">
        <v>327</v>
      </c>
      <c r="I3076" s="9"/>
      <c r="J3076" s="9"/>
      <c r="K3076" s="9" t="s">
        <v>17874</v>
      </c>
      <c r="L3076" s="9" t="s">
        <v>17874</v>
      </c>
    </row>
    <row r="3077" spans="1:12" x14ac:dyDescent="0.35">
      <c r="A3077" s="9" t="s">
        <v>17875</v>
      </c>
      <c r="B3077" s="9" t="s">
        <v>17876</v>
      </c>
      <c r="C3077" s="9" t="s">
        <v>17877</v>
      </c>
      <c r="D3077" s="9">
        <v>3075</v>
      </c>
      <c r="E3077" s="9" t="s">
        <v>17878</v>
      </c>
      <c r="F3077" s="9" t="s">
        <v>318</v>
      </c>
      <c r="G3077" s="9" t="s">
        <v>17879</v>
      </c>
      <c r="H3077" s="9" t="s">
        <v>327</v>
      </c>
      <c r="I3077" s="9"/>
      <c r="J3077" s="9" t="s">
        <v>17880</v>
      </c>
      <c r="K3077" s="9" t="s">
        <v>17881</v>
      </c>
      <c r="L3077" s="9" t="s">
        <v>17881</v>
      </c>
    </row>
    <row r="3078" spans="1:12" x14ac:dyDescent="0.35">
      <c r="A3078" s="9" t="s">
        <v>17882</v>
      </c>
      <c r="B3078" s="9" t="s">
        <v>17883</v>
      </c>
      <c r="C3078" s="9" t="s">
        <v>17884</v>
      </c>
      <c r="D3078" s="9">
        <v>3076</v>
      </c>
      <c r="E3078" s="9" t="s">
        <v>17885</v>
      </c>
      <c r="F3078" s="9" t="s">
        <v>412</v>
      </c>
      <c r="G3078" s="9" t="s">
        <v>17886</v>
      </c>
      <c r="H3078" s="9" t="s">
        <v>320</v>
      </c>
      <c r="I3078" s="9"/>
      <c r="J3078" s="9"/>
      <c r="K3078" s="9"/>
      <c r="L3078" s="9"/>
    </row>
    <row r="3079" spans="1:12" x14ac:dyDescent="0.35">
      <c r="A3079" s="9" t="s">
        <v>17887</v>
      </c>
      <c r="B3079" s="9" t="s">
        <v>17888</v>
      </c>
      <c r="C3079" s="9" t="s">
        <v>17889</v>
      </c>
      <c r="D3079" s="9">
        <v>3077</v>
      </c>
      <c r="E3079" s="9" t="s">
        <v>17890</v>
      </c>
      <c r="F3079" s="9" t="s">
        <v>865</v>
      </c>
      <c r="G3079" s="9" t="s">
        <v>17891</v>
      </c>
      <c r="H3079" s="9" t="s">
        <v>320</v>
      </c>
      <c r="I3079" s="9"/>
      <c r="J3079" s="9"/>
      <c r="K3079" s="9"/>
      <c r="L3079" s="9"/>
    </row>
    <row r="3080" spans="1:12" x14ac:dyDescent="0.35">
      <c r="A3080" s="9" t="s">
        <v>17892</v>
      </c>
      <c r="B3080" s="9" t="s">
        <v>17893</v>
      </c>
      <c r="C3080" s="9" t="s">
        <v>17894</v>
      </c>
      <c r="D3080" s="9">
        <v>3078</v>
      </c>
      <c r="E3080" s="9" t="s">
        <v>17895</v>
      </c>
      <c r="F3080" s="9" t="s">
        <v>318</v>
      </c>
      <c r="G3080" s="9" t="s">
        <v>17896</v>
      </c>
      <c r="H3080" s="9" t="s">
        <v>327</v>
      </c>
      <c r="I3080" s="9"/>
      <c r="J3080" s="9" t="s">
        <v>17897</v>
      </c>
      <c r="K3080" s="9" t="s">
        <v>17898</v>
      </c>
      <c r="L3080" s="9" t="s">
        <v>17898</v>
      </c>
    </row>
    <row r="3081" spans="1:12" x14ac:dyDescent="0.35">
      <c r="A3081" s="9" t="s">
        <v>17899</v>
      </c>
      <c r="B3081" s="9" t="s">
        <v>17900</v>
      </c>
      <c r="C3081" s="9" t="s">
        <v>17901</v>
      </c>
      <c r="D3081" s="9">
        <v>3079</v>
      </c>
      <c r="E3081" s="9" t="s">
        <v>17902</v>
      </c>
      <c r="F3081" s="9" t="s">
        <v>318</v>
      </c>
      <c r="G3081" s="9" t="s">
        <v>17903</v>
      </c>
      <c r="H3081" s="9" t="s">
        <v>320</v>
      </c>
      <c r="I3081" s="9"/>
      <c r="J3081" s="9"/>
      <c r="K3081" s="9" t="s">
        <v>17904</v>
      </c>
      <c r="L3081" s="9" t="s">
        <v>17904</v>
      </c>
    </row>
    <row r="3082" spans="1:12" x14ac:dyDescent="0.35">
      <c r="A3082" s="9" t="s">
        <v>17905</v>
      </c>
      <c r="B3082" s="9" t="s">
        <v>17906</v>
      </c>
      <c r="C3082" s="9" t="s">
        <v>17907</v>
      </c>
      <c r="D3082" s="9">
        <v>3080</v>
      </c>
      <c r="E3082" s="9" t="s">
        <v>17908</v>
      </c>
      <c r="F3082" s="9" t="s">
        <v>318</v>
      </c>
      <c r="G3082" s="9" t="s">
        <v>17909</v>
      </c>
      <c r="H3082" s="9" t="s">
        <v>327</v>
      </c>
      <c r="I3082" s="9"/>
      <c r="J3082" s="9" t="s">
        <v>17910</v>
      </c>
      <c r="K3082" s="9" t="s">
        <v>17911</v>
      </c>
      <c r="L3082" s="9" t="s">
        <v>17911</v>
      </c>
    </row>
    <row r="3083" spans="1:12" x14ac:dyDescent="0.35">
      <c r="A3083" s="9" t="s">
        <v>17912</v>
      </c>
      <c r="B3083" s="9" t="s">
        <v>17913</v>
      </c>
      <c r="C3083" s="9" t="s">
        <v>17914</v>
      </c>
      <c r="D3083" s="9">
        <v>3081</v>
      </c>
      <c r="E3083" s="9" t="s">
        <v>17915</v>
      </c>
      <c r="F3083" s="9" t="s">
        <v>318</v>
      </c>
      <c r="G3083" s="9" t="s">
        <v>17916</v>
      </c>
      <c r="H3083" s="9" t="s">
        <v>320</v>
      </c>
      <c r="I3083" s="9"/>
      <c r="J3083" s="9"/>
      <c r="K3083" s="9" t="s">
        <v>17917</v>
      </c>
      <c r="L3083" s="9" t="s">
        <v>17917</v>
      </c>
    </row>
    <row r="3084" spans="1:12" x14ac:dyDescent="0.35">
      <c r="A3084" s="9" t="s">
        <v>17918</v>
      </c>
      <c r="B3084" s="9" t="s">
        <v>17919</v>
      </c>
      <c r="C3084" s="9" t="s">
        <v>17920</v>
      </c>
      <c r="D3084" s="9">
        <v>3082</v>
      </c>
      <c r="E3084" s="9" t="s">
        <v>17921</v>
      </c>
      <c r="F3084" s="9" t="s">
        <v>318</v>
      </c>
      <c r="G3084" s="9" t="s">
        <v>17922</v>
      </c>
      <c r="H3084" s="9" t="s">
        <v>320</v>
      </c>
      <c r="I3084" s="9"/>
      <c r="J3084" s="9"/>
      <c r="K3084" s="9"/>
      <c r="L3084" s="9"/>
    </row>
    <row r="3085" spans="1:12" x14ac:dyDescent="0.35">
      <c r="A3085" s="9" t="s">
        <v>17923</v>
      </c>
      <c r="B3085" s="9" t="s">
        <v>17924</v>
      </c>
      <c r="C3085" s="9" t="s">
        <v>17925</v>
      </c>
      <c r="D3085" s="9">
        <v>3083</v>
      </c>
      <c r="E3085" s="9" t="s">
        <v>17926</v>
      </c>
      <c r="F3085" s="9" t="s">
        <v>318</v>
      </c>
      <c r="G3085" s="9" t="s">
        <v>17927</v>
      </c>
      <c r="H3085" s="9" t="s">
        <v>320</v>
      </c>
      <c r="I3085" s="9"/>
      <c r="J3085" s="9"/>
      <c r="K3085" s="9" t="s">
        <v>17928</v>
      </c>
      <c r="L3085" s="9" t="s">
        <v>17928</v>
      </c>
    </row>
    <row r="3086" spans="1:12" x14ac:dyDescent="0.35">
      <c r="A3086" s="9" t="s">
        <v>17929</v>
      </c>
      <c r="B3086" s="9" t="s">
        <v>17930</v>
      </c>
      <c r="C3086" s="9" t="s">
        <v>17931</v>
      </c>
      <c r="D3086" s="9">
        <v>3084</v>
      </c>
      <c r="E3086" s="9" t="s">
        <v>17932</v>
      </c>
      <c r="F3086" s="9" t="s">
        <v>365</v>
      </c>
      <c r="G3086" s="9" t="s">
        <v>17933</v>
      </c>
      <c r="H3086" s="9" t="s">
        <v>327</v>
      </c>
      <c r="I3086" s="9"/>
      <c r="J3086" s="9"/>
      <c r="K3086" s="9"/>
      <c r="L3086" s="9"/>
    </row>
    <row r="3087" spans="1:12" x14ac:dyDescent="0.35">
      <c r="A3087" s="9" t="s">
        <v>17934</v>
      </c>
      <c r="B3087" s="9" t="s">
        <v>17935</v>
      </c>
      <c r="C3087" s="9" t="s">
        <v>17936</v>
      </c>
      <c r="D3087" s="9">
        <v>3085</v>
      </c>
      <c r="E3087" s="9" t="s">
        <v>17937</v>
      </c>
      <c r="F3087" s="9" t="s">
        <v>318</v>
      </c>
      <c r="G3087" s="9" t="s">
        <v>17938</v>
      </c>
      <c r="H3087" s="9" t="s">
        <v>327</v>
      </c>
      <c r="I3087" s="9"/>
      <c r="J3087" s="9" t="s">
        <v>17939</v>
      </c>
      <c r="K3087" s="9" t="s">
        <v>17940</v>
      </c>
      <c r="L3087" s="9" t="s">
        <v>17940</v>
      </c>
    </row>
    <row r="3088" spans="1:12" x14ac:dyDescent="0.35">
      <c r="A3088" s="9" t="s">
        <v>17941</v>
      </c>
      <c r="B3088" s="9" t="s">
        <v>17942</v>
      </c>
      <c r="C3088" s="9" t="s">
        <v>17943</v>
      </c>
      <c r="D3088" s="9">
        <v>3086</v>
      </c>
      <c r="E3088" s="9" t="s">
        <v>17944</v>
      </c>
      <c r="F3088" s="9" t="s">
        <v>412</v>
      </c>
      <c r="G3088" s="9" t="s">
        <v>17945</v>
      </c>
      <c r="H3088" s="9" t="s">
        <v>320</v>
      </c>
      <c r="I3088" s="9"/>
      <c r="J3088" s="9"/>
      <c r="K3088" s="9"/>
      <c r="L3088" s="9"/>
    </row>
    <row r="3089" spans="1:12" x14ac:dyDescent="0.35">
      <c r="A3089" s="9" t="s">
        <v>17946</v>
      </c>
      <c r="B3089" s="9" t="s">
        <v>17947</v>
      </c>
      <c r="C3089" s="9" t="s">
        <v>17948</v>
      </c>
      <c r="D3089" s="9">
        <v>3087</v>
      </c>
      <c r="E3089" s="9" t="s">
        <v>17949</v>
      </c>
      <c r="F3089" s="9" t="s">
        <v>392</v>
      </c>
      <c r="G3089" s="9" t="s">
        <v>17950</v>
      </c>
      <c r="H3089" s="9" t="s">
        <v>327</v>
      </c>
      <c r="I3089" s="9"/>
      <c r="J3089" s="9" t="s">
        <v>17951</v>
      </c>
      <c r="K3089" s="9" t="s">
        <v>350</v>
      </c>
      <c r="L3089" s="9" t="s">
        <v>350</v>
      </c>
    </row>
    <row r="3090" spans="1:12" x14ac:dyDescent="0.35">
      <c r="A3090" s="9" t="s">
        <v>17952</v>
      </c>
      <c r="B3090" s="9" t="s">
        <v>17953</v>
      </c>
      <c r="C3090" s="9" t="s">
        <v>17954</v>
      </c>
      <c r="D3090" s="9">
        <v>3088</v>
      </c>
      <c r="E3090" s="9" t="s">
        <v>17955</v>
      </c>
      <c r="F3090" s="9" t="s">
        <v>865</v>
      </c>
      <c r="G3090" s="9" t="s">
        <v>17956</v>
      </c>
      <c r="H3090" s="9" t="s">
        <v>320</v>
      </c>
      <c r="I3090" s="9"/>
      <c r="J3090" s="9"/>
      <c r="K3090" s="9"/>
      <c r="L3090" s="9"/>
    </row>
    <row r="3091" spans="1:12" x14ac:dyDescent="0.35">
      <c r="A3091" s="9" t="s">
        <v>17957</v>
      </c>
      <c r="B3091" s="9" t="s">
        <v>17958</v>
      </c>
      <c r="C3091" s="9" t="s">
        <v>17959</v>
      </c>
      <c r="D3091" s="9">
        <v>3089</v>
      </c>
      <c r="E3091" s="9" t="s">
        <v>17960</v>
      </c>
      <c r="F3091" s="9" t="s">
        <v>318</v>
      </c>
      <c r="G3091" s="9" t="s">
        <v>17961</v>
      </c>
      <c r="H3091" s="9" t="s">
        <v>320</v>
      </c>
      <c r="I3091" s="9"/>
      <c r="J3091" s="9"/>
      <c r="K3091" s="9" t="s">
        <v>17962</v>
      </c>
      <c r="L3091" s="9" t="s">
        <v>17963</v>
      </c>
    </row>
    <row r="3092" spans="1:12" x14ac:dyDescent="0.35">
      <c r="A3092" s="9" t="s">
        <v>17964</v>
      </c>
      <c r="B3092" s="9" t="s">
        <v>17965</v>
      </c>
      <c r="C3092" s="9" t="s">
        <v>17966</v>
      </c>
      <c r="D3092" s="9">
        <v>3090</v>
      </c>
      <c r="E3092" s="9" t="s">
        <v>17967</v>
      </c>
      <c r="F3092" s="9" t="s">
        <v>318</v>
      </c>
      <c r="G3092" s="9" t="s">
        <v>17968</v>
      </c>
      <c r="H3092" s="9" t="s">
        <v>320</v>
      </c>
      <c r="I3092" s="9"/>
      <c r="J3092" s="9"/>
      <c r="K3092" s="9"/>
      <c r="L3092" s="9"/>
    </row>
    <row r="3093" spans="1:12" x14ac:dyDescent="0.35">
      <c r="A3093" s="9" t="s">
        <v>17969</v>
      </c>
      <c r="B3093" s="9" t="s">
        <v>17970</v>
      </c>
      <c r="C3093" s="9" t="s">
        <v>17971</v>
      </c>
      <c r="D3093" s="9">
        <v>3091</v>
      </c>
      <c r="E3093" s="9" t="s">
        <v>17972</v>
      </c>
      <c r="F3093" s="9" t="s">
        <v>318</v>
      </c>
      <c r="G3093" s="9" t="s">
        <v>17973</v>
      </c>
      <c r="H3093" s="9" t="s">
        <v>320</v>
      </c>
      <c r="I3093" s="9"/>
      <c r="J3093" s="9"/>
      <c r="K3093" s="9" t="s">
        <v>17974</v>
      </c>
      <c r="L3093" s="9" t="s">
        <v>17974</v>
      </c>
    </row>
    <row r="3094" spans="1:12" x14ac:dyDescent="0.35">
      <c r="A3094" s="9" t="s">
        <v>17975</v>
      </c>
      <c r="B3094" s="9" t="s">
        <v>17976</v>
      </c>
      <c r="C3094" s="9" t="s">
        <v>17977</v>
      </c>
      <c r="D3094" s="9">
        <v>3092</v>
      </c>
      <c r="E3094" s="9" t="s">
        <v>17978</v>
      </c>
      <c r="F3094" s="9" t="s">
        <v>365</v>
      </c>
      <c r="G3094" s="9" t="s">
        <v>17979</v>
      </c>
      <c r="H3094" s="9" t="s">
        <v>327</v>
      </c>
      <c r="I3094" s="9"/>
      <c r="J3094" s="9"/>
      <c r="K3094" s="9"/>
      <c r="L3094" s="9"/>
    </row>
    <row r="3095" spans="1:12" x14ac:dyDescent="0.35">
      <c r="A3095" s="9" t="s">
        <v>17980</v>
      </c>
      <c r="B3095" s="9" t="s">
        <v>17981</v>
      </c>
      <c r="C3095" s="9" t="s">
        <v>17982</v>
      </c>
      <c r="D3095" s="9">
        <v>3093</v>
      </c>
      <c r="E3095" s="9" t="s">
        <v>17983</v>
      </c>
      <c r="F3095" s="9" t="s">
        <v>392</v>
      </c>
      <c r="G3095" s="9" t="s">
        <v>17984</v>
      </c>
      <c r="H3095" s="9" t="s">
        <v>320</v>
      </c>
      <c r="I3095" s="9"/>
      <c r="J3095" s="9"/>
      <c r="K3095" s="9"/>
      <c r="L3095" s="9"/>
    </row>
    <row r="3096" spans="1:12" x14ac:dyDescent="0.35">
      <c r="A3096" s="9" t="s">
        <v>17985</v>
      </c>
      <c r="B3096" s="9" t="s">
        <v>17986</v>
      </c>
      <c r="C3096" s="9" t="s">
        <v>17987</v>
      </c>
      <c r="D3096" s="9">
        <v>3094</v>
      </c>
      <c r="E3096" s="9" t="s">
        <v>17988</v>
      </c>
      <c r="F3096" s="9" t="s">
        <v>365</v>
      </c>
      <c r="G3096" s="9" t="s">
        <v>17989</v>
      </c>
      <c r="H3096" s="9" t="s">
        <v>327</v>
      </c>
      <c r="I3096" s="9"/>
      <c r="J3096" s="9" t="s">
        <v>17990</v>
      </c>
      <c r="K3096" s="9" t="s">
        <v>17991</v>
      </c>
      <c r="L3096" s="9" t="s">
        <v>17991</v>
      </c>
    </row>
    <row r="3097" spans="1:12" x14ac:dyDescent="0.35">
      <c r="A3097" s="9" t="s">
        <v>17992</v>
      </c>
      <c r="B3097" s="9" t="s">
        <v>17993</v>
      </c>
      <c r="C3097" s="9" t="s">
        <v>17994</v>
      </c>
      <c r="D3097" s="9">
        <v>3095</v>
      </c>
      <c r="E3097" s="9" t="s">
        <v>17995</v>
      </c>
      <c r="F3097" s="9" t="s">
        <v>365</v>
      </c>
      <c r="G3097" s="9"/>
      <c r="H3097" s="9"/>
      <c r="I3097" s="9"/>
      <c r="J3097" s="9"/>
      <c r="K3097" s="9"/>
      <c r="L3097" s="9"/>
    </row>
    <row r="3098" spans="1:12" x14ac:dyDescent="0.35">
      <c r="A3098" s="9" t="s">
        <v>17996</v>
      </c>
      <c r="B3098" s="9" t="s">
        <v>17997</v>
      </c>
      <c r="C3098" s="9" t="s">
        <v>17998</v>
      </c>
      <c r="D3098" s="9">
        <v>3096</v>
      </c>
      <c r="E3098" s="9" t="s">
        <v>17999</v>
      </c>
      <c r="F3098" s="9" t="s">
        <v>318</v>
      </c>
      <c r="G3098" s="9" t="s">
        <v>18000</v>
      </c>
      <c r="H3098" s="9" t="s">
        <v>327</v>
      </c>
      <c r="I3098" s="9"/>
      <c r="J3098" s="9" t="s">
        <v>18001</v>
      </c>
      <c r="K3098" s="9" t="s">
        <v>18002</v>
      </c>
      <c r="L3098" s="9" t="s">
        <v>18002</v>
      </c>
    </row>
    <row r="3099" spans="1:12" x14ac:dyDescent="0.35">
      <c r="A3099" s="9" t="s">
        <v>18003</v>
      </c>
      <c r="B3099" s="9" t="s">
        <v>18004</v>
      </c>
      <c r="C3099" s="9" t="s">
        <v>18005</v>
      </c>
      <c r="D3099" s="9">
        <v>3097</v>
      </c>
      <c r="E3099" s="9" t="s">
        <v>18006</v>
      </c>
      <c r="F3099" s="9" t="s">
        <v>318</v>
      </c>
      <c r="G3099" s="9" t="s">
        <v>18007</v>
      </c>
      <c r="H3099" s="9" t="s">
        <v>327</v>
      </c>
      <c r="I3099" s="9"/>
      <c r="J3099" s="9" t="s">
        <v>18008</v>
      </c>
      <c r="K3099" s="9" t="s">
        <v>18009</v>
      </c>
      <c r="L3099" s="9" t="s">
        <v>18009</v>
      </c>
    </row>
    <row r="3100" spans="1:12" x14ac:dyDescent="0.35">
      <c r="A3100" s="9" t="s">
        <v>18010</v>
      </c>
      <c r="B3100" s="9" t="s">
        <v>18011</v>
      </c>
      <c r="C3100" s="9" t="s">
        <v>18012</v>
      </c>
      <c r="D3100" s="9">
        <v>3098</v>
      </c>
      <c r="E3100" s="9" t="s">
        <v>18013</v>
      </c>
      <c r="F3100" s="9" t="s">
        <v>318</v>
      </c>
      <c r="G3100" s="9" t="s">
        <v>18014</v>
      </c>
      <c r="H3100" s="9" t="s">
        <v>320</v>
      </c>
      <c r="I3100" s="9"/>
      <c r="J3100" s="9"/>
      <c r="K3100" s="9"/>
      <c r="L3100" s="9"/>
    </row>
    <row r="3101" spans="1:12" x14ac:dyDescent="0.35">
      <c r="A3101" s="9" t="s">
        <v>18015</v>
      </c>
      <c r="B3101" s="9" t="s">
        <v>18016</v>
      </c>
      <c r="C3101" s="9" t="s">
        <v>18017</v>
      </c>
      <c r="D3101" s="9">
        <v>3099</v>
      </c>
      <c r="E3101" s="9" t="s">
        <v>18018</v>
      </c>
      <c r="F3101" s="9" t="s">
        <v>392</v>
      </c>
      <c r="G3101" s="9" t="s">
        <v>18019</v>
      </c>
      <c r="H3101" s="9" t="s">
        <v>320</v>
      </c>
      <c r="I3101" s="9"/>
      <c r="J3101" s="9"/>
      <c r="K3101" s="9"/>
      <c r="L3101" s="9"/>
    </row>
    <row r="3102" spans="1:12" x14ac:dyDescent="0.35">
      <c r="A3102" s="9" t="s">
        <v>18020</v>
      </c>
      <c r="B3102" s="9" t="s">
        <v>18021</v>
      </c>
      <c r="C3102" s="9" t="s">
        <v>18022</v>
      </c>
      <c r="D3102" s="9">
        <v>3100</v>
      </c>
      <c r="E3102" s="9" t="s">
        <v>18023</v>
      </c>
      <c r="F3102" s="9" t="s">
        <v>318</v>
      </c>
      <c r="G3102" s="9" t="s">
        <v>18024</v>
      </c>
      <c r="H3102" s="9" t="s">
        <v>327</v>
      </c>
      <c r="I3102" s="9"/>
      <c r="J3102" s="9" t="s">
        <v>18025</v>
      </c>
      <c r="K3102" s="9" t="s">
        <v>18026</v>
      </c>
      <c r="L3102" s="9" t="s">
        <v>18026</v>
      </c>
    </row>
    <row r="3103" spans="1:12" x14ac:dyDescent="0.35">
      <c r="A3103" s="9" t="s">
        <v>18027</v>
      </c>
      <c r="B3103" s="9" t="s">
        <v>18028</v>
      </c>
      <c r="C3103" s="9" t="s">
        <v>18029</v>
      </c>
      <c r="D3103" s="9">
        <v>3101</v>
      </c>
      <c r="E3103" s="9" t="s">
        <v>18030</v>
      </c>
      <c r="F3103" s="9" t="s">
        <v>318</v>
      </c>
      <c r="G3103" s="9" t="s">
        <v>18031</v>
      </c>
      <c r="H3103" s="9" t="s">
        <v>327</v>
      </c>
      <c r="I3103" s="9"/>
      <c r="J3103" s="9" t="s">
        <v>18032</v>
      </c>
      <c r="K3103" s="9" t="s">
        <v>18033</v>
      </c>
      <c r="L3103" s="9" t="s">
        <v>18033</v>
      </c>
    </row>
    <row r="3104" spans="1:12" x14ac:dyDescent="0.35">
      <c r="A3104" s="9" t="s">
        <v>18034</v>
      </c>
      <c r="B3104" s="9" t="s">
        <v>18035</v>
      </c>
      <c r="C3104" s="9" t="s">
        <v>18036</v>
      </c>
      <c r="D3104" s="9">
        <v>3102</v>
      </c>
      <c r="E3104" s="9" t="s">
        <v>18037</v>
      </c>
      <c r="F3104" s="9" t="s">
        <v>318</v>
      </c>
      <c r="G3104" s="9" t="s">
        <v>18038</v>
      </c>
      <c r="H3104" s="9" t="s">
        <v>320</v>
      </c>
      <c r="I3104" s="9"/>
      <c r="J3104" s="9"/>
      <c r="K3104" s="9" t="s">
        <v>350</v>
      </c>
      <c r="L3104" s="9" t="s">
        <v>350</v>
      </c>
    </row>
    <row r="3105" spans="1:12" x14ac:dyDescent="0.35">
      <c r="A3105" s="9" t="s">
        <v>18039</v>
      </c>
      <c r="B3105" s="9" t="s">
        <v>18040</v>
      </c>
      <c r="C3105" s="9" t="s">
        <v>18041</v>
      </c>
      <c r="D3105" s="9">
        <v>3103</v>
      </c>
      <c r="E3105" s="9" t="s">
        <v>18042</v>
      </c>
      <c r="F3105" s="9" t="s">
        <v>318</v>
      </c>
      <c r="G3105" s="9" t="s">
        <v>18043</v>
      </c>
      <c r="H3105" s="9" t="s">
        <v>320</v>
      </c>
      <c r="I3105" s="9"/>
      <c r="J3105" s="9"/>
      <c r="K3105" s="9" t="s">
        <v>18044</v>
      </c>
      <c r="L3105" s="9" t="s">
        <v>18044</v>
      </c>
    </row>
    <row r="3106" spans="1:12" x14ac:dyDescent="0.35">
      <c r="A3106" s="9" t="s">
        <v>18045</v>
      </c>
      <c r="B3106" s="9" t="s">
        <v>18046</v>
      </c>
      <c r="C3106" s="9" t="s">
        <v>18047</v>
      </c>
      <c r="D3106" s="9">
        <v>3104</v>
      </c>
      <c r="E3106" s="9" t="s">
        <v>18048</v>
      </c>
      <c r="F3106" s="9" t="s">
        <v>318</v>
      </c>
      <c r="G3106" s="9" t="s">
        <v>18049</v>
      </c>
      <c r="H3106" s="9" t="s">
        <v>320</v>
      </c>
      <c r="I3106" s="9"/>
      <c r="J3106" s="9"/>
      <c r="K3106" s="9" t="s">
        <v>350</v>
      </c>
      <c r="L3106" s="9" t="s">
        <v>350</v>
      </c>
    </row>
    <row r="3107" spans="1:12" x14ac:dyDescent="0.35">
      <c r="A3107" s="9" t="s">
        <v>18050</v>
      </c>
      <c r="B3107" s="9" t="s">
        <v>18051</v>
      </c>
      <c r="C3107" s="9" t="s">
        <v>18052</v>
      </c>
      <c r="D3107" s="9">
        <v>3105</v>
      </c>
      <c r="E3107" s="9" t="s">
        <v>18053</v>
      </c>
      <c r="F3107" s="9" t="s">
        <v>318</v>
      </c>
      <c r="G3107" s="9" t="s">
        <v>18054</v>
      </c>
      <c r="H3107" s="9" t="s">
        <v>320</v>
      </c>
      <c r="I3107" s="9"/>
      <c r="J3107" s="9"/>
      <c r="K3107" s="9" t="s">
        <v>350</v>
      </c>
      <c r="L3107" s="9" t="s">
        <v>350</v>
      </c>
    </row>
    <row r="3108" spans="1:12" x14ac:dyDescent="0.35">
      <c r="A3108" s="9" t="s">
        <v>18055</v>
      </c>
      <c r="B3108" s="9" t="s">
        <v>18056</v>
      </c>
      <c r="C3108" s="9" t="s">
        <v>18057</v>
      </c>
      <c r="D3108" s="9">
        <v>3106</v>
      </c>
      <c r="E3108" s="9" t="s">
        <v>18058</v>
      </c>
      <c r="F3108" s="9" t="s">
        <v>318</v>
      </c>
      <c r="G3108" s="9"/>
      <c r="H3108" s="9"/>
      <c r="I3108" s="9"/>
      <c r="J3108" s="9" t="s">
        <v>18059</v>
      </c>
      <c r="K3108" s="9" t="s">
        <v>18060</v>
      </c>
      <c r="L3108" s="9" t="s">
        <v>18060</v>
      </c>
    </row>
    <row r="3109" spans="1:12" x14ac:dyDescent="0.35">
      <c r="A3109" s="9" t="s">
        <v>18061</v>
      </c>
      <c r="B3109" s="9" t="s">
        <v>18062</v>
      </c>
      <c r="C3109" s="9" t="s">
        <v>18063</v>
      </c>
      <c r="D3109" s="9">
        <v>3107</v>
      </c>
      <c r="E3109" s="9" t="s">
        <v>18064</v>
      </c>
      <c r="F3109" s="9" t="s">
        <v>412</v>
      </c>
      <c r="G3109" s="9" t="s">
        <v>18065</v>
      </c>
      <c r="H3109" s="9" t="s">
        <v>327</v>
      </c>
      <c r="I3109" s="9"/>
      <c r="J3109" s="9"/>
      <c r="K3109" s="9"/>
      <c r="L3109" s="9"/>
    </row>
    <row r="3110" spans="1:12" x14ac:dyDescent="0.35">
      <c r="A3110" s="9" t="s">
        <v>18066</v>
      </c>
      <c r="B3110" s="9" t="s">
        <v>18067</v>
      </c>
      <c r="C3110" s="9" t="s">
        <v>18068</v>
      </c>
      <c r="D3110" s="9">
        <v>3108</v>
      </c>
      <c r="E3110" s="9" t="s">
        <v>18069</v>
      </c>
      <c r="F3110" s="9" t="s">
        <v>318</v>
      </c>
      <c r="G3110" s="9" t="s">
        <v>18070</v>
      </c>
      <c r="H3110" s="9" t="s">
        <v>327</v>
      </c>
      <c r="I3110" s="9"/>
      <c r="J3110" s="9"/>
      <c r="K3110" s="9" t="s">
        <v>18071</v>
      </c>
      <c r="L3110" s="9" t="s">
        <v>18071</v>
      </c>
    </row>
    <row r="3111" spans="1:12" x14ac:dyDescent="0.35">
      <c r="A3111" s="9" t="s">
        <v>18072</v>
      </c>
      <c r="B3111" s="9" t="s">
        <v>18073</v>
      </c>
      <c r="C3111" s="9" t="s">
        <v>18074</v>
      </c>
      <c r="D3111" s="9">
        <v>3109</v>
      </c>
      <c r="E3111" s="9" t="s">
        <v>18075</v>
      </c>
      <c r="F3111" s="9" t="s">
        <v>318</v>
      </c>
      <c r="G3111" s="9" t="s">
        <v>18076</v>
      </c>
      <c r="H3111" s="9" t="s">
        <v>327</v>
      </c>
      <c r="I3111" s="9"/>
      <c r="J3111" s="9" t="s">
        <v>18077</v>
      </c>
      <c r="K3111" s="9" t="s">
        <v>18078</v>
      </c>
      <c r="L3111" s="9" t="s">
        <v>18078</v>
      </c>
    </row>
    <row r="3112" spans="1:12" x14ac:dyDescent="0.35">
      <c r="A3112" s="9" t="s">
        <v>18079</v>
      </c>
      <c r="B3112" s="9" t="s">
        <v>18080</v>
      </c>
      <c r="C3112" s="9" t="s">
        <v>18081</v>
      </c>
      <c r="D3112" s="9">
        <v>3110</v>
      </c>
      <c r="E3112" s="9" t="s">
        <v>18082</v>
      </c>
      <c r="F3112" s="9" t="s">
        <v>412</v>
      </c>
      <c r="G3112" s="9" t="s">
        <v>18083</v>
      </c>
      <c r="H3112" s="9" t="s">
        <v>320</v>
      </c>
      <c r="I3112" s="9"/>
      <c r="J3112" s="9"/>
      <c r="K3112" s="9" t="s">
        <v>18084</v>
      </c>
      <c r="L3112" s="9" t="s">
        <v>14883</v>
      </c>
    </row>
    <row r="3113" spans="1:12" x14ac:dyDescent="0.35">
      <c r="A3113" s="9" t="s">
        <v>18085</v>
      </c>
      <c r="B3113" s="9" t="s">
        <v>18086</v>
      </c>
      <c r="C3113" s="9" t="s">
        <v>18087</v>
      </c>
      <c r="D3113" s="9">
        <v>3111</v>
      </c>
      <c r="E3113" s="9" t="s">
        <v>18088</v>
      </c>
      <c r="F3113" s="9" t="s">
        <v>1005</v>
      </c>
      <c r="G3113" s="9" t="s">
        <v>18089</v>
      </c>
      <c r="H3113" s="9" t="s">
        <v>327</v>
      </c>
      <c r="I3113" s="9"/>
      <c r="J3113" s="9" t="s">
        <v>18090</v>
      </c>
      <c r="K3113" s="9" t="s">
        <v>18091</v>
      </c>
      <c r="L3113" s="9" t="s">
        <v>18091</v>
      </c>
    </row>
    <row r="3114" spans="1:12" x14ac:dyDescent="0.35">
      <c r="A3114" s="9" t="s">
        <v>18092</v>
      </c>
      <c r="B3114" s="9" t="s">
        <v>18093</v>
      </c>
      <c r="C3114" s="9" t="s">
        <v>18094</v>
      </c>
      <c r="D3114" s="9">
        <v>3112</v>
      </c>
      <c r="E3114" s="9" t="s">
        <v>18095</v>
      </c>
      <c r="F3114" s="9" t="s">
        <v>318</v>
      </c>
      <c r="G3114" s="9" t="s">
        <v>18096</v>
      </c>
      <c r="H3114" s="9" t="s">
        <v>320</v>
      </c>
      <c r="I3114" s="9"/>
      <c r="J3114" s="9"/>
      <c r="K3114" s="9"/>
      <c r="L3114" s="9"/>
    </row>
    <row r="3115" spans="1:12" x14ac:dyDescent="0.35">
      <c r="A3115" s="9" t="s">
        <v>18097</v>
      </c>
      <c r="B3115" s="9" t="s">
        <v>18098</v>
      </c>
      <c r="C3115" s="9" t="s">
        <v>18099</v>
      </c>
      <c r="D3115" s="9">
        <v>3113</v>
      </c>
      <c r="E3115" s="9" t="s">
        <v>18100</v>
      </c>
      <c r="F3115" s="9" t="s">
        <v>392</v>
      </c>
      <c r="G3115" s="9" t="s">
        <v>18101</v>
      </c>
      <c r="H3115" s="9" t="s">
        <v>320</v>
      </c>
      <c r="I3115" s="9"/>
      <c r="J3115" s="9"/>
      <c r="K3115" s="9"/>
      <c r="L3115" s="9"/>
    </row>
    <row r="3116" spans="1:12" x14ac:dyDescent="0.35">
      <c r="A3116" s="9" t="s">
        <v>18102</v>
      </c>
      <c r="B3116" s="9" t="s">
        <v>18103</v>
      </c>
      <c r="C3116" s="9" t="s">
        <v>18104</v>
      </c>
      <c r="D3116" s="9">
        <v>3114</v>
      </c>
      <c r="E3116" s="9" t="s">
        <v>18105</v>
      </c>
      <c r="F3116" s="9" t="s">
        <v>318</v>
      </c>
      <c r="G3116" s="9"/>
      <c r="H3116" s="9"/>
      <c r="I3116" s="9"/>
      <c r="J3116" s="9"/>
      <c r="K3116" s="9"/>
      <c r="L3116" s="9"/>
    </row>
    <row r="3117" spans="1:12" x14ac:dyDescent="0.35">
      <c r="A3117" s="9" t="s">
        <v>18106</v>
      </c>
      <c r="B3117" s="9" t="s">
        <v>18107</v>
      </c>
      <c r="C3117" s="9" t="s">
        <v>18108</v>
      </c>
      <c r="D3117" s="9">
        <v>3115</v>
      </c>
      <c r="E3117" s="9" t="s">
        <v>18109</v>
      </c>
      <c r="F3117" s="9" t="s">
        <v>865</v>
      </c>
      <c r="G3117" s="9" t="s">
        <v>18110</v>
      </c>
      <c r="H3117" s="9" t="s">
        <v>320</v>
      </c>
      <c r="I3117" s="9"/>
      <c r="J3117" s="9"/>
      <c r="K3117" s="9"/>
      <c r="L3117" s="9"/>
    </row>
    <row r="3118" spans="1:12" x14ac:dyDescent="0.35">
      <c r="A3118" s="9" t="s">
        <v>18111</v>
      </c>
      <c r="B3118" s="9" t="s">
        <v>18112</v>
      </c>
      <c r="C3118" s="9" t="s">
        <v>18113</v>
      </c>
      <c r="D3118" s="9">
        <v>3116</v>
      </c>
      <c r="E3118" s="9" t="s">
        <v>18114</v>
      </c>
      <c r="F3118" s="9" t="s">
        <v>318</v>
      </c>
      <c r="G3118" s="9" t="s">
        <v>18115</v>
      </c>
      <c r="H3118" s="9" t="s">
        <v>327</v>
      </c>
      <c r="I3118" s="9"/>
      <c r="J3118" s="9"/>
      <c r="K3118" s="9" t="s">
        <v>18116</v>
      </c>
      <c r="L3118" s="9" t="s">
        <v>18116</v>
      </c>
    </row>
    <row r="3119" spans="1:12" x14ac:dyDescent="0.35">
      <c r="A3119" s="9" t="s">
        <v>18117</v>
      </c>
      <c r="B3119" s="9" t="s">
        <v>18118</v>
      </c>
      <c r="C3119" s="9" t="s">
        <v>18119</v>
      </c>
      <c r="D3119" s="9">
        <v>3117</v>
      </c>
      <c r="E3119" s="9" t="s">
        <v>18120</v>
      </c>
      <c r="F3119" s="9" t="s">
        <v>318</v>
      </c>
      <c r="G3119" s="9" t="s">
        <v>18121</v>
      </c>
      <c r="H3119" s="9" t="s">
        <v>320</v>
      </c>
      <c r="I3119" s="9"/>
      <c r="J3119" s="9"/>
      <c r="K3119" s="9"/>
      <c r="L3119" s="9"/>
    </row>
    <row r="3120" spans="1:12" x14ac:dyDescent="0.35">
      <c r="A3120" s="9" t="s">
        <v>18122</v>
      </c>
      <c r="B3120" s="9" t="s">
        <v>18123</v>
      </c>
      <c r="C3120" s="9" t="s">
        <v>18124</v>
      </c>
      <c r="D3120" s="9">
        <v>3118</v>
      </c>
      <c r="E3120" s="9" t="s">
        <v>18125</v>
      </c>
      <c r="F3120" s="9" t="s">
        <v>318</v>
      </c>
      <c r="G3120" s="9" t="s">
        <v>18126</v>
      </c>
      <c r="H3120" s="9" t="s">
        <v>320</v>
      </c>
      <c r="I3120" s="9"/>
      <c r="J3120" s="9"/>
      <c r="K3120" s="9"/>
      <c r="L3120" s="9"/>
    </row>
    <row r="3121" spans="1:12" x14ac:dyDescent="0.35">
      <c r="A3121" s="9" t="s">
        <v>18127</v>
      </c>
      <c r="B3121" s="9" t="s">
        <v>18128</v>
      </c>
      <c r="C3121" s="9" t="s">
        <v>18129</v>
      </c>
      <c r="D3121" s="9">
        <v>3119</v>
      </c>
      <c r="E3121" s="9" t="s">
        <v>18130</v>
      </c>
      <c r="F3121" s="9" t="s">
        <v>365</v>
      </c>
      <c r="G3121" s="9" t="s">
        <v>18131</v>
      </c>
      <c r="H3121" s="9" t="s">
        <v>327</v>
      </c>
      <c r="I3121" s="9"/>
      <c r="J3121" s="9" t="s">
        <v>18132</v>
      </c>
      <c r="K3121" s="9" t="s">
        <v>18133</v>
      </c>
      <c r="L3121" s="9" t="s">
        <v>18133</v>
      </c>
    </row>
    <row r="3122" spans="1:12" x14ac:dyDescent="0.35">
      <c r="A3122" s="9" t="s">
        <v>18134</v>
      </c>
      <c r="B3122" s="9" t="s">
        <v>18135</v>
      </c>
      <c r="C3122" s="9" t="s">
        <v>18136</v>
      </c>
      <c r="D3122" s="9">
        <v>3120</v>
      </c>
      <c r="E3122" s="9" t="s">
        <v>18137</v>
      </c>
      <c r="F3122" s="9" t="s">
        <v>865</v>
      </c>
      <c r="G3122" s="9" t="s">
        <v>18138</v>
      </c>
      <c r="H3122" s="9" t="s">
        <v>320</v>
      </c>
      <c r="I3122" s="9"/>
      <c r="J3122" s="9"/>
      <c r="K3122" s="9"/>
      <c r="L3122" s="9"/>
    </row>
    <row r="3123" spans="1:12" x14ac:dyDescent="0.35">
      <c r="A3123" s="9" t="s">
        <v>18139</v>
      </c>
      <c r="B3123" s="9" t="s">
        <v>18140</v>
      </c>
      <c r="C3123" s="9" t="s">
        <v>18141</v>
      </c>
      <c r="D3123" s="9">
        <v>3121</v>
      </c>
      <c r="E3123" s="9" t="s">
        <v>18142</v>
      </c>
      <c r="F3123" s="9" t="s">
        <v>318</v>
      </c>
      <c r="G3123" s="9" t="s">
        <v>18143</v>
      </c>
      <c r="H3123" s="9" t="s">
        <v>327</v>
      </c>
      <c r="I3123" s="9"/>
      <c r="J3123" s="9" t="s">
        <v>18144</v>
      </c>
      <c r="K3123" s="9" t="s">
        <v>18145</v>
      </c>
      <c r="L3123" s="9" t="s">
        <v>18145</v>
      </c>
    </row>
    <row r="3124" spans="1:12" x14ac:dyDescent="0.35">
      <c r="A3124" s="9" t="s">
        <v>18146</v>
      </c>
      <c r="B3124" s="9" t="s">
        <v>18147</v>
      </c>
      <c r="C3124" s="9" t="s">
        <v>18148</v>
      </c>
      <c r="D3124" s="9">
        <v>3122</v>
      </c>
      <c r="E3124" s="9" t="s">
        <v>18149</v>
      </c>
      <c r="F3124" s="9" t="s">
        <v>392</v>
      </c>
      <c r="G3124" s="9" t="s">
        <v>18150</v>
      </c>
      <c r="H3124" s="9" t="s">
        <v>320</v>
      </c>
      <c r="I3124" s="9"/>
      <c r="J3124" s="9"/>
      <c r="K3124" s="9"/>
      <c r="L3124" s="9"/>
    </row>
    <row r="3125" spans="1:12" x14ac:dyDescent="0.35">
      <c r="A3125" s="9" t="s">
        <v>18151</v>
      </c>
      <c r="B3125" s="9" t="s">
        <v>18152</v>
      </c>
      <c r="C3125" s="9" t="s">
        <v>18153</v>
      </c>
      <c r="D3125" s="9">
        <v>3123</v>
      </c>
      <c r="E3125" s="9" t="s">
        <v>18154</v>
      </c>
      <c r="F3125" s="9" t="s">
        <v>412</v>
      </c>
      <c r="G3125" s="9" t="s">
        <v>18155</v>
      </c>
      <c r="H3125" s="9" t="s">
        <v>320</v>
      </c>
      <c r="I3125" s="9"/>
      <c r="J3125" s="9"/>
      <c r="K3125" s="9" t="s">
        <v>18156</v>
      </c>
      <c r="L3125" s="9" t="s">
        <v>18157</v>
      </c>
    </row>
    <row r="3126" spans="1:12" x14ac:dyDescent="0.35">
      <c r="A3126" s="9" t="s">
        <v>18158</v>
      </c>
      <c r="B3126" s="9" t="s">
        <v>18159</v>
      </c>
      <c r="C3126" s="9" t="s">
        <v>18160</v>
      </c>
      <c r="D3126" s="9">
        <v>3124</v>
      </c>
      <c r="E3126" s="9" t="s">
        <v>18161</v>
      </c>
      <c r="F3126" s="9" t="s">
        <v>318</v>
      </c>
      <c r="G3126" s="9"/>
      <c r="H3126" s="9"/>
      <c r="I3126" s="9"/>
      <c r="J3126" s="9"/>
      <c r="K3126" s="9"/>
      <c r="L3126" s="9"/>
    </row>
    <row r="3127" spans="1:12" x14ac:dyDescent="0.35">
      <c r="A3127" s="9" t="s">
        <v>18162</v>
      </c>
      <c r="B3127" s="9" t="s">
        <v>18163</v>
      </c>
      <c r="C3127" s="9" t="s">
        <v>18164</v>
      </c>
      <c r="D3127" s="9">
        <v>3125</v>
      </c>
      <c r="E3127" s="9" t="s">
        <v>18165</v>
      </c>
      <c r="F3127" s="9" t="s">
        <v>392</v>
      </c>
      <c r="G3127" s="9" t="s">
        <v>18166</v>
      </c>
      <c r="H3127" s="9" t="s">
        <v>327</v>
      </c>
      <c r="I3127" s="9"/>
      <c r="J3127" s="9"/>
      <c r="K3127" s="9" t="s">
        <v>18167</v>
      </c>
      <c r="L3127" s="9" t="s">
        <v>18167</v>
      </c>
    </row>
    <row r="3128" spans="1:12" x14ac:dyDescent="0.35">
      <c r="A3128" s="9" t="s">
        <v>18168</v>
      </c>
      <c r="B3128" s="9" t="s">
        <v>18169</v>
      </c>
      <c r="C3128" s="9" t="s">
        <v>18170</v>
      </c>
      <c r="D3128" s="9">
        <v>3126</v>
      </c>
      <c r="E3128" s="9" t="s">
        <v>18171</v>
      </c>
      <c r="F3128" s="9" t="s">
        <v>365</v>
      </c>
      <c r="G3128" s="9" t="s">
        <v>18172</v>
      </c>
      <c r="H3128" s="9" t="s">
        <v>327</v>
      </c>
      <c r="I3128" s="9"/>
      <c r="J3128" s="9"/>
      <c r="K3128" s="9"/>
      <c r="L3128" s="9"/>
    </row>
    <row r="3129" spans="1:12" x14ac:dyDescent="0.35">
      <c r="A3129" s="9" t="s">
        <v>18173</v>
      </c>
      <c r="B3129" s="9" t="s">
        <v>18174</v>
      </c>
      <c r="C3129" s="9" t="s">
        <v>18175</v>
      </c>
      <c r="D3129" s="9">
        <v>3127</v>
      </c>
      <c r="E3129" s="9" t="s">
        <v>18176</v>
      </c>
      <c r="F3129" s="9" t="s">
        <v>392</v>
      </c>
      <c r="G3129" s="9" t="s">
        <v>18177</v>
      </c>
      <c r="H3129" s="9" t="s">
        <v>320</v>
      </c>
      <c r="I3129" s="9"/>
      <c r="J3129" s="9"/>
      <c r="K3129" s="9" t="s">
        <v>531</v>
      </c>
      <c r="L3129" s="9" t="s">
        <v>18178</v>
      </c>
    </row>
    <row r="3130" spans="1:12" x14ac:dyDescent="0.35">
      <c r="A3130" s="9" t="s">
        <v>18179</v>
      </c>
      <c r="B3130" s="9" t="s">
        <v>18180</v>
      </c>
      <c r="C3130" s="9" t="s">
        <v>18181</v>
      </c>
      <c r="D3130" s="9">
        <v>3128</v>
      </c>
      <c r="E3130" s="9" t="s">
        <v>18182</v>
      </c>
      <c r="F3130" s="9" t="s">
        <v>392</v>
      </c>
      <c r="G3130" s="9" t="s">
        <v>18183</v>
      </c>
      <c r="H3130" s="9" t="s">
        <v>327</v>
      </c>
      <c r="I3130" s="9"/>
      <c r="J3130" s="9" t="s">
        <v>18184</v>
      </c>
      <c r="K3130" s="9"/>
      <c r="L3130" s="9"/>
    </row>
    <row r="3131" spans="1:12" x14ac:dyDescent="0.35">
      <c r="A3131" s="9" t="s">
        <v>18185</v>
      </c>
      <c r="B3131" s="9" t="s">
        <v>18186</v>
      </c>
      <c r="C3131" s="9" t="s">
        <v>18187</v>
      </c>
      <c r="D3131" s="9">
        <v>3129</v>
      </c>
      <c r="E3131" s="9" t="s">
        <v>18188</v>
      </c>
      <c r="F3131" s="9" t="s">
        <v>412</v>
      </c>
      <c r="G3131" s="9"/>
      <c r="H3131" s="9"/>
      <c r="I3131" s="9"/>
      <c r="J3131" s="9"/>
      <c r="K3131" s="9"/>
      <c r="L3131" s="9"/>
    </row>
    <row r="3132" spans="1:12" x14ac:dyDescent="0.35">
      <c r="A3132" s="9" t="s">
        <v>18189</v>
      </c>
      <c r="B3132" s="9" t="s">
        <v>18190</v>
      </c>
      <c r="C3132" s="9" t="s">
        <v>18191</v>
      </c>
      <c r="D3132" s="9">
        <v>3130</v>
      </c>
      <c r="E3132" s="9" t="s">
        <v>18192</v>
      </c>
      <c r="F3132" s="9" t="s">
        <v>318</v>
      </c>
      <c r="G3132" s="9" t="s">
        <v>18193</v>
      </c>
      <c r="H3132" s="9" t="s">
        <v>327</v>
      </c>
      <c r="I3132" s="9"/>
      <c r="J3132" s="9" t="s">
        <v>18194</v>
      </c>
      <c r="K3132" s="9" t="s">
        <v>18195</v>
      </c>
      <c r="L3132" s="9" t="s">
        <v>18195</v>
      </c>
    </row>
    <row r="3133" spans="1:12" x14ac:dyDescent="0.35">
      <c r="A3133" s="9" t="s">
        <v>18196</v>
      </c>
      <c r="B3133" s="9" t="s">
        <v>18197</v>
      </c>
      <c r="C3133" s="9" t="s">
        <v>18198</v>
      </c>
      <c r="D3133" s="9">
        <v>3131</v>
      </c>
      <c r="E3133" s="9" t="s">
        <v>18199</v>
      </c>
      <c r="F3133" s="9" t="s">
        <v>318</v>
      </c>
      <c r="G3133" s="9" t="s">
        <v>18200</v>
      </c>
      <c r="H3133" s="9" t="s">
        <v>320</v>
      </c>
      <c r="I3133" s="9"/>
      <c r="J3133" s="9"/>
      <c r="K3133" s="9" t="s">
        <v>18201</v>
      </c>
      <c r="L3133" s="9" t="s">
        <v>18201</v>
      </c>
    </row>
    <row r="3134" spans="1:12" x14ac:dyDescent="0.35">
      <c r="A3134" s="9" t="s">
        <v>18202</v>
      </c>
      <c r="B3134" s="9" t="s">
        <v>18203</v>
      </c>
      <c r="C3134" s="9" t="s">
        <v>18204</v>
      </c>
      <c r="D3134" s="9">
        <v>3132</v>
      </c>
      <c r="E3134" s="9" t="s">
        <v>18205</v>
      </c>
      <c r="F3134" s="9" t="s">
        <v>318</v>
      </c>
      <c r="G3134" s="9" t="s">
        <v>18206</v>
      </c>
      <c r="H3134" s="9" t="s">
        <v>320</v>
      </c>
      <c r="I3134" s="9"/>
      <c r="J3134" s="9"/>
      <c r="K3134" s="9" t="s">
        <v>18207</v>
      </c>
      <c r="L3134" s="9" t="s">
        <v>18207</v>
      </c>
    </row>
    <row r="3135" spans="1:12" x14ac:dyDescent="0.35">
      <c r="A3135" s="9" t="s">
        <v>18208</v>
      </c>
      <c r="B3135" s="9" t="s">
        <v>18209</v>
      </c>
      <c r="C3135" s="9" t="s">
        <v>18210</v>
      </c>
      <c r="D3135" s="9">
        <v>3133</v>
      </c>
      <c r="E3135" s="9" t="s">
        <v>18211</v>
      </c>
      <c r="F3135" s="9" t="s">
        <v>318</v>
      </c>
      <c r="G3135" s="9" t="s">
        <v>18212</v>
      </c>
      <c r="H3135" s="9" t="s">
        <v>320</v>
      </c>
      <c r="I3135" s="9"/>
      <c r="J3135" s="9"/>
      <c r="K3135" s="9"/>
      <c r="L3135" s="9"/>
    </row>
    <row r="3136" spans="1:12" x14ac:dyDescent="0.35">
      <c r="A3136" s="9" t="s">
        <v>18213</v>
      </c>
      <c r="B3136" s="9" t="s">
        <v>18214</v>
      </c>
      <c r="C3136" s="9" t="s">
        <v>18215</v>
      </c>
      <c r="D3136" s="9">
        <v>3134</v>
      </c>
      <c r="E3136" s="9" t="s">
        <v>18216</v>
      </c>
      <c r="F3136" s="9" t="s">
        <v>318</v>
      </c>
      <c r="G3136" s="9" t="s">
        <v>18217</v>
      </c>
      <c r="H3136" s="9" t="s">
        <v>327</v>
      </c>
      <c r="I3136" s="9"/>
      <c r="J3136" s="9" t="s">
        <v>18218</v>
      </c>
      <c r="K3136" s="9" t="s">
        <v>18219</v>
      </c>
      <c r="L3136" s="9" t="s">
        <v>18219</v>
      </c>
    </row>
    <row r="3137" spans="1:12" x14ac:dyDescent="0.35">
      <c r="A3137" s="9" t="s">
        <v>18220</v>
      </c>
      <c r="B3137" s="9" t="s">
        <v>18221</v>
      </c>
      <c r="C3137" s="9" t="s">
        <v>18222</v>
      </c>
      <c r="D3137" s="9">
        <v>3135</v>
      </c>
      <c r="E3137" s="9" t="s">
        <v>18223</v>
      </c>
      <c r="F3137" s="9" t="s">
        <v>365</v>
      </c>
      <c r="G3137" s="9" t="s">
        <v>18224</v>
      </c>
      <c r="H3137" s="9" t="s">
        <v>327</v>
      </c>
      <c r="I3137" s="9"/>
      <c r="J3137" s="9"/>
      <c r="K3137" s="9" t="s">
        <v>18225</v>
      </c>
      <c r="L3137" s="9" t="s">
        <v>18225</v>
      </c>
    </row>
    <row r="3138" spans="1:12" x14ac:dyDescent="0.35">
      <c r="A3138" s="9" t="s">
        <v>18226</v>
      </c>
      <c r="B3138" s="9" t="s">
        <v>18227</v>
      </c>
      <c r="C3138" s="9" t="s">
        <v>18228</v>
      </c>
      <c r="D3138" s="9">
        <v>3136</v>
      </c>
      <c r="E3138" s="9" t="s">
        <v>18229</v>
      </c>
      <c r="F3138" s="9" t="s">
        <v>318</v>
      </c>
      <c r="G3138" s="9" t="s">
        <v>18230</v>
      </c>
      <c r="H3138" s="9" t="s">
        <v>320</v>
      </c>
      <c r="I3138" s="9"/>
      <c r="J3138" s="9"/>
      <c r="K3138" s="9" t="s">
        <v>18231</v>
      </c>
      <c r="L3138" s="9" t="s">
        <v>18232</v>
      </c>
    </row>
    <row r="3139" spans="1:12" x14ac:dyDescent="0.35">
      <c r="A3139" s="9" t="s">
        <v>18233</v>
      </c>
      <c r="B3139" s="9" t="s">
        <v>18234</v>
      </c>
      <c r="C3139" s="9" t="s">
        <v>18235</v>
      </c>
      <c r="D3139" s="9">
        <v>3137</v>
      </c>
      <c r="E3139" s="9" t="s">
        <v>18236</v>
      </c>
      <c r="F3139" s="9" t="s">
        <v>392</v>
      </c>
      <c r="G3139" s="9" t="s">
        <v>18237</v>
      </c>
      <c r="H3139" s="9" t="s">
        <v>320</v>
      </c>
      <c r="I3139" s="9"/>
      <c r="J3139" s="9"/>
      <c r="K3139" s="9" t="s">
        <v>11731</v>
      </c>
      <c r="L3139" s="9" t="s">
        <v>18238</v>
      </c>
    </row>
    <row r="3140" spans="1:12" x14ac:dyDescent="0.35">
      <c r="A3140" s="9" t="s">
        <v>18239</v>
      </c>
      <c r="B3140" s="9" t="s">
        <v>18240</v>
      </c>
      <c r="C3140" s="9" t="s">
        <v>18241</v>
      </c>
      <c r="D3140" s="9">
        <v>3138</v>
      </c>
      <c r="E3140" s="9" t="s">
        <v>18242</v>
      </c>
      <c r="F3140" s="9" t="s">
        <v>318</v>
      </c>
      <c r="G3140" s="9" t="s">
        <v>18243</v>
      </c>
      <c r="H3140" s="9" t="s">
        <v>320</v>
      </c>
      <c r="I3140" s="9"/>
      <c r="J3140" s="9"/>
      <c r="K3140" s="9" t="s">
        <v>18244</v>
      </c>
      <c r="L3140" s="9" t="s">
        <v>350</v>
      </c>
    </row>
    <row r="3141" spans="1:12" x14ac:dyDescent="0.35">
      <c r="A3141" s="9" t="s">
        <v>18245</v>
      </c>
      <c r="B3141" s="9" t="s">
        <v>18246</v>
      </c>
      <c r="C3141" s="9" t="s">
        <v>18247</v>
      </c>
      <c r="D3141" s="9">
        <v>3139</v>
      </c>
      <c r="E3141" s="9" t="s">
        <v>18248</v>
      </c>
      <c r="F3141" s="9" t="s">
        <v>392</v>
      </c>
      <c r="G3141" s="9" t="s">
        <v>18249</v>
      </c>
      <c r="H3141" s="9" t="s">
        <v>320</v>
      </c>
      <c r="I3141" s="9"/>
      <c r="J3141" s="9"/>
      <c r="K3141" s="9" t="s">
        <v>18250</v>
      </c>
      <c r="L3141" s="9" t="s">
        <v>18250</v>
      </c>
    </row>
    <row r="3142" spans="1:12" x14ac:dyDescent="0.35">
      <c r="A3142" s="9" t="s">
        <v>18251</v>
      </c>
      <c r="B3142" s="9" t="s">
        <v>18252</v>
      </c>
      <c r="C3142" s="9" t="s">
        <v>18253</v>
      </c>
      <c r="D3142" s="9">
        <v>3140</v>
      </c>
      <c r="E3142" s="9" t="s">
        <v>18254</v>
      </c>
      <c r="F3142" s="9" t="s">
        <v>392</v>
      </c>
      <c r="G3142" s="9" t="s">
        <v>18255</v>
      </c>
      <c r="H3142" s="9" t="s">
        <v>320</v>
      </c>
      <c r="I3142" s="9"/>
      <c r="J3142" s="9"/>
      <c r="K3142" s="9"/>
      <c r="L3142" s="9"/>
    </row>
    <row r="3143" spans="1:12" x14ac:dyDescent="0.35">
      <c r="A3143" s="9" t="s">
        <v>18256</v>
      </c>
      <c r="B3143" s="9" t="s">
        <v>18257</v>
      </c>
      <c r="C3143" s="9" t="s">
        <v>18258</v>
      </c>
      <c r="D3143" s="9">
        <v>3141</v>
      </c>
      <c r="E3143" s="9" t="s">
        <v>18259</v>
      </c>
      <c r="F3143" s="9" t="s">
        <v>392</v>
      </c>
      <c r="G3143" s="9" t="s">
        <v>18260</v>
      </c>
      <c r="H3143" s="9" t="s">
        <v>327</v>
      </c>
      <c r="I3143" s="9"/>
      <c r="J3143" s="9"/>
      <c r="K3143" s="9" t="s">
        <v>18261</v>
      </c>
      <c r="L3143" s="9" t="s">
        <v>18261</v>
      </c>
    </row>
    <row r="3144" spans="1:12" x14ac:dyDescent="0.35">
      <c r="A3144" s="9" t="s">
        <v>18262</v>
      </c>
      <c r="B3144" s="9" t="s">
        <v>18263</v>
      </c>
      <c r="C3144" s="9" t="s">
        <v>18264</v>
      </c>
      <c r="D3144" s="9">
        <v>3142</v>
      </c>
      <c r="E3144" s="9" t="s">
        <v>18265</v>
      </c>
      <c r="F3144" s="9" t="s">
        <v>412</v>
      </c>
      <c r="G3144" s="9" t="s">
        <v>18266</v>
      </c>
      <c r="H3144" s="9" t="s">
        <v>320</v>
      </c>
      <c r="I3144" s="9"/>
      <c r="J3144" s="9"/>
      <c r="K3144" s="9" t="s">
        <v>18267</v>
      </c>
      <c r="L3144" s="9" t="s">
        <v>18267</v>
      </c>
    </row>
    <row r="3145" spans="1:12" x14ac:dyDescent="0.35">
      <c r="A3145" s="9" t="s">
        <v>18268</v>
      </c>
      <c r="B3145" s="9" t="s">
        <v>18269</v>
      </c>
      <c r="C3145" s="9" t="s">
        <v>18270</v>
      </c>
      <c r="D3145" s="9">
        <v>3143</v>
      </c>
      <c r="E3145" s="9" t="s">
        <v>18271</v>
      </c>
      <c r="F3145" s="9" t="s">
        <v>365</v>
      </c>
      <c r="G3145" s="9"/>
      <c r="H3145" s="9"/>
      <c r="I3145" s="9"/>
      <c r="J3145" s="9"/>
      <c r="K3145" s="9"/>
      <c r="L3145" s="9"/>
    </row>
    <row r="3146" spans="1:12" x14ac:dyDescent="0.35">
      <c r="A3146" s="9" t="s">
        <v>18272</v>
      </c>
      <c r="B3146" s="9" t="s">
        <v>18273</v>
      </c>
      <c r="C3146" s="9" t="s">
        <v>18274</v>
      </c>
      <c r="D3146" s="9">
        <v>3144</v>
      </c>
      <c r="E3146" s="9" t="s">
        <v>18275</v>
      </c>
      <c r="F3146" s="9" t="s">
        <v>318</v>
      </c>
      <c r="G3146" s="9" t="s">
        <v>18276</v>
      </c>
      <c r="H3146" s="9" t="s">
        <v>327</v>
      </c>
      <c r="I3146" s="9"/>
      <c r="J3146" s="9" t="s">
        <v>18277</v>
      </c>
      <c r="K3146" s="9" t="s">
        <v>18278</v>
      </c>
      <c r="L3146" s="9" t="s">
        <v>18278</v>
      </c>
    </row>
    <row r="3147" spans="1:12" x14ac:dyDescent="0.35">
      <c r="A3147" s="9" t="s">
        <v>18279</v>
      </c>
      <c r="B3147" s="9" t="s">
        <v>18280</v>
      </c>
      <c r="C3147" s="9" t="s">
        <v>18281</v>
      </c>
      <c r="D3147" s="9">
        <v>3145</v>
      </c>
      <c r="E3147" s="9" t="s">
        <v>18282</v>
      </c>
      <c r="F3147" s="9" t="s">
        <v>318</v>
      </c>
      <c r="G3147" s="9" t="s">
        <v>18283</v>
      </c>
      <c r="H3147" s="9" t="s">
        <v>320</v>
      </c>
      <c r="I3147" s="9"/>
      <c r="J3147" s="9"/>
      <c r="K3147" s="9" t="s">
        <v>18284</v>
      </c>
      <c r="L3147" s="9" t="s">
        <v>18284</v>
      </c>
    </row>
    <row r="3148" spans="1:12" x14ac:dyDescent="0.35">
      <c r="A3148" s="9" t="s">
        <v>18285</v>
      </c>
      <c r="B3148" s="9" t="s">
        <v>18286</v>
      </c>
      <c r="C3148" s="9" t="s">
        <v>18287</v>
      </c>
      <c r="D3148" s="9">
        <v>3146</v>
      </c>
      <c r="E3148" s="9" t="s">
        <v>18288</v>
      </c>
      <c r="F3148" s="9" t="s">
        <v>318</v>
      </c>
      <c r="G3148" s="9" t="s">
        <v>18289</v>
      </c>
      <c r="H3148" s="9" t="s">
        <v>320</v>
      </c>
      <c r="I3148" s="9"/>
      <c r="J3148" s="9"/>
      <c r="K3148" s="9"/>
      <c r="L3148" s="9"/>
    </row>
    <row r="3149" spans="1:12" x14ac:dyDescent="0.35">
      <c r="A3149" s="9" t="s">
        <v>18290</v>
      </c>
      <c r="B3149" s="9" t="s">
        <v>18291</v>
      </c>
      <c r="C3149" s="9" t="s">
        <v>18292</v>
      </c>
      <c r="D3149" s="9">
        <v>3147</v>
      </c>
      <c r="E3149" s="9" t="s">
        <v>18293</v>
      </c>
      <c r="F3149" s="9" t="s">
        <v>318</v>
      </c>
      <c r="G3149" s="9" t="s">
        <v>18294</v>
      </c>
      <c r="H3149" s="9" t="s">
        <v>327</v>
      </c>
      <c r="I3149" s="9"/>
      <c r="J3149" s="9" t="s">
        <v>18295</v>
      </c>
      <c r="K3149" s="9"/>
      <c r="L3149" s="9"/>
    </row>
    <row r="3150" spans="1:12" x14ac:dyDescent="0.35">
      <c r="A3150" s="9" t="s">
        <v>18296</v>
      </c>
      <c r="B3150" s="9" t="s">
        <v>18297</v>
      </c>
      <c r="C3150" s="9" t="s">
        <v>18298</v>
      </c>
      <c r="D3150" s="9">
        <v>3148</v>
      </c>
      <c r="E3150" s="9" t="s">
        <v>18299</v>
      </c>
      <c r="F3150" s="9" t="s">
        <v>365</v>
      </c>
      <c r="G3150" s="9" t="s">
        <v>18300</v>
      </c>
      <c r="H3150" s="9" t="s">
        <v>327</v>
      </c>
      <c r="I3150" s="9"/>
      <c r="J3150" s="9"/>
      <c r="K3150" s="9"/>
      <c r="L3150" s="9"/>
    </row>
    <row r="3151" spans="1:12" x14ac:dyDescent="0.35">
      <c r="A3151" s="9" t="s">
        <v>18301</v>
      </c>
      <c r="B3151" s="9" t="s">
        <v>18302</v>
      </c>
      <c r="C3151" s="9" t="s">
        <v>18303</v>
      </c>
      <c r="D3151" s="9">
        <v>3149</v>
      </c>
      <c r="E3151" s="9" t="s">
        <v>18304</v>
      </c>
      <c r="F3151" s="9" t="s">
        <v>318</v>
      </c>
      <c r="G3151" s="9" t="s">
        <v>18305</v>
      </c>
      <c r="H3151" s="9" t="s">
        <v>320</v>
      </c>
      <c r="I3151" s="9"/>
      <c r="J3151" s="9"/>
      <c r="K3151" s="9" t="s">
        <v>350</v>
      </c>
      <c r="L3151" s="9" t="s">
        <v>350</v>
      </c>
    </row>
    <row r="3152" spans="1:12" x14ac:dyDescent="0.35">
      <c r="A3152" s="9" t="s">
        <v>18306</v>
      </c>
      <c r="B3152" s="9" t="s">
        <v>18307</v>
      </c>
      <c r="C3152" s="9" t="s">
        <v>18308</v>
      </c>
      <c r="D3152" s="9">
        <v>3150</v>
      </c>
      <c r="E3152" s="9" t="s">
        <v>18309</v>
      </c>
      <c r="F3152" s="9" t="s">
        <v>412</v>
      </c>
      <c r="G3152" s="9" t="s">
        <v>18310</v>
      </c>
      <c r="H3152" s="9" t="s">
        <v>320</v>
      </c>
      <c r="I3152" s="9"/>
      <c r="J3152" s="9"/>
      <c r="K3152" s="9" t="s">
        <v>18311</v>
      </c>
      <c r="L3152" s="9" t="s">
        <v>18311</v>
      </c>
    </row>
    <row r="3153" spans="1:12" x14ac:dyDescent="0.35">
      <c r="A3153" s="9" t="s">
        <v>18312</v>
      </c>
      <c r="B3153" s="9" t="s">
        <v>18313</v>
      </c>
      <c r="C3153" s="9" t="s">
        <v>18314</v>
      </c>
      <c r="D3153" s="9">
        <v>3151</v>
      </c>
      <c r="E3153" s="9" t="s">
        <v>18315</v>
      </c>
      <c r="F3153" s="9" t="s">
        <v>318</v>
      </c>
      <c r="G3153" s="9" t="s">
        <v>18316</v>
      </c>
      <c r="H3153" s="9" t="s">
        <v>327</v>
      </c>
      <c r="I3153" s="9"/>
      <c r="J3153" s="9" t="s">
        <v>18317</v>
      </c>
      <c r="K3153" s="9" t="s">
        <v>18318</v>
      </c>
      <c r="L3153" s="9" t="s">
        <v>18318</v>
      </c>
    </row>
    <row r="3154" spans="1:12" x14ac:dyDescent="0.35">
      <c r="A3154" s="9" t="s">
        <v>18319</v>
      </c>
      <c r="B3154" s="9" t="s">
        <v>18320</v>
      </c>
      <c r="C3154" s="9" t="s">
        <v>18321</v>
      </c>
      <c r="D3154" s="9">
        <v>3152</v>
      </c>
      <c r="E3154" s="9" t="s">
        <v>18322</v>
      </c>
      <c r="F3154" s="9" t="s">
        <v>365</v>
      </c>
      <c r="G3154" s="9" t="s">
        <v>18323</v>
      </c>
      <c r="H3154" s="9" t="s">
        <v>327</v>
      </c>
      <c r="I3154" s="9"/>
      <c r="J3154" s="9"/>
      <c r="K3154" s="9" t="s">
        <v>18324</v>
      </c>
      <c r="L3154" s="9" t="s">
        <v>18324</v>
      </c>
    </row>
    <row r="3155" spans="1:12" x14ac:dyDescent="0.35">
      <c r="A3155" s="9" t="s">
        <v>18325</v>
      </c>
      <c r="B3155" s="9" t="s">
        <v>18326</v>
      </c>
      <c r="C3155" s="9" t="s">
        <v>18327</v>
      </c>
      <c r="D3155" s="9">
        <v>3153</v>
      </c>
      <c r="E3155" s="9" t="s">
        <v>18328</v>
      </c>
      <c r="F3155" s="9" t="s">
        <v>365</v>
      </c>
      <c r="G3155" s="9" t="s">
        <v>18329</v>
      </c>
      <c r="H3155" s="9" t="s">
        <v>327</v>
      </c>
      <c r="I3155" s="9"/>
      <c r="J3155" s="9"/>
      <c r="K3155" s="9"/>
      <c r="L3155" s="9"/>
    </row>
    <row r="3156" spans="1:12" x14ac:dyDescent="0.35">
      <c r="A3156" s="9" t="s">
        <v>18330</v>
      </c>
      <c r="B3156" s="9" t="s">
        <v>18331</v>
      </c>
      <c r="C3156" s="9" t="s">
        <v>18332</v>
      </c>
      <c r="D3156" s="9">
        <v>3154</v>
      </c>
      <c r="E3156" s="9" t="s">
        <v>18333</v>
      </c>
      <c r="F3156" s="9" t="s">
        <v>392</v>
      </c>
      <c r="G3156" s="9" t="s">
        <v>18334</v>
      </c>
      <c r="H3156" s="9" t="s">
        <v>320</v>
      </c>
      <c r="I3156" s="9"/>
      <c r="J3156" s="9"/>
      <c r="K3156" s="9"/>
      <c r="L3156" s="9"/>
    </row>
    <row r="3157" spans="1:12" x14ac:dyDescent="0.35">
      <c r="A3157" s="9" t="s">
        <v>18335</v>
      </c>
      <c r="B3157" s="9" t="s">
        <v>18336</v>
      </c>
      <c r="C3157" s="9" t="s">
        <v>18337</v>
      </c>
      <c r="D3157" s="9">
        <v>3155</v>
      </c>
      <c r="E3157" s="9" t="s">
        <v>18338</v>
      </c>
      <c r="F3157" s="9" t="s">
        <v>318</v>
      </c>
      <c r="G3157" s="9" t="s">
        <v>18339</v>
      </c>
      <c r="H3157" s="9" t="s">
        <v>327</v>
      </c>
      <c r="I3157" s="9"/>
      <c r="J3157" s="9" t="s">
        <v>18340</v>
      </c>
      <c r="K3157" s="9" t="s">
        <v>18341</v>
      </c>
      <c r="L3157" s="9" t="s">
        <v>18341</v>
      </c>
    </row>
    <row r="3158" spans="1:12" x14ac:dyDescent="0.35">
      <c r="A3158" s="9" t="s">
        <v>18342</v>
      </c>
      <c r="B3158" s="9" t="s">
        <v>18343</v>
      </c>
      <c r="C3158" s="9" t="s">
        <v>18344</v>
      </c>
      <c r="D3158" s="9">
        <v>3156</v>
      </c>
      <c r="E3158" s="9" t="s">
        <v>18345</v>
      </c>
      <c r="F3158" s="9" t="s">
        <v>318</v>
      </c>
      <c r="G3158" s="9" t="s">
        <v>18346</v>
      </c>
      <c r="H3158" s="9" t="s">
        <v>320</v>
      </c>
      <c r="I3158" s="9"/>
      <c r="J3158" s="9"/>
      <c r="K3158" s="9"/>
      <c r="L3158" s="9"/>
    </row>
    <row r="3159" spans="1:12" x14ac:dyDescent="0.35">
      <c r="A3159" s="9" t="s">
        <v>18347</v>
      </c>
      <c r="B3159" s="9" t="s">
        <v>18348</v>
      </c>
      <c r="C3159" s="9" t="s">
        <v>18349</v>
      </c>
      <c r="D3159" s="9">
        <v>3157</v>
      </c>
      <c r="E3159" s="9" t="s">
        <v>18350</v>
      </c>
      <c r="F3159" s="9" t="s">
        <v>365</v>
      </c>
      <c r="G3159" s="9" t="s">
        <v>14617</v>
      </c>
      <c r="H3159" s="9" t="s">
        <v>327</v>
      </c>
      <c r="I3159" s="9"/>
      <c r="J3159" s="9" t="s">
        <v>14618</v>
      </c>
      <c r="K3159" s="9" t="s">
        <v>14619</v>
      </c>
      <c r="L3159" s="9" t="s">
        <v>14619</v>
      </c>
    </row>
    <row r="3160" spans="1:12" x14ac:dyDescent="0.35">
      <c r="A3160" s="9" t="s">
        <v>18351</v>
      </c>
      <c r="B3160" s="9" t="s">
        <v>18352</v>
      </c>
      <c r="C3160" s="9" t="s">
        <v>18353</v>
      </c>
      <c r="D3160" s="9">
        <v>3158</v>
      </c>
      <c r="E3160" s="9" t="s">
        <v>18354</v>
      </c>
      <c r="F3160" s="9" t="s">
        <v>412</v>
      </c>
      <c r="G3160" s="9"/>
      <c r="H3160" s="9"/>
      <c r="I3160" s="9"/>
      <c r="J3160" s="9" t="s">
        <v>18355</v>
      </c>
      <c r="K3160" s="9" t="s">
        <v>350</v>
      </c>
      <c r="L3160" s="9" t="s">
        <v>350</v>
      </c>
    </row>
    <row r="3161" spans="1:12" x14ac:dyDescent="0.35">
      <c r="A3161" s="9" t="s">
        <v>18356</v>
      </c>
      <c r="B3161" s="9" t="s">
        <v>18357</v>
      </c>
      <c r="C3161" s="9" t="s">
        <v>18358</v>
      </c>
      <c r="D3161" s="9">
        <v>3159</v>
      </c>
      <c r="E3161" s="9" t="s">
        <v>18359</v>
      </c>
      <c r="F3161" s="9" t="s">
        <v>318</v>
      </c>
      <c r="G3161" s="9"/>
      <c r="H3161" s="9"/>
      <c r="I3161" s="9"/>
      <c r="J3161" s="9" t="s">
        <v>18360</v>
      </c>
      <c r="K3161" s="9" t="s">
        <v>18361</v>
      </c>
      <c r="L3161" s="9" t="s">
        <v>18361</v>
      </c>
    </row>
    <row r="3162" spans="1:12" x14ac:dyDescent="0.35">
      <c r="A3162" s="9" t="s">
        <v>18362</v>
      </c>
      <c r="B3162" s="9" t="s">
        <v>18363</v>
      </c>
      <c r="C3162" s="9" t="s">
        <v>18364</v>
      </c>
      <c r="D3162" s="9">
        <v>3160</v>
      </c>
      <c r="E3162" s="9" t="s">
        <v>18365</v>
      </c>
      <c r="F3162" s="9" t="s">
        <v>318</v>
      </c>
      <c r="G3162" s="9" t="s">
        <v>18366</v>
      </c>
      <c r="H3162" s="9" t="s">
        <v>327</v>
      </c>
      <c r="I3162" s="9"/>
      <c r="J3162" s="9"/>
      <c r="K3162" s="9" t="s">
        <v>18367</v>
      </c>
      <c r="L3162" s="9" t="s">
        <v>18367</v>
      </c>
    </row>
    <row r="3163" spans="1:12" x14ac:dyDescent="0.35">
      <c r="A3163" s="9" t="s">
        <v>18368</v>
      </c>
      <c r="B3163" s="9" t="s">
        <v>18369</v>
      </c>
      <c r="C3163" s="9" t="s">
        <v>18370</v>
      </c>
      <c r="D3163" s="9">
        <v>3161</v>
      </c>
      <c r="E3163" s="9" t="s">
        <v>18371</v>
      </c>
      <c r="F3163" s="9" t="s">
        <v>318</v>
      </c>
      <c r="G3163" s="9" t="s">
        <v>18372</v>
      </c>
      <c r="H3163" s="9" t="s">
        <v>320</v>
      </c>
      <c r="I3163" s="9"/>
      <c r="J3163" s="9"/>
      <c r="K3163" s="9"/>
      <c r="L3163" s="9"/>
    </row>
    <row r="3164" spans="1:12" x14ac:dyDescent="0.35">
      <c r="A3164" s="9" t="s">
        <v>18373</v>
      </c>
      <c r="B3164" s="9" t="s">
        <v>18374</v>
      </c>
      <c r="C3164" s="9" t="s">
        <v>18375</v>
      </c>
      <c r="D3164" s="9">
        <v>3162</v>
      </c>
      <c r="E3164" s="9" t="s">
        <v>18376</v>
      </c>
      <c r="F3164" s="9" t="s">
        <v>318</v>
      </c>
      <c r="G3164" s="9" t="s">
        <v>18377</v>
      </c>
      <c r="H3164" s="9" t="s">
        <v>320</v>
      </c>
      <c r="I3164" s="9"/>
      <c r="J3164" s="9"/>
      <c r="K3164" s="9" t="s">
        <v>350</v>
      </c>
      <c r="L3164" s="9" t="s">
        <v>350</v>
      </c>
    </row>
    <row r="3165" spans="1:12" x14ac:dyDescent="0.35">
      <c r="A3165" s="9" t="s">
        <v>18378</v>
      </c>
      <c r="B3165" s="9" t="s">
        <v>18379</v>
      </c>
      <c r="C3165" s="9" t="s">
        <v>18380</v>
      </c>
      <c r="D3165" s="9">
        <v>3163</v>
      </c>
      <c r="E3165" s="9" t="s">
        <v>18381</v>
      </c>
      <c r="F3165" s="9" t="s">
        <v>412</v>
      </c>
      <c r="G3165" s="9" t="s">
        <v>18382</v>
      </c>
      <c r="H3165" s="9" t="s">
        <v>327</v>
      </c>
      <c r="I3165" s="9"/>
      <c r="J3165" s="9" t="s">
        <v>18383</v>
      </c>
      <c r="K3165" s="9" t="s">
        <v>18384</v>
      </c>
      <c r="L3165" s="9" t="s">
        <v>18384</v>
      </c>
    </row>
    <row r="3166" spans="1:12" x14ac:dyDescent="0.35">
      <c r="A3166" s="9" t="s">
        <v>18385</v>
      </c>
      <c r="B3166" s="9" t="s">
        <v>18386</v>
      </c>
      <c r="C3166" s="9" t="s">
        <v>18387</v>
      </c>
      <c r="D3166" s="9">
        <v>3164</v>
      </c>
      <c r="E3166" s="9" t="s">
        <v>18388</v>
      </c>
      <c r="F3166" s="9" t="s">
        <v>412</v>
      </c>
      <c r="G3166" s="9" t="s">
        <v>18389</v>
      </c>
      <c r="H3166" s="9" t="s">
        <v>320</v>
      </c>
      <c r="I3166" s="9"/>
      <c r="J3166" s="9"/>
      <c r="K3166" s="9" t="s">
        <v>18390</v>
      </c>
      <c r="L3166" s="9" t="s">
        <v>18390</v>
      </c>
    </row>
    <row r="3167" spans="1:12" x14ac:dyDescent="0.35">
      <c r="A3167" s="9" t="s">
        <v>18391</v>
      </c>
      <c r="B3167" s="9" t="s">
        <v>18392</v>
      </c>
      <c r="C3167" s="9" t="s">
        <v>18393</v>
      </c>
      <c r="D3167" s="9">
        <v>3165</v>
      </c>
      <c r="E3167" s="9" t="s">
        <v>18394</v>
      </c>
      <c r="F3167" s="9" t="s">
        <v>365</v>
      </c>
      <c r="G3167" s="9" t="s">
        <v>18395</v>
      </c>
      <c r="H3167" s="9" t="s">
        <v>327</v>
      </c>
      <c r="I3167" s="9"/>
      <c r="J3167" s="9"/>
      <c r="K3167" s="9" t="s">
        <v>18396</v>
      </c>
      <c r="L3167" s="9" t="s">
        <v>18396</v>
      </c>
    </row>
    <row r="3168" spans="1:12" x14ac:dyDescent="0.35">
      <c r="A3168" s="9" t="s">
        <v>18397</v>
      </c>
      <c r="B3168" s="9" t="s">
        <v>18398</v>
      </c>
      <c r="C3168" s="9" t="s">
        <v>18399</v>
      </c>
      <c r="D3168" s="9">
        <v>3166</v>
      </c>
      <c r="E3168" s="9" t="s">
        <v>18400</v>
      </c>
      <c r="F3168" s="9" t="s">
        <v>392</v>
      </c>
      <c r="G3168" s="9"/>
      <c r="H3168" s="9"/>
      <c r="I3168" s="9"/>
      <c r="J3168" s="9"/>
      <c r="K3168" s="9"/>
      <c r="L3168" s="9"/>
    </row>
    <row r="3169" spans="1:12" x14ac:dyDescent="0.35">
      <c r="A3169" s="9" t="s">
        <v>18401</v>
      </c>
      <c r="B3169" s="9" t="s">
        <v>18402</v>
      </c>
      <c r="C3169" s="9" t="s">
        <v>18403</v>
      </c>
      <c r="D3169" s="9">
        <v>3167</v>
      </c>
      <c r="E3169" s="9" t="s">
        <v>18404</v>
      </c>
      <c r="F3169" s="9" t="s">
        <v>365</v>
      </c>
      <c r="G3169" s="9" t="s">
        <v>18405</v>
      </c>
      <c r="H3169" s="9" t="s">
        <v>327</v>
      </c>
      <c r="I3169" s="9"/>
      <c r="J3169" s="9"/>
      <c r="K3169" s="9"/>
      <c r="L3169" s="9"/>
    </row>
    <row r="3170" spans="1:12" x14ac:dyDescent="0.35">
      <c r="A3170" s="9" t="s">
        <v>18406</v>
      </c>
      <c r="B3170" s="9" t="s">
        <v>18407</v>
      </c>
      <c r="C3170" s="9" t="s">
        <v>18408</v>
      </c>
      <c r="D3170" s="9">
        <v>3168</v>
      </c>
      <c r="E3170" s="9" t="s">
        <v>18409</v>
      </c>
      <c r="F3170" s="9" t="s">
        <v>392</v>
      </c>
      <c r="G3170" s="9" t="s">
        <v>18410</v>
      </c>
      <c r="H3170" s="9" t="s">
        <v>320</v>
      </c>
      <c r="I3170" s="9"/>
      <c r="J3170" s="9"/>
      <c r="K3170" s="9" t="s">
        <v>18411</v>
      </c>
      <c r="L3170" s="9" t="s">
        <v>18411</v>
      </c>
    </row>
    <row r="3171" spans="1:12" x14ac:dyDescent="0.35">
      <c r="A3171" s="9" t="s">
        <v>18412</v>
      </c>
      <c r="B3171" s="9" t="s">
        <v>18413</v>
      </c>
      <c r="C3171" s="9" t="s">
        <v>18414</v>
      </c>
      <c r="D3171" s="9">
        <v>3169</v>
      </c>
      <c r="E3171" s="9" t="s">
        <v>18415</v>
      </c>
      <c r="F3171" s="9" t="s">
        <v>318</v>
      </c>
      <c r="G3171" s="9" t="s">
        <v>18416</v>
      </c>
      <c r="H3171" s="9" t="s">
        <v>320</v>
      </c>
      <c r="I3171" s="9"/>
      <c r="J3171" s="9"/>
      <c r="K3171" s="9" t="s">
        <v>18417</v>
      </c>
      <c r="L3171" s="9" t="s">
        <v>18417</v>
      </c>
    </row>
    <row r="3172" spans="1:12" x14ac:dyDescent="0.35">
      <c r="A3172" s="9" t="s">
        <v>18418</v>
      </c>
      <c r="B3172" s="9" t="s">
        <v>18419</v>
      </c>
      <c r="C3172" s="9" t="s">
        <v>18420</v>
      </c>
      <c r="D3172" s="9">
        <v>3170</v>
      </c>
      <c r="E3172" s="9" t="s">
        <v>18421</v>
      </c>
      <c r="F3172" s="9" t="s">
        <v>365</v>
      </c>
      <c r="G3172" s="9" t="s">
        <v>18422</v>
      </c>
      <c r="H3172" s="9" t="s">
        <v>327</v>
      </c>
      <c r="I3172" s="9"/>
      <c r="J3172" s="9"/>
      <c r="K3172" s="9" t="s">
        <v>18423</v>
      </c>
      <c r="L3172" s="9" t="s">
        <v>18423</v>
      </c>
    </row>
    <row r="3173" spans="1:12" x14ac:dyDescent="0.35">
      <c r="A3173" s="9" t="s">
        <v>18424</v>
      </c>
      <c r="B3173" s="9" t="s">
        <v>18425</v>
      </c>
      <c r="C3173" s="9" t="s">
        <v>18426</v>
      </c>
      <c r="D3173" s="9">
        <v>3171</v>
      </c>
      <c r="E3173" s="9" t="s">
        <v>18427</v>
      </c>
      <c r="F3173" s="9" t="s">
        <v>365</v>
      </c>
      <c r="G3173" s="9" t="s">
        <v>18428</v>
      </c>
      <c r="H3173" s="9" t="s">
        <v>327</v>
      </c>
      <c r="I3173" s="9"/>
      <c r="J3173" s="9"/>
      <c r="K3173" s="9" t="s">
        <v>18429</v>
      </c>
      <c r="L3173" s="9" t="s">
        <v>18429</v>
      </c>
    </row>
    <row r="3174" spans="1:12" x14ac:dyDescent="0.35">
      <c r="A3174" s="9" t="s">
        <v>18430</v>
      </c>
      <c r="B3174" s="9" t="s">
        <v>18431</v>
      </c>
      <c r="C3174" s="9" t="s">
        <v>18432</v>
      </c>
      <c r="D3174" s="9">
        <v>3172</v>
      </c>
      <c r="E3174" s="9" t="s">
        <v>18433</v>
      </c>
      <c r="F3174" s="9" t="s">
        <v>365</v>
      </c>
      <c r="G3174" s="9" t="s">
        <v>18434</v>
      </c>
      <c r="H3174" s="9" t="s">
        <v>327</v>
      </c>
      <c r="I3174" s="9"/>
      <c r="J3174" s="9"/>
      <c r="K3174" s="9"/>
      <c r="L3174" s="9"/>
    </row>
    <row r="3175" spans="1:12" x14ac:dyDescent="0.35">
      <c r="A3175" s="9" t="s">
        <v>18435</v>
      </c>
      <c r="B3175" s="9" t="s">
        <v>18436</v>
      </c>
      <c r="C3175" s="9" t="s">
        <v>18437</v>
      </c>
      <c r="D3175" s="9">
        <v>3173</v>
      </c>
      <c r="E3175" s="9" t="s">
        <v>18438</v>
      </c>
      <c r="F3175" s="9" t="s">
        <v>392</v>
      </c>
      <c r="G3175" s="9" t="s">
        <v>18439</v>
      </c>
      <c r="H3175" s="9" t="s">
        <v>327</v>
      </c>
      <c r="I3175" s="9"/>
      <c r="J3175" s="9"/>
      <c r="K3175" s="9"/>
      <c r="L3175" s="9"/>
    </row>
    <row r="3176" spans="1:12" x14ac:dyDescent="0.35">
      <c r="A3176" s="9" t="s">
        <v>18440</v>
      </c>
      <c r="B3176" s="9" t="s">
        <v>18441</v>
      </c>
      <c r="C3176" s="9" t="s">
        <v>18442</v>
      </c>
      <c r="D3176" s="9">
        <v>3174</v>
      </c>
      <c r="E3176" s="9" t="s">
        <v>18443</v>
      </c>
      <c r="F3176" s="9" t="s">
        <v>365</v>
      </c>
      <c r="G3176" s="9" t="s">
        <v>18444</v>
      </c>
      <c r="H3176" s="9" t="s">
        <v>327</v>
      </c>
      <c r="I3176" s="9"/>
      <c r="J3176" s="9"/>
      <c r="K3176" s="9"/>
      <c r="L3176" s="9"/>
    </row>
    <row r="3177" spans="1:12" x14ac:dyDescent="0.35">
      <c r="A3177" s="9" t="s">
        <v>18445</v>
      </c>
      <c r="B3177" s="9" t="s">
        <v>18446</v>
      </c>
      <c r="C3177" s="9" t="s">
        <v>18447</v>
      </c>
      <c r="D3177" s="9">
        <v>3175</v>
      </c>
      <c r="E3177" s="9" t="s">
        <v>18448</v>
      </c>
      <c r="F3177" s="9" t="s">
        <v>365</v>
      </c>
      <c r="G3177" s="9"/>
      <c r="H3177" s="9"/>
      <c r="I3177" s="9"/>
      <c r="J3177" s="9" t="s">
        <v>18449</v>
      </c>
      <c r="K3177" s="9" t="s">
        <v>18450</v>
      </c>
      <c r="L3177" s="9" t="s">
        <v>18450</v>
      </c>
    </row>
    <row r="3178" spans="1:12" x14ac:dyDescent="0.35">
      <c r="A3178" s="9" t="s">
        <v>18451</v>
      </c>
      <c r="B3178" s="9" t="s">
        <v>18452</v>
      </c>
      <c r="C3178" s="9" t="s">
        <v>18453</v>
      </c>
      <c r="D3178" s="9">
        <v>3176</v>
      </c>
      <c r="E3178" s="9" t="s">
        <v>18454</v>
      </c>
      <c r="F3178" s="9" t="s">
        <v>412</v>
      </c>
      <c r="G3178" s="9" t="s">
        <v>18455</v>
      </c>
      <c r="H3178" s="9" t="s">
        <v>327</v>
      </c>
      <c r="I3178" s="9"/>
      <c r="J3178" s="9"/>
      <c r="K3178" s="9"/>
      <c r="L3178" s="9"/>
    </row>
    <row r="3179" spans="1:12" x14ac:dyDescent="0.35">
      <c r="A3179" s="9" t="s">
        <v>18456</v>
      </c>
      <c r="B3179" s="9" t="s">
        <v>18457</v>
      </c>
      <c r="C3179" s="9" t="s">
        <v>18458</v>
      </c>
      <c r="D3179" s="9">
        <v>3177</v>
      </c>
      <c r="E3179" s="9" t="s">
        <v>18459</v>
      </c>
      <c r="F3179" s="9" t="s">
        <v>392</v>
      </c>
      <c r="G3179" s="9" t="s">
        <v>18460</v>
      </c>
      <c r="H3179" s="9" t="s">
        <v>327</v>
      </c>
      <c r="I3179" s="9"/>
      <c r="J3179" s="9" t="s">
        <v>18461</v>
      </c>
      <c r="K3179" s="9" t="s">
        <v>18462</v>
      </c>
      <c r="L3179" s="9" t="s">
        <v>18463</v>
      </c>
    </row>
    <row r="3180" spans="1:12" x14ac:dyDescent="0.35">
      <c r="A3180" s="9" t="s">
        <v>18464</v>
      </c>
      <c r="B3180" s="9" t="s">
        <v>18465</v>
      </c>
      <c r="C3180" s="9" t="s">
        <v>18466</v>
      </c>
      <c r="D3180" s="9">
        <v>3178</v>
      </c>
      <c r="E3180" s="9" t="s">
        <v>18467</v>
      </c>
      <c r="F3180" s="9" t="s">
        <v>412</v>
      </c>
      <c r="G3180" s="9" t="s">
        <v>18468</v>
      </c>
      <c r="H3180" s="9" t="s">
        <v>327</v>
      </c>
      <c r="I3180" s="9"/>
      <c r="J3180" s="9" t="s">
        <v>18469</v>
      </c>
      <c r="K3180" s="9" t="s">
        <v>18470</v>
      </c>
      <c r="L3180" s="9" t="s">
        <v>18470</v>
      </c>
    </row>
    <row r="3181" spans="1:12" x14ac:dyDescent="0.35">
      <c r="A3181" s="9" t="s">
        <v>18471</v>
      </c>
      <c r="B3181" s="9" t="s">
        <v>18472</v>
      </c>
      <c r="C3181" s="9" t="s">
        <v>18473</v>
      </c>
      <c r="D3181" s="9">
        <v>3179</v>
      </c>
      <c r="E3181" s="9" t="s">
        <v>18474</v>
      </c>
      <c r="F3181" s="9" t="s">
        <v>392</v>
      </c>
      <c r="G3181" s="9" t="s">
        <v>18475</v>
      </c>
      <c r="H3181" s="9" t="s">
        <v>327</v>
      </c>
      <c r="I3181" s="9"/>
      <c r="J3181" s="9"/>
      <c r="K3181" s="9"/>
      <c r="L3181" s="9"/>
    </row>
    <row r="3182" spans="1:12" x14ac:dyDescent="0.35">
      <c r="A3182" s="9" t="s">
        <v>18476</v>
      </c>
      <c r="B3182" s="9" t="s">
        <v>18477</v>
      </c>
      <c r="C3182" s="9" t="s">
        <v>18478</v>
      </c>
      <c r="D3182" s="9">
        <v>3180</v>
      </c>
      <c r="E3182" s="9" t="s">
        <v>18479</v>
      </c>
      <c r="F3182" s="9" t="s">
        <v>412</v>
      </c>
      <c r="G3182" s="9" t="s">
        <v>18480</v>
      </c>
      <c r="H3182" s="9" t="s">
        <v>327</v>
      </c>
      <c r="I3182" s="9"/>
      <c r="J3182" s="9" t="s">
        <v>18481</v>
      </c>
      <c r="K3182" s="9" t="s">
        <v>18482</v>
      </c>
      <c r="L3182" s="9" t="s">
        <v>18482</v>
      </c>
    </row>
    <row r="3183" spans="1:12" x14ac:dyDescent="0.35">
      <c r="A3183" s="9" t="s">
        <v>18483</v>
      </c>
      <c r="B3183" s="9" t="s">
        <v>18484</v>
      </c>
      <c r="C3183" s="9" t="s">
        <v>18485</v>
      </c>
      <c r="D3183" s="9">
        <v>3181</v>
      </c>
      <c r="E3183" s="9" t="s">
        <v>18486</v>
      </c>
      <c r="F3183" s="9" t="s">
        <v>365</v>
      </c>
      <c r="G3183" s="9"/>
      <c r="H3183" s="9"/>
      <c r="I3183" s="9"/>
      <c r="J3183" s="9"/>
      <c r="K3183" s="9"/>
      <c r="L3183" s="9"/>
    </row>
    <row r="3184" spans="1:12" x14ac:dyDescent="0.35">
      <c r="A3184" s="9" t="s">
        <v>18487</v>
      </c>
      <c r="B3184" s="9" t="s">
        <v>18488</v>
      </c>
      <c r="C3184" s="9" t="s">
        <v>18489</v>
      </c>
      <c r="D3184" s="9">
        <v>3182</v>
      </c>
      <c r="E3184" s="9" t="s">
        <v>18490</v>
      </c>
      <c r="F3184" s="9" t="s">
        <v>392</v>
      </c>
      <c r="G3184" s="9" t="s">
        <v>18491</v>
      </c>
      <c r="H3184" s="9" t="s">
        <v>320</v>
      </c>
      <c r="I3184" s="9"/>
      <c r="J3184" s="9" t="s">
        <v>18492</v>
      </c>
      <c r="K3184" s="9" t="s">
        <v>18493</v>
      </c>
      <c r="L3184" s="9" t="s">
        <v>18493</v>
      </c>
    </row>
    <row r="3185" spans="1:12" x14ac:dyDescent="0.35">
      <c r="A3185" s="9" t="s">
        <v>18494</v>
      </c>
      <c r="B3185" s="9" t="s">
        <v>18495</v>
      </c>
      <c r="C3185" s="9" t="s">
        <v>18496</v>
      </c>
      <c r="D3185" s="9">
        <v>3183</v>
      </c>
      <c r="E3185" s="9" t="s">
        <v>18497</v>
      </c>
      <c r="F3185" s="9" t="s">
        <v>392</v>
      </c>
      <c r="G3185" s="9" t="s">
        <v>18498</v>
      </c>
      <c r="H3185" s="9" t="s">
        <v>327</v>
      </c>
      <c r="I3185" s="9"/>
      <c r="J3185" s="9"/>
      <c r="K3185" s="9" t="s">
        <v>18499</v>
      </c>
      <c r="L3185" s="9" t="s">
        <v>18500</v>
      </c>
    </row>
    <row r="3186" spans="1:12" x14ac:dyDescent="0.35">
      <c r="A3186" s="9" t="s">
        <v>18501</v>
      </c>
      <c r="B3186" s="9" t="s">
        <v>18502</v>
      </c>
      <c r="C3186" s="9" t="s">
        <v>18503</v>
      </c>
      <c r="D3186" s="9">
        <v>3184</v>
      </c>
      <c r="E3186" s="9" t="s">
        <v>18504</v>
      </c>
      <c r="F3186" s="9" t="s">
        <v>392</v>
      </c>
      <c r="G3186" s="9" t="s">
        <v>18505</v>
      </c>
      <c r="H3186" s="9" t="s">
        <v>320</v>
      </c>
      <c r="I3186" s="9"/>
      <c r="J3186" s="9"/>
      <c r="K3186" s="9" t="s">
        <v>18506</v>
      </c>
      <c r="L3186" s="9" t="s">
        <v>18507</v>
      </c>
    </row>
    <row r="3187" spans="1:12" x14ac:dyDescent="0.35">
      <c r="A3187" s="9" t="s">
        <v>18508</v>
      </c>
      <c r="B3187" s="9" t="s">
        <v>18509</v>
      </c>
      <c r="C3187" s="9" t="s">
        <v>18510</v>
      </c>
      <c r="D3187" s="9">
        <v>3185</v>
      </c>
      <c r="E3187" s="9" t="s">
        <v>18511</v>
      </c>
      <c r="F3187" s="9" t="s">
        <v>392</v>
      </c>
      <c r="G3187" s="9" t="s">
        <v>18512</v>
      </c>
      <c r="H3187" s="9" t="s">
        <v>320</v>
      </c>
      <c r="I3187" s="9"/>
      <c r="J3187" s="9"/>
      <c r="K3187" s="9"/>
      <c r="L3187" s="9"/>
    </row>
    <row r="3188" spans="1:12" x14ac:dyDescent="0.35">
      <c r="A3188" s="9" t="s">
        <v>18513</v>
      </c>
      <c r="B3188" s="9" t="s">
        <v>18514</v>
      </c>
      <c r="C3188" s="9" t="s">
        <v>18515</v>
      </c>
      <c r="D3188" s="9">
        <v>3186</v>
      </c>
      <c r="E3188" s="9" t="s">
        <v>18516</v>
      </c>
      <c r="F3188" s="9" t="s">
        <v>392</v>
      </c>
      <c r="G3188" s="9" t="s">
        <v>18517</v>
      </c>
      <c r="H3188" s="9" t="s">
        <v>320</v>
      </c>
      <c r="I3188" s="9"/>
      <c r="J3188" s="9" t="s">
        <v>18518</v>
      </c>
      <c r="K3188" s="9" t="s">
        <v>18519</v>
      </c>
      <c r="L3188" s="9" t="s">
        <v>18520</v>
      </c>
    </row>
    <row r="3189" spans="1:12" x14ac:dyDescent="0.35">
      <c r="A3189" s="9" t="s">
        <v>18521</v>
      </c>
      <c r="B3189" s="9" t="s">
        <v>18522</v>
      </c>
      <c r="C3189" s="9" t="s">
        <v>18523</v>
      </c>
      <c r="D3189" s="9">
        <v>3187</v>
      </c>
      <c r="E3189" s="9" t="s">
        <v>18524</v>
      </c>
      <c r="F3189" s="9" t="s">
        <v>392</v>
      </c>
      <c r="G3189" s="9" t="s">
        <v>18525</v>
      </c>
      <c r="H3189" s="9" t="s">
        <v>327</v>
      </c>
      <c r="I3189" s="9"/>
      <c r="J3189" s="9" t="s">
        <v>18526</v>
      </c>
      <c r="K3189" s="9" t="s">
        <v>18527</v>
      </c>
      <c r="L3189" s="9" t="s">
        <v>18527</v>
      </c>
    </row>
    <row r="3190" spans="1:12" x14ac:dyDescent="0.35">
      <c r="A3190" s="9" t="s">
        <v>18528</v>
      </c>
      <c r="B3190" s="9" t="s">
        <v>18529</v>
      </c>
      <c r="C3190" s="9" t="s">
        <v>18530</v>
      </c>
      <c r="D3190" s="9">
        <v>3188</v>
      </c>
      <c r="E3190" s="9" t="s">
        <v>18531</v>
      </c>
      <c r="F3190" s="9" t="s">
        <v>365</v>
      </c>
      <c r="G3190" s="9" t="s">
        <v>18532</v>
      </c>
      <c r="H3190" s="9" t="s">
        <v>327</v>
      </c>
      <c r="I3190" s="9"/>
      <c r="J3190" s="9"/>
      <c r="K3190" s="9"/>
      <c r="L3190" s="9"/>
    </row>
    <row r="3191" spans="1:12" x14ac:dyDescent="0.35">
      <c r="A3191" s="9" t="s">
        <v>18533</v>
      </c>
      <c r="B3191" s="9" t="s">
        <v>18534</v>
      </c>
      <c r="C3191" s="9" t="s">
        <v>18535</v>
      </c>
      <c r="D3191" s="9">
        <v>3189</v>
      </c>
      <c r="E3191" s="9" t="s">
        <v>18536</v>
      </c>
      <c r="F3191" s="9" t="s">
        <v>392</v>
      </c>
      <c r="G3191" s="9" t="s">
        <v>18537</v>
      </c>
      <c r="H3191" s="9" t="s">
        <v>327</v>
      </c>
      <c r="I3191" s="9"/>
      <c r="J3191" s="9" t="s">
        <v>18538</v>
      </c>
      <c r="K3191" s="9" t="s">
        <v>18539</v>
      </c>
      <c r="L3191" s="9" t="s">
        <v>18539</v>
      </c>
    </row>
    <row r="3192" spans="1:12" x14ac:dyDescent="0.35">
      <c r="A3192" s="9" t="s">
        <v>18540</v>
      </c>
      <c r="B3192" s="9" t="s">
        <v>18541</v>
      </c>
      <c r="C3192" s="9" t="s">
        <v>18542</v>
      </c>
      <c r="D3192" s="9">
        <v>3190</v>
      </c>
      <c r="E3192" s="9" t="s">
        <v>18543</v>
      </c>
      <c r="F3192" s="9" t="s">
        <v>392</v>
      </c>
      <c r="G3192" s="9" t="s">
        <v>18544</v>
      </c>
      <c r="H3192" s="9" t="s">
        <v>320</v>
      </c>
      <c r="I3192" s="9"/>
      <c r="J3192" s="9"/>
      <c r="K3192" s="9" t="s">
        <v>531</v>
      </c>
      <c r="L3192" s="9" t="s">
        <v>531</v>
      </c>
    </row>
    <row r="3193" spans="1:12" x14ac:dyDescent="0.35">
      <c r="A3193" s="9" t="s">
        <v>18545</v>
      </c>
      <c r="B3193" s="9" t="s">
        <v>18546</v>
      </c>
      <c r="C3193" s="9" t="s">
        <v>18547</v>
      </c>
      <c r="D3193" s="9">
        <v>3191</v>
      </c>
      <c r="E3193" s="9" t="s">
        <v>18548</v>
      </c>
      <c r="F3193" s="9" t="s">
        <v>392</v>
      </c>
      <c r="G3193" s="9" t="s">
        <v>18549</v>
      </c>
      <c r="H3193" s="9" t="s">
        <v>320</v>
      </c>
      <c r="I3193" s="9"/>
      <c r="J3193" s="9"/>
      <c r="K3193" s="9" t="s">
        <v>18550</v>
      </c>
      <c r="L3193" s="9" t="s">
        <v>18551</v>
      </c>
    </row>
    <row r="3194" spans="1:12" x14ac:dyDescent="0.35">
      <c r="A3194" s="9" t="s">
        <v>18552</v>
      </c>
      <c r="B3194" s="9" t="s">
        <v>18553</v>
      </c>
      <c r="C3194" s="9" t="s">
        <v>18554</v>
      </c>
      <c r="D3194" s="9">
        <v>3192</v>
      </c>
      <c r="E3194" s="9" t="s">
        <v>18555</v>
      </c>
      <c r="F3194" s="9" t="s">
        <v>392</v>
      </c>
      <c r="G3194" s="9" t="s">
        <v>18556</v>
      </c>
      <c r="H3194" s="9" t="s">
        <v>320</v>
      </c>
      <c r="I3194" s="9"/>
      <c r="J3194" s="9"/>
      <c r="K3194" s="9" t="s">
        <v>350</v>
      </c>
      <c r="L3194" s="9" t="s">
        <v>350</v>
      </c>
    </row>
    <row r="3195" spans="1:12" x14ac:dyDescent="0.35">
      <c r="A3195" s="9" t="s">
        <v>18557</v>
      </c>
      <c r="B3195" s="9" t="s">
        <v>18558</v>
      </c>
      <c r="C3195" s="9" t="s">
        <v>18559</v>
      </c>
      <c r="D3195" s="9">
        <v>3193</v>
      </c>
      <c r="E3195" s="9" t="s">
        <v>18560</v>
      </c>
      <c r="F3195" s="9" t="s">
        <v>392</v>
      </c>
      <c r="G3195" s="9" t="s">
        <v>18561</v>
      </c>
      <c r="H3195" s="9" t="s">
        <v>320</v>
      </c>
      <c r="I3195" s="9"/>
      <c r="J3195" s="9"/>
      <c r="K3195" s="9" t="s">
        <v>18562</v>
      </c>
      <c r="L3195" s="9" t="s">
        <v>18562</v>
      </c>
    </row>
    <row r="3196" spans="1:12" x14ac:dyDescent="0.35">
      <c r="A3196" s="9" t="s">
        <v>18563</v>
      </c>
      <c r="B3196" s="9" t="s">
        <v>18564</v>
      </c>
      <c r="C3196" s="9" t="s">
        <v>18565</v>
      </c>
      <c r="D3196" s="9">
        <v>3194</v>
      </c>
      <c r="E3196" s="9" t="s">
        <v>18566</v>
      </c>
      <c r="F3196" s="9" t="s">
        <v>392</v>
      </c>
      <c r="G3196" s="9" t="s">
        <v>18567</v>
      </c>
      <c r="H3196" s="9" t="s">
        <v>320</v>
      </c>
      <c r="I3196" s="9"/>
      <c r="J3196" s="9"/>
      <c r="K3196" s="9" t="s">
        <v>18568</v>
      </c>
      <c r="L3196" s="9" t="s">
        <v>18569</v>
      </c>
    </row>
    <row r="3197" spans="1:12" x14ac:dyDescent="0.35">
      <c r="A3197" s="9" t="s">
        <v>18570</v>
      </c>
      <c r="B3197" s="9" t="s">
        <v>18571</v>
      </c>
      <c r="C3197" s="9" t="s">
        <v>18572</v>
      </c>
      <c r="D3197" s="9">
        <v>3195</v>
      </c>
      <c r="E3197" s="9" t="s">
        <v>18573</v>
      </c>
      <c r="F3197" s="9" t="s">
        <v>392</v>
      </c>
      <c r="G3197" s="9" t="s">
        <v>18574</v>
      </c>
      <c r="H3197" s="9" t="s">
        <v>320</v>
      </c>
      <c r="I3197" s="9"/>
      <c r="J3197" s="9"/>
      <c r="K3197" s="9" t="s">
        <v>18575</v>
      </c>
      <c r="L3197" s="9" t="s">
        <v>18576</v>
      </c>
    </row>
    <row r="3198" spans="1:12" x14ac:dyDescent="0.35">
      <c r="A3198" s="9" t="s">
        <v>18577</v>
      </c>
      <c r="B3198" s="9" t="s">
        <v>18578</v>
      </c>
      <c r="C3198" s="9" t="s">
        <v>18579</v>
      </c>
      <c r="D3198" s="9">
        <v>3196</v>
      </c>
      <c r="E3198" s="9" t="s">
        <v>18580</v>
      </c>
      <c r="F3198" s="9" t="s">
        <v>392</v>
      </c>
      <c r="G3198" s="9"/>
      <c r="H3198" s="9"/>
      <c r="I3198" s="9"/>
      <c r="J3198" s="9"/>
      <c r="K3198" s="9" t="s">
        <v>18581</v>
      </c>
      <c r="L3198" s="9" t="s">
        <v>350</v>
      </c>
    </row>
    <row r="3199" spans="1:12" x14ac:dyDescent="0.35">
      <c r="A3199" s="9" t="s">
        <v>18582</v>
      </c>
      <c r="B3199" s="9" t="s">
        <v>18583</v>
      </c>
      <c r="C3199" s="9" t="s">
        <v>18584</v>
      </c>
      <c r="D3199" s="9">
        <v>3197</v>
      </c>
      <c r="E3199" s="9" t="s">
        <v>18585</v>
      </c>
      <c r="F3199" s="9" t="s">
        <v>365</v>
      </c>
      <c r="G3199" s="9" t="s">
        <v>18586</v>
      </c>
      <c r="H3199" s="9" t="s">
        <v>327</v>
      </c>
      <c r="I3199" s="9"/>
      <c r="J3199" s="9"/>
      <c r="K3199" s="9" t="s">
        <v>350</v>
      </c>
      <c r="L3199" s="9" t="s">
        <v>350</v>
      </c>
    </row>
    <row r="3200" spans="1:12" x14ac:dyDescent="0.35">
      <c r="A3200" s="9" t="s">
        <v>18587</v>
      </c>
      <c r="B3200" s="9" t="s">
        <v>18588</v>
      </c>
      <c r="C3200" s="9" t="s">
        <v>18589</v>
      </c>
      <c r="D3200" s="9">
        <v>3198</v>
      </c>
      <c r="E3200" s="9" t="s">
        <v>18590</v>
      </c>
      <c r="F3200" s="9" t="s">
        <v>392</v>
      </c>
      <c r="G3200" s="9" t="s">
        <v>18591</v>
      </c>
      <c r="H3200" s="9" t="s">
        <v>320</v>
      </c>
      <c r="I3200" s="9"/>
      <c r="J3200" s="9"/>
      <c r="K3200" s="9" t="s">
        <v>18592</v>
      </c>
      <c r="L3200" s="9" t="s">
        <v>18593</v>
      </c>
    </row>
    <row r="3201" spans="1:12" x14ac:dyDescent="0.35">
      <c r="A3201" s="9" t="s">
        <v>18594</v>
      </c>
      <c r="B3201" s="9" t="s">
        <v>18595</v>
      </c>
      <c r="C3201" s="9" t="s">
        <v>18596</v>
      </c>
      <c r="D3201" s="9">
        <v>3199</v>
      </c>
      <c r="E3201" s="9" t="s">
        <v>18597</v>
      </c>
      <c r="F3201" s="9" t="s">
        <v>392</v>
      </c>
      <c r="G3201" s="9" t="s">
        <v>18598</v>
      </c>
      <c r="H3201" s="9" t="s">
        <v>327</v>
      </c>
      <c r="I3201" s="9"/>
      <c r="J3201" s="9" t="s">
        <v>18599</v>
      </c>
      <c r="K3201" s="9" t="s">
        <v>18600</v>
      </c>
      <c r="L3201" s="9" t="s">
        <v>18600</v>
      </c>
    </row>
    <row r="3202" spans="1:12" x14ac:dyDescent="0.35">
      <c r="A3202" s="9" t="s">
        <v>18601</v>
      </c>
      <c r="B3202" s="9" t="s">
        <v>18602</v>
      </c>
      <c r="C3202" s="9" t="s">
        <v>18603</v>
      </c>
      <c r="D3202" s="9">
        <v>3200</v>
      </c>
      <c r="E3202" s="9" t="s">
        <v>18604</v>
      </c>
      <c r="F3202" s="9" t="s">
        <v>392</v>
      </c>
      <c r="G3202" s="9" t="s">
        <v>18605</v>
      </c>
      <c r="H3202" s="9" t="s">
        <v>320</v>
      </c>
      <c r="I3202" s="9"/>
      <c r="J3202" s="9"/>
      <c r="K3202" s="9" t="s">
        <v>18606</v>
      </c>
      <c r="L3202" s="9" t="s">
        <v>18606</v>
      </c>
    </row>
    <row r="3203" spans="1:12" x14ac:dyDescent="0.35">
      <c r="A3203" s="9" t="s">
        <v>18607</v>
      </c>
      <c r="B3203" s="9" t="s">
        <v>18608</v>
      </c>
      <c r="C3203" s="9" t="s">
        <v>18609</v>
      </c>
      <c r="D3203" s="9">
        <v>3201</v>
      </c>
      <c r="E3203" s="9" t="s">
        <v>18610</v>
      </c>
      <c r="F3203" s="9" t="s">
        <v>392</v>
      </c>
      <c r="G3203" s="9" t="s">
        <v>18611</v>
      </c>
      <c r="H3203" s="9" t="s">
        <v>327</v>
      </c>
      <c r="I3203" s="9"/>
      <c r="J3203" s="9" t="s">
        <v>18612</v>
      </c>
      <c r="K3203" s="9" t="s">
        <v>18613</v>
      </c>
      <c r="L3203" s="9" t="s">
        <v>18613</v>
      </c>
    </row>
    <row r="3204" spans="1:12" x14ac:dyDescent="0.35">
      <c r="A3204" s="9" t="s">
        <v>18614</v>
      </c>
      <c r="B3204" s="9" t="s">
        <v>18615</v>
      </c>
      <c r="C3204" s="9" t="s">
        <v>18616</v>
      </c>
      <c r="D3204" s="9">
        <v>3202</v>
      </c>
      <c r="E3204" s="9" t="s">
        <v>18617</v>
      </c>
      <c r="F3204" s="9" t="s">
        <v>392</v>
      </c>
      <c r="G3204" s="9" t="s">
        <v>18618</v>
      </c>
      <c r="H3204" s="9" t="s">
        <v>327</v>
      </c>
      <c r="I3204" s="9"/>
      <c r="J3204" s="9" t="s">
        <v>18619</v>
      </c>
      <c r="K3204" s="9" t="s">
        <v>18620</v>
      </c>
      <c r="L3204" s="9" t="s">
        <v>18621</v>
      </c>
    </row>
    <row r="3205" spans="1:12" x14ac:dyDescent="0.35">
      <c r="A3205" s="9" t="s">
        <v>18622</v>
      </c>
      <c r="B3205" s="9" t="s">
        <v>18623</v>
      </c>
      <c r="C3205" s="9" t="s">
        <v>18624</v>
      </c>
      <c r="D3205" s="9">
        <v>3203</v>
      </c>
      <c r="E3205" s="9" t="s">
        <v>18625</v>
      </c>
      <c r="F3205" s="9" t="s">
        <v>392</v>
      </c>
      <c r="G3205" s="9" t="s">
        <v>18626</v>
      </c>
      <c r="H3205" s="9" t="s">
        <v>320</v>
      </c>
      <c r="I3205" s="9"/>
      <c r="J3205" s="9"/>
      <c r="K3205" s="9"/>
      <c r="L3205" s="9"/>
    </row>
    <row r="3206" spans="1:12" x14ac:dyDescent="0.35">
      <c r="A3206" s="9" t="s">
        <v>18627</v>
      </c>
      <c r="B3206" s="9" t="s">
        <v>18628</v>
      </c>
      <c r="C3206" s="9" t="s">
        <v>18629</v>
      </c>
      <c r="D3206" s="9">
        <v>3204</v>
      </c>
      <c r="E3206" s="9" t="s">
        <v>18630</v>
      </c>
      <c r="F3206" s="9" t="s">
        <v>392</v>
      </c>
      <c r="G3206" s="9" t="s">
        <v>18631</v>
      </c>
      <c r="H3206" s="9" t="s">
        <v>320</v>
      </c>
      <c r="I3206" s="9"/>
      <c r="J3206" s="9"/>
      <c r="K3206" s="9" t="s">
        <v>18632</v>
      </c>
      <c r="L3206" s="9" t="s">
        <v>350</v>
      </c>
    </row>
    <row r="3207" spans="1:12" x14ac:dyDescent="0.35">
      <c r="A3207" s="9" t="s">
        <v>18633</v>
      </c>
      <c r="B3207" s="9" t="s">
        <v>18634</v>
      </c>
      <c r="C3207" s="9" t="s">
        <v>18635</v>
      </c>
      <c r="D3207" s="9">
        <v>3205</v>
      </c>
      <c r="E3207" s="9" t="s">
        <v>18636</v>
      </c>
      <c r="F3207" s="9" t="s">
        <v>392</v>
      </c>
      <c r="G3207" s="9" t="s">
        <v>18637</v>
      </c>
      <c r="H3207" s="9" t="s">
        <v>320</v>
      </c>
      <c r="I3207" s="9"/>
      <c r="J3207" s="9"/>
      <c r="K3207" s="9" t="s">
        <v>18638</v>
      </c>
      <c r="L3207" s="9" t="s">
        <v>18639</v>
      </c>
    </row>
    <row r="3208" spans="1:12" x14ac:dyDescent="0.35">
      <c r="A3208" s="9" t="s">
        <v>18640</v>
      </c>
      <c r="B3208" s="9" t="s">
        <v>18641</v>
      </c>
      <c r="C3208" s="9" t="s">
        <v>18642</v>
      </c>
      <c r="D3208" s="9">
        <v>3206</v>
      </c>
      <c r="E3208" s="9" t="s">
        <v>18643</v>
      </c>
      <c r="F3208" s="9" t="s">
        <v>392</v>
      </c>
      <c r="G3208" s="9" t="s">
        <v>18644</v>
      </c>
      <c r="H3208" s="9" t="s">
        <v>320</v>
      </c>
      <c r="I3208" s="9"/>
      <c r="J3208" s="9"/>
      <c r="K3208" s="9" t="s">
        <v>18645</v>
      </c>
      <c r="L3208" s="9" t="s">
        <v>18646</v>
      </c>
    </row>
    <row r="3209" spans="1:12" x14ac:dyDescent="0.35">
      <c r="A3209" s="9" t="s">
        <v>18647</v>
      </c>
      <c r="B3209" s="9" t="s">
        <v>18648</v>
      </c>
      <c r="C3209" s="9" t="s">
        <v>18649</v>
      </c>
      <c r="D3209" s="9">
        <v>3207</v>
      </c>
      <c r="E3209" s="9" t="s">
        <v>18650</v>
      </c>
      <c r="F3209" s="9" t="s">
        <v>392</v>
      </c>
      <c r="G3209" s="9" t="s">
        <v>18651</v>
      </c>
      <c r="H3209" s="9" t="s">
        <v>320</v>
      </c>
      <c r="I3209" s="9"/>
      <c r="J3209" s="9"/>
      <c r="K3209" s="9" t="s">
        <v>18652</v>
      </c>
      <c r="L3209" s="9" t="s">
        <v>18653</v>
      </c>
    </row>
    <row r="3210" spans="1:12" x14ac:dyDescent="0.35">
      <c r="A3210" s="9" t="s">
        <v>18654</v>
      </c>
      <c r="B3210" s="9" t="s">
        <v>18655</v>
      </c>
      <c r="C3210" s="9" t="s">
        <v>18656</v>
      </c>
      <c r="D3210" s="9">
        <v>3208</v>
      </c>
      <c r="E3210" s="9" t="s">
        <v>18657</v>
      </c>
      <c r="F3210" s="9" t="s">
        <v>392</v>
      </c>
      <c r="G3210" s="9" t="s">
        <v>18658</v>
      </c>
      <c r="H3210" s="9" t="s">
        <v>320</v>
      </c>
      <c r="I3210" s="9"/>
      <c r="J3210" s="9"/>
      <c r="K3210" s="9" t="s">
        <v>18659</v>
      </c>
      <c r="L3210" s="9" t="s">
        <v>18659</v>
      </c>
    </row>
    <row r="3211" spans="1:12" x14ac:dyDescent="0.35">
      <c r="A3211" s="9" t="s">
        <v>18660</v>
      </c>
      <c r="B3211" s="9" t="s">
        <v>18661</v>
      </c>
      <c r="C3211" s="9" t="s">
        <v>18662</v>
      </c>
      <c r="D3211" s="9">
        <v>3209</v>
      </c>
      <c r="E3211" s="9" t="s">
        <v>18663</v>
      </c>
      <c r="F3211" s="9" t="s">
        <v>392</v>
      </c>
      <c r="G3211" s="9" t="s">
        <v>18664</v>
      </c>
      <c r="H3211" s="9" t="s">
        <v>320</v>
      </c>
      <c r="I3211" s="9"/>
      <c r="J3211" s="9"/>
      <c r="K3211" s="9"/>
      <c r="L3211" s="9"/>
    </row>
    <row r="3212" spans="1:12" x14ac:dyDescent="0.35">
      <c r="A3212" s="9" t="s">
        <v>18665</v>
      </c>
      <c r="B3212" s="9" t="s">
        <v>18666</v>
      </c>
      <c r="C3212" s="9" t="s">
        <v>18667</v>
      </c>
      <c r="D3212" s="9">
        <v>3210</v>
      </c>
      <c r="E3212" s="9" t="s">
        <v>18668</v>
      </c>
      <c r="F3212" s="9" t="s">
        <v>392</v>
      </c>
      <c r="G3212" s="9" t="s">
        <v>18669</v>
      </c>
      <c r="H3212" s="9" t="s">
        <v>320</v>
      </c>
      <c r="I3212" s="9"/>
      <c r="J3212" s="9"/>
      <c r="K3212" s="9"/>
      <c r="L3212" s="9"/>
    </row>
    <row r="3213" spans="1:12" x14ac:dyDescent="0.35">
      <c r="A3213" s="9" t="s">
        <v>18670</v>
      </c>
      <c r="B3213" s="9" t="s">
        <v>18671</v>
      </c>
      <c r="C3213" s="9" t="s">
        <v>18672</v>
      </c>
      <c r="D3213" s="9">
        <v>3211</v>
      </c>
      <c r="E3213" s="9" t="s">
        <v>18673</v>
      </c>
      <c r="F3213" s="9" t="s">
        <v>392</v>
      </c>
      <c r="G3213" s="9" t="s">
        <v>18674</v>
      </c>
      <c r="H3213" s="9" t="s">
        <v>320</v>
      </c>
      <c r="I3213" s="9"/>
      <c r="J3213" s="9"/>
      <c r="K3213" s="9" t="s">
        <v>350</v>
      </c>
      <c r="L3213" s="9" t="s">
        <v>350</v>
      </c>
    </row>
    <row r="3214" spans="1:12" x14ac:dyDescent="0.35">
      <c r="A3214" s="9" t="s">
        <v>18675</v>
      </c>
      <c r="B3214" s="9" t="s">
        <v>18676</v>
      </c>
      <c r="C3214" s="9" t="s">
        <v>18677</v>
      </c>
      <c r="D3214" s="9">
        <v>3212</v>
      </c>
      <c r="E3214" s="9" t="s">
        <v>18678</v>
      </c>
      <c r="F3214" s="9" t="s">
        <v>365</v>
      </c>
      <c r="G3214" s="9" t="s">
        <v>18679</v>
      </c>
      <c r="H3214" s="9" t="s">
        <v>327</v>
      </c>
      <c r="I3214" s="9"/>
      <c r="J3214" s="9"/>
      <c r="K3214" s="9"/>
      <c r="L3214" s="9"/>
    </row>
    <row r="3215" spans="1:12" x14ac:dyDescent="0.35">
      <c r="A3215" s="9" t="s">
        <v>18680</v>
      </c>
      <c r="B3215" s="9" t="s">
        <v>18681</v>
      </c>
      <c r="C3215" s="9" t="s">
        <v>18682</v>
      </c>
      <c r="D3215" s="9">
        <v>3213</v>
      </c>
      <c r="E3215" s="9" t="s">
        <v>18683</v>
      </c>
      <c r="F3215" s="9" t="s">
        <v>392</v>
      </c>
      <c r="G3215" s="9" t="s">
        <v>18684</v>
      </c>
      <c r="H3215" s="9" t="s">
        <v>320</v>
      </c>
      <c r="I3215" s="9"/>
      <c r="J3215" s="9"/>
      <c r="K3215" s="9"/>
      <c r="L3215" s="9"/>
    </row>
    <row r="3216" spans="1:12" x14ac:dyDescent="0.35">
      <c r="A3216" s="9" t="s">
        <v>18685</v>
      </c>
      <c r="B3216" s="9" t="s">
        <v>18686</v>
      </c>
      <c r="C3216" s="9" t="s">
        <v>18687</v>
      </c>
      <c r="D3216" s="9">
        <v>3214</v>
      </c>
      <c r="E3216" s="9" t="s">
        <v>18688</v>
      </c>
      <c r="F3216" s="9" t="s">
        <v>392</v>
      </c>
      <c r="G3216" s="9" t="s">
        <v>18689</v>
      </c>
      <c r="H3216" s="9" t="s">
        <v>327</v>
      </c>
      <c r="I3216" s="9"/>
      <c r="J3216" s="9" t="s">
        <v>18690</v>
      </c>
      <c r="K3216" s="9" t="s">
        <v>18691</v>
      </c>
      <c r="L3216" s="9" t="s">
        <v>18692</v>
      </c>
    </row>
    <row r="3217" spans="1:12" x14ac:dyDescent="0.35">
      <c r="A3217" s="9" t="s">
        <v>18693</v>
      </c>
      <c r="B3217" s="9" t="s">
        <v>18694</v>
      </c>
      <c r="C3217" s="9" t="s">
        <v>18695</v>
      </c>
      <c r="D3217" s="9">
        <v>3215</v>
      </c>
      <c r="E3217" s="9" t="s">
        <v>18696</v>
      </c>
      <c r="F3217" s="9" t="s">
        <v>392</v>
      </c>
      <c r="G3217" s="9" t="s">
        <v>18697</v>
      </c>
      <c r="H3217" s="9" t="s">
        <v>320</v>
      </c>
      <c r="I3217" s="9"/>
      <c r="J3217" s="9"/>
      <c r="K3217" s="9" t="s">
        <v>18698</v>
      </c>
      <c r="L3217" s="9" t="s">
        <v>18699</v>
      </c>
    </row>
    <row r="3218" spans="1:12" x14ac:dyDescent="0.35">
      <c r="A3218" s="9" t="s">
        <v>18700</v>
      </c>
      <c r="B3218" s="9" t="s">
        <v>18701</v>
      </c>
      <c r="C3218" s="9" t="s">
        <v>18702</v>
      </c>
      <c r="D3218" s="9">
        <v>3216</v>
      </c>
      <c r="E3218" s="9" t="s">
        <v>18703</v>
      </c>
      <c r="F3218" s="9" t="s">
        <v>392</v>
      </c>
      <c r="G3218" s="9" t="s">
        <v>18704</v>
      </c>
      <c r="H3218" s="9" t="s">
        <v>320</v>
      </c>
      <c r="I3218" s="9"/>
      <c r="J3218" s="9"/>
      <c r="K3218" s="9" t="s">
        <v>18705</v>
      </c>
      <c r="L3218" s="9" t="s">
        <v>350</v>
      </c>
    </row>
    <row r="3219" spans="1:12" x14ac:dyDescent="0.35">
      <c r="A3219" s="9" t="s">
        <v>18706</v>
      </c>
      <c r="B3219" s="9" t="s">
        <v>18707</v>
      </c>
      <c r="C3219" s="9" t="s">
        <v>18708</v>
      </c>
      <c r="D3219" s="9">
        <v>3217</v>
      </c>
      <c r="E3219" s="9" t="s">
        <v>18709</v>
      </c>
      <c r="F3219" s="9" t="s">
        <v>392</v>
      </c>
      <c r="G3219" s="9"/>
      <c r="H3219" s="9"/>
      <c r="I3219" s="9"/>
      <c r="J3219" s="9"/>
      <c r="K3219" s="9"/>
      <c r="L3219" s="9"/>
    </row>
    <row r="3220" spans="1:12" x14ac:dyDescent="0.35">
      <c r="A3220" s="9" t="s">
        <v>18710</v>
      </c>
      <c r="B3220" s="9" t="s">
        <v>18711</v>
      </c>
      <c r="C3220" s="9" t="s">
        <v>18712</v>
      </c>
      <c r="D3220" s="9">
        <v>3218</v>
      </c>
      <c r="E3220" s="9" t="s">
        <v>18713</v>
      </c>
      <c r="F3220" s="9" t="s">
        <v>392</v>
      </c>
      <c r="G3220" s="9"/>
      <c r="H3220" s="9"/>
      <c r="I3220" s="9"/>
      <c r="J3220" s="9"/>
      <c r="K3220" s="9"/>
      <c r="L3220" s="9"/>
    </row>
    <row r="3221" spans="1:12" x14ac:dyDescent="0.35">
      <c r="A3221" s="9" t="s">
        <v>18714</v>
      </c>
      <c r="B3221" s="9" t="s">
        <v>18715</v>
      </c>
      <c r="C3221" s="9" t="s">
        <v>18716</v>
      </c>
      <c r="D3221" s="9">
        <v>3219</v>
      </c>
      <c r="E3221" s="9" t="s">
        <v>18717</v>
      </c>
      <c r="F3221" s="9" t="s">
        <v>392</v>
      </c>
      <c r="G3221" s="9" t="s">
        <v>18718</v>
      </c>
      <c r="H3221" s="9" t="s">
        <v>320</v>
      </c>
      <c r="I3221" s="9"/>
      <c r="J3221" s="9"/>
      <c r="K3221" s="9"/>
      <c r="L3221" s="9"/>
    </row>
    <row r="3222" spans="1:12" x14ac:dyDescent="0.35">
      <c r="A3222" s="9" t="s">
        <v>18719</v>
      </c>
      <c r="B3222" s="9" t="s">
        <v>18720</v>
      </c>
      <c r="C3222" s="9" t="s">
        <v>18721</v>
      </c>
      <c r="D3222" s="9">
        <v>3220</v>
      </c>
      <c r="E3222" s="9" t="s">
        <v>18722</v>
      </c>
      <c r="F3222" s="9" t="s">
        <v>365</v>
      </c>
      <c r="G3222" s="9" t="s">
        <v>2670</v>
      </c>
      <c r="H3222" s="9" t="s">
        <v>327</v>
      </c>
      <c r="I3222" s="9"/>
      <c r="J3222" s="9"/>
      <c r="K3222" s="9" t="s">
        <v>18723</v>
      </c>
      <c r="L3222" s="9" t="s">
        <v>18723</v>
      </c>
    </row>
    <row r="3223" spans="1:12" x14ac:dyDescent="0.35">
      <c r="A3223" s="9" t="s">
        <v>18724</v>
      </c>
      <c r="B3223" s="9" t="s">
        <v>18725</v>
      </c>
      <c r="C3223" s="9" t="s">
        <v>18726</v>
      </c>
      <c r="D3223" s="9">
        <v>3221</v>
      </c>
      <c r="E3223" s="9" t="s">
        <v>18727</v>
      </c>
      <c r="F3223" s="9" t="s">
        <v>392</v>
      </c>
      <c r="G3223" s="9" t="s">
        <v>18728</v>
      </c>
      <c r="H3223" s="9" t="s">
        <v>320</v>
      </c>
      <c r="I3223" s="9"/>
      <c r="J3223" s="9"/>
      <c r="K3223" s="9"/>
      <c r="L3223" s="9"/>
    </row>
    <row r="3224" spans="1:12" x14ac:dyDescent="0.35">
      <c r="A3224" s="9" t="s">
        <v>18729</v>
      </c>
      <c r="B3224" s="9" t="s">
        <v>18730</v>
      </c>
      <c r="C3224" s="9" t="s">
        <v>18731</v>
      </c>
      <c r="D3224" s="9">
        <v>3222</v>
      </c>
      <c r="E3224" s="9" t="s">
        <v>18732</v>
      </c>
      <c r="F3224" s="9" t="s">
        <v>392</v>
      </c>
      <c r="G3224" s="9" t="s">
        <v>18733</v>
      </c>
      <c r="H3224" s="9" t="s">
        <v>320</v>
      </c>
      <c r="I3224" s="9"/>
      <c r="J3224" s="9"/>
      <c r="K3224" s="9" t="s">
        <v>18734</v>
      </c>
      <c r="L3224" s="9" t="s">
        <v>18734</v>
      </c>
    </row>
    <row r="3225" spans="1:12" x14ac:dyDescent="0.35">
      <c r="A3225" s="9" t="s">
        <v>18735</v>
      </c>
      <c r="B3225" s="9" t="s">
        <v>18736</v>
      </c>
      <c r="C3225" s="9" t="s">
        <v>18737</v>
      </c>
      <c r="D3225" s="9">
        <v>3223</v>
      </c>
      <c r="E3225" s="9" t="s">
        <v>18738</v>
      </c>
      <c r="F3225" s="9" t="s">
        <v>392</v>
      </c>
      <c r="G3225" s="9" t="s">
        <v>18739</v>
      </c>
      <c r="H3225" s="9" t="s">
        <v>327</v>
      </c>
      <c r="I3225" s="9"/>
      <c r="J3225" s="9" t="s">
        <v>18740</v>
      </c>
      <c r="K3225" s="9" t="s">
        <v>18741</v>
      </c>
      <c r="L3225" s="9"/>
    </row>
    <row r="3226" spans="1:12" x14ac:dyDescent="0.35">
      <c r="A3226" s="9" t="s">
        <v>18742</v>
      </c>
      <c r="B3226" s="9" t="s">
        <v>18743</v>
      </c>
      <c r="C3226" s="9" t="s">
        <v>18744</v>
      </c>
      <c r="D3226" s="9">
        <v>3224</v>
      </c>
      <c r="E3226" s="9" t="s">
        <v>18745</v>
      </c>
      <c r="F3226" s="9" t="s">
        <v>392</v>
      </c>
      <c r="G3226" s="9" t="s">
        <v>18746</v>
      </c>
      <c r="H3226" s="9" t="s">
        <v>320</v>
      </c>
      <c r="I3226" s="9"/>
      <c r="J3226" s="9"/>
      <c r="K3226" s="9"/>
      <c r="L3226" s="9"/>
    </row>
    <row r="3227" spans="1:12" x14ac:dyDescent="0.35">
      <c r="A3227" s="9" t="s">
        <v>18747</v>
      </c>
      <c r="B3227" s="9" t="s">
        <v>18748</v>
      </c>
      <c r="C3227" s="9" t="s">
        <v>18749</v>
      </c>
      <c r="D3227" s="9">
        <v>3225</v>
      </c>
      <c r="E3227" s="9" t="s">
        <v>18750</v>
      </c>
      <c r="F3227" s="9" t="s">
        <v>392</v>
      </c>
      <c r="G3227" s="9" t="s">
        <v>18751</v>
      </c>
      <c r="H3227" s="9" t="s">
        <v>320</v>
      </c>
      <c r="I3227" s="9"/>
      <c r="J3227" s="9"/>
      <c r="K3227" s="9"/>
      <c r="L3227" s="9"/>
    </row>
    <row r="3228" spans="1:12" x14ac:dyDescent="0.35">
      <c r="A3228" s="9" t="s">
        <v>18752</v>
      </c>
      <c r="B3228" s="9" t="s">
        <v>18753</v>
      </c>
      <c r="C3228" s="9" t="s">
        <v>18754</v>
      </c>
      <c r="D3228" s="9">
        <v>3226</v>
      </c>
      <c r="E3228" s="9" t="s">
        <v>18755</v>
      </c>
      <c r="F3228" s="9" t="s">
        <v>365</v>
      </c>
      <c r="G3228" s="9" t="s">
        <v>18756</v>
      </c>
      <c r="H3228" s="9" t="s">
        <v>327</v>
      </c>
      <c r="I3228" s="9"/>
      <c r="J3228" s="9"/>
      <c r="K3228" s="9"/>
      <c r="L3228" s="9"/>
    </row>
    <row r="3229" spans="1:12" x14ac:dyDescent="0.35">
      <c r="A3229" s="9" t="s">
        <v>18757</v>
      </c>
      <c r="B3229" s="9" t="s">
        <v>18758</v>
      </c>
      <c r="C3229" s="9" t="s">
        <v>18759</v>
      </c>
      <c r="D3229" s="9">
        <v>3227</v>
      </c>
      <c r="E3229" s="9" t="s">
        <v>18760</v>
      </c>
      <c r="F3229" s="9" t="s">
        <v>392</v>
      </c>
      <c r="G3229" s="9" t="s">
        <v>18761</v>
      </c>
      <c r="H3229" s="9" t="s">
        <v>327</v>
      </c>
      <c r="I3229" s="9"/>
      <c r="J3229" s="9" t="s">
        <v>18762</v>
      </c>
      <c r="K3229" s="9" t="s">
        <v>18763</v>
      </c>
      <c r="L3229" s="9" t="s">
        <v>18763</v>
      </c>
    </row>
    <row r="3230" spans="1:12" x14ac:dyDescent="0.35">
      <c r="A3230" s="9" t="s">
        <v>18764</v>
      </c>
      <c r="B3230" s="9" t="s">
        <v>18765</v>
      </c>
      <c r="C3230" s="9" t="s">
        <v>18766</v>
      </c>
      <c r="D3230" s="9">
        <v>3228</v>
      </c>
      <c r="E3230" s="9" t="s">
        <v>18767</v>
      </c>
      <c r="F3230" s="9" t="s">
        <v>392</v>
      </c>
      <c r="G3230" s="9" t="s">
        <v>18768</v>
      </c>
      <c r="H3230" s="9" t="s">
        <v>320</v>
      </c>
      <c r="I3230" s="9"/>
      <c r="J3230" s="9"/>
      <c r="K3230" s="9" t="s">
        <v>18769</v>
      </c>
      <c r="L3230" s="9" t="s">
        <v>350</v>
      </c>
    </row>
    <row r="3231" spans="1:12" x14ac:dyDescent="0.35">
      <c r="A3231" s="9" t="s">
        <v>18770</v>
      </c>
      <c r="B3231" s="9" t="s">
        <v>18771</v>
      </c>
      <c r="C3231" s="9" t="s">
        <v>18772</v>
      </c>
      <c r="D3231" s="9">
        <v>3229</v>
      </c>
      <c r="E3231" s="9" t="s">
        <v>18773</v>
      </c>
      <c r="F3231" s="9" t="s">
        <v>392</v>
      </c>
      <c r="G3231" s="9" t="s">
        <v>18774</v>
      </c>
      <c r="H3231" s="9" t="s">
        <v>320</v>
      </c>
      <c r="I3231" s="9"/>
      <c r="J3231" s="9"/>
      <c r="K3231" s="9" t="s">
        <v>18775</v>
      </c>
      <c r="L3231" s="9" t="s">
        <v>18776</v>
      </c>
    </row>
    <row r="3232" spans="1:12" x14ac:dyDescent="0.35">
      <c r="A3232" s="9" t="s">
        <v>18777</v>
      </c>
      <c r="B3232" s="9" t="s">
        <v>18778</v>
      </c>
      <c r="C3232" s="9" t="s">
        <v>18779</v>
      </c>
      <c r="D3232" s="9">
        <v>3230</v>
      </c>
      <c r="E3232" s="9" t="s">
        <v>18780</v>
      </c>
      <c r="F3232" s="9" t="s">
        <v>392</v>
      </c>
      <c r="G3232" s="9" t="s">
        <v>18781</v>
      </c>
      <c r="H3232" s="9" t="s">
        <v>327</v>
      </c>
      <c r="I3232" s="9"/>
      <c r="J3232" s="9"/>
      <c r="K3232" s="9" t="s">
        <v>18782</v>
      </c>
      <c r="L3232" s="9" t="s">
        <v>18782</v>
      </c>
    </row>
    <row r="3233" spans="1:12" x14ac:dyDescent="0.35">
      <c r="A3233" s="9" t="s">
        <v>18783</v>
      </c>
      <c r="B3233" s="9" t="s">
        <v>18784</v>
      </c>
      <c r="C3233" s="9" t="s">
        <v>18785</v>
      </c>
      <c r="D3233" s="9">
        <v>3231</v>
      </c>
      <c r="E3233" s="9" t="s">
        <v>18786</v>
      </c>
      <c r="F3233" s="9" t="s">
        <v>365</v>
      </c>
      <c r="G3233" s="9" t="s">
        <v>18787</v>
      </c>
      <c r="H3233" s="9" t="s">
        <v>327</v>
      </c>
      <c r="I3233" s="9"/>
      <c r="J3233" s="9" t="s">
        <v>18788</v>
      </c>
      <c r="K3233" s="9" t="s">
        <v>18789</v>
      </c>
      <c r="L3233" s="9" t="s">
        <v>18789</v>
      </c>
    </row>
    <row r="3234" spans="1:12" x14ac:dyDescent="0.35">
      <c r="A3234" s="9" t="s">
        <v>18790</v>
      </c>
      <c r="B3234" s="9" t="s">
        <v>18791</v>
      </c>
      <c r="C3234" s="9" t="s">
        <v>18792</v>
      </c>
      <c r="D3234" s="9">
        <v>3232</v>
      </c>
      <c r="E3234" s="9" t="s">
        <v>18793</v>
      </c>
      <c r="F3234" s="9" t="s">
        <v>392</v>
      </c>
      <c r="G3234" s="9" t="s">
        <v>18794</v>
      </c>
      <c r="H3234" s="9" t="s">
        <v>327</v>
      </c>
      <c r="I3234" s="9"/>
      <c r="J3234" s="9" t="s">
        <v>18795</v>
      </c>
      <c r="K3234" s="9" t="s">
        <v>18796</v>
      </c>
      <c r="L3234" s="9" t="s">
        <v>18796</v>
      </c>
    </row>
    <row r="3235" spans="1:12" x14ac:dyDescent="0.35">
      <c r="A3235" s="9" t="s">
        <v>18797</v>
      </c>
      <c r="B3235" s="9" t="s">
        <v>18798</v>
      </c>
      <c r="C3235" s="9" t="s">
        <v>18799</v>
      </c>
      <c r="D3235" s="9">
        <v>3233</v>
      </c>
      <c r="E3235" s="9" t="s">
        <v>18800</v>
      </c>
      <c r="F3235" s="9" t="s">
        <v>392</v>
      </c>
      <c r="G3235" s="9" t="s">
        <v>18801</v>
      </c>
      <c r="H3235" s="9" t="s">
        <v>327</v>
      </c>
      <c r="I3235" s="9"/>
      <c r="J3235" s="9"/>
      <c r="K3235" s="9" t="s">
        <v>3522</v>
      </c>
      <c r="L3235" s="9" t="s">
        <v>18802</v>
      </c>
    </row>
    <row r="3236" spans="1:12" x14ac:dyDescent="0.35">
      <c r="A3236" s="9" t="s">
        <v>18803</v>
      </c>
      <c r="B3236" s="9" t="s">
        <v>18804</v>
      </c>
      <c r="C3236" s="9" t="s">
        <v>18805</v>
      </c>
      <c r="D3236" s="9">
        <v>3234</v>
      </c>
      <c r="E3236" s="9" t="s">
        <v>18806</v>
      </c>
      <c r="F3236" s="9" t="s">
        <v>392</v>
      </c>
      <c r="G3236" s="9" t="s">
        <v>18807</v>
      </c>
      <c r="H3236" s="9" t="s">
        <v>327</v>
      </c>
      <c r="I3236" s="9"/>
      <c r="J3236" s="9" t="s">
        <v>18808</v>
      </c>
      <c r="K3236" s="9" t="s">
        <v>18809</v>
      </c>
      <c r="L3236" s="9" t="s">
        <v>18809</v>
      </c>
    </row>
    <row r="3237" spans="1:12" x14ac:dyDescent="0.35">
      <c r="A3237" s="9" t="s">
        <v>18810</v>
      </c>
      <c r="B3237" s="9" t="s">
        <v>18811</v>
      </c>
      <c r="C3237" s="9" t="s">
        <v>18812</v>
      </c>
      <c r="D3237" s="9">
        <v>3235</v>
      </c>
      <c r="E3237" s="9" t="s">
        <v>18813</v>
      </c>
      <c r="F3237" s="9" t="s">
        <v>392</v>
      </c>
      <c r="G3237" s="9"/>
      <c r="H3237" s="9"/>
      <c r="I3237" s="9"/>
      <c r="J3237" s="9"/>
      <c r="K3237" s="9"/>
      <c r="L3237" s="9"/>
    </row>
    <row r="3238" spans="1:12" x14ac:dyDescent="0.35">
      <c r="A3238" s="9" t="s">
        <v>18814</v>
      </c>
      <c r="B3238" s="9" t="s">
        <v>18815</v>
      </c>
      <c r="C3238" s="9" t="s">
        <v>18816</v>
      </c>
      <c r="D3238" s="9">
        <v>3236</v>
      </c>
      <c r="E3238" s="9" t="s">
        <v>18817</v>
      </c>
      <c r="F3238" s="9" t="s">
        <v>392</v>
      </c>
      <c r="G3238" s="9" t="s">
        <v>18818</v>
      </c>
      <c r="H3238" s="9" t="s">
        <v>327</v>
      </c>
      <c r="I3238" s="9"/>
      <c r="J3238" s="9"/>
      <c r="K3238" s="9" t="s">
        <v>18819</v>
      </c>
      <c r="L3238" s="9" t="s">
        <v>18819</v>
      </c>
    </row>
    <row r="3239" spans="1:12" x14ac:dyDescent="0.35">
      <c r="A3239" s="9" t="s">
        <v>18820</v>
      </c>
      <c r="B3239" s="9" t="s">
        <v>18821</v>
      </c>
      <c r="C3239" s="9" t="s">
        <v>18822</v>
      </c>
      <c r="D3239" s="9">
        <v>3237</v>
      </c>
      <c r="E3239" s="9" t="s">
        <v>18823</v>
      </c>
      <c r="F3239" s="9" t="s">
        <v>392</v>
      </c>
      <c r="G3239" s="9" t="s">
        <v>18824</v>
      </c>
      <c r="H3239" s="9" t="s">
        <v>320</v>
      </c>
      <c r="I3239" s="9"/>
      <c r="J3239" s="9"/>
      <c r="K3239" s="9"/>
      <c r="L3239" s="9"/>
    </row>
    <row r="3240" spans="1:12" x14ac:dyDescent="0.35">
      <c r="A3240" s="9" t="s">
        <v>18825</v>
      </c>
      <c r="B3240" s="9" t="s">
        <v>18826</v>
      </c>
      <c r="C3240" s="9" t="s">
        <v>18827</v>
      </c>
      <c r="D3240" s="9">
        <v>3238</v>
      </c>
      <c r="E3240" s="9" t="s">
        <v>18828</v>
      </c>
      <c r="F3240" s="9" t="s">
        <v>392</v>
      </c>
      <c r="G3240" s="9" t="s">
        <v>18829</v>
      </c>
      <c r="H3240" s="9" t="s">
        <v>320</v>
      </c>
      <c r="I3240" s="9"/>
      <c r="J3240" s="9"/>
      <c r="K3240" s="9" t="s">
        <v>18830</v>
      </c>
      <c r="L3240" s="9" t="s">
        <v>18830</v>
      </c>
    </row>
    <row r="3241" spans="1:12" x14ac:dyDescent="0.35">
      <c r="A3241" s="9" t="s">
        <v>18831</v>
      </c>
      <c r="B3241" s="9" t="s">
        <v>18832</v>
      </c>
      <c r="C3241" s="9" t="s">
        <v>18833</v>
      </c>
      <c r="D3241" s="9">
        <v>3239</v>
      </c>
      <c r="E3241" s="9" t="s">
        <v>18834</v>
      </c>
      <c r="F3241" s="9" t="s">
        <v>392</v>
      </c>
      <c r="G3241" s="9" t="s">
        <v>18835</v>
      </c>
      <c r="H3241" s="9" t="s">
        <v>320</v>
      </c>
      <c r="I3241" s="9"/>
      <c r="J3241" s="9"/>
      <c r="K3241" s="9" t="s">
        <v>18836</v>
      </c>
      <c r="L3241" s="9" t="s">
        <v>18837</v>
      </c>
    </row>
    <row r="3242" spans="1:12" x14ac:dyDescent="0.35">
      <c r="A3242" s="9" t="s">
        <v>18838</v>
      </c>
      <c r="B3242" s="9" t="s">
        <v>18839</v>
      </c>
      <c r="C3242" s="9" t="s">
        <v>18840</v>
      </c>
      <c r="D3242" s="9">
        <v>3240</v>
      </c>
      <c r="E3242" s="9" t="s">
        <v>18841</v>
      </c>
      <c r="F3242" s="9" t="s">
        <v>392</v>
      </c>
      <c r="G3242" s="9" t="s">
        <v>18842</v>
      </c>
      <c r="H3242" s="9" t="s">
        <v>327</v>
      </c>
      <c r="I3242" s="9"/>
      <c r="J3242" s="9" t="s">
        <v>18843</v>
      </c>
      <c r="K3242" s="9" t="s">
        <v>18844</v>
      </c>
      <c r="L3242" s="9" t="s">
        <v>18844</v>
      </c>
    </row>
    <row r="3243" spans="1:12" x14ac:dyDescent="0.35">
      <c r="A3243" s="9" t="s">
        <v>18845</v>
      </c>
      <c r="B3243" s="9" t="s">
        <v>18846</v>
      </c>
      <c r="C3243" s="9" t="s">
        <v>18847</v>
      </c>
      <c r="D3243" s="9">
        <v>3241</v>
      </c>
      <c r="E3243" s="9" t="s">
        <v>18848</v>
      </c>
      <c r="F3243" s="9" t="s">
        <v>392</v>
      </c>
      <c r="G3243" s="9" t="s">
        <v>18849</v>
      </c>
      <c r="H3243" s="9" t="s">
        <v>327</v>
      </c>
      <c r="I3243" s="9"/>
      <c r="J3243" s="9" t="s">
        <v>18850</v>
      </c>
      <c r="K3243" s="9" t="s">
        <v>18851</v>
      </c>
      <c r="L3243" s="9" t="s">
        <v>18851</v>
      </c>
    </row>
    <row r="3244" spans="1:12" x14ac:dyDescent="0.35">
      <c r="A3244" s="9" t="s">
        <v>18852</v>
      </c>
      <c r="B3244" s="9" t="s">
        <v>18853</v>
      </c>
      <c r="C3244" s="9" t="s">
        <v>18854</v>
      </c>
      <c r="D3244" s="9">
        <v>3242</v>
      </c>
      <c r="E3244" s="9" t="s">
        <v>18855</v>
      </c>
      <c r="F3244" s="9" t="s">
        <v>392</v>
      </c>
      <c r="G3244" s="9" t="s">
        <v>18856</v>
      </c>
      <c r="H3244" s="9" t="s">
        <v>327</v>
      </c>
      <c r="I3244" s="9"/>
      <c r="J3244" s="9" t="s">
        <v>18857</v>
      </c>
      <c r="K3244" s="9" t="s">
        <v>18858</v>
      </c>
      <c r="L3244" s="9" t="s">
        <v>18858</v>
      </c>
    </row>
    <row r="3245" spans="1:12" x14ac:dyDescent="0.35">
      <c r="A3245" s="9" t="s">
        <v>18859</v>
      </c>
      <c r="B3245" s="9" t="s">
        <v>18860</v>
      </c>
      <c r="C3245" s="9" t="s">
        <v>18861</v>
      </c>
      <c r="D3245" s="9">
        <v>3243</v>
      </c>
      <c r="E3245" s="9" t="s">
        <v>18862</v>
      </c>
      <c r="F3245" s="9" t="s">
        <v>392</v>
      </c>
      <c r="G3245" s="9" t="s">
        <v>18863</v>
      </c>
      <c r="H3245" s="9" t="s">
        <v>320</v>
      </c>
      <c r="I3245" s="9"/>
      <c r="J3245" s="9"/>
      <c r="K3245" s="9" t="s">
        <v>18864</v>
      </c>
      <c r="L3245" s="9" t="s">
        <v>18865</v>
      </c>
    </row>
    <row r="3246" spans="1:12" x14ac:dyDescent="0.35">
      <c r="A3246" s="9" t="s">
        <v>18866</v>
      </c>
      <c r="B3246" s="9" t="s">
        <v>18867</v>
      </c>
      <c r="C3246" s="9" t="s">
        <v>18868</v>
      </c>
      <c r="D3246" s="9">
        <v>3244</v>
      </c>
      <c r="E3246" s="9" t="s">
        <v>18869</v>
      </c>
      <c r="F3246" s="9" t="s">
        <v>392</v>
      </c>
      <c r="G3246" s="9" t="s">
        <v>18870</v>
      </c>
      <c r="H3246" s="9" t="s">
        <v>320</v>
      </c>
      <c r="I3246" s="9"/>
      <c r="J3246" s="9"/>
      <c r="K3246" s="9" t="s">
        <v>18871</v>
      </c>
      <c r="L3246" s="9" t="s">
        <v>18872</v>
      </c>
    </row>
    <row r="3247" spans="1:12" x14ac:dyDescent="0.35">
      <c r="A3247" s="9" t="s">
        <v>18873</v>
      </c>
      <c r="B3247" s="9" t="s">
        <v>18874</v>
      </c>
      <c r="C3247" s="9" t="s">
        <v>18875</v>
      </c>
      <c r="D3247" s="9">
        <v>3245</v>
      </c>
      <c r="E3247" s="9" t="s">
        <v>18876</v>
      </c>
      <c r="F3247" s="9" t="s">
        <v>392</v>
      </c>
      <c r="G3247" s="9" t="s">
        <v>18877</v>
      </c>
      <c r="H3247" s="9" t="s">
        <v>327</v>
      </c>
      <c r="I3247" s="9"/>
      <c r="J3247" s="9" t="s">
        <v>18878</v>
      </c>
      <c r="K3247" s="9" t="s">
        <v>18879</v>
      </c>
      <c r="L3247" s="9" t="s">
        <v>18879</v>
      </c>
    </row>
    <row r="3248" spans="1:12" x14ac:dyDescent="0.35">
      <c r="A3248" s="9" t="s">
        <v>18880</v>
      </c>
      <c r="B3248" s="9" t="s">
        <v>18881</v>
      </c>
      <c r="C3248" s="9" t="s">
        <v>18882</v>
      </c>
      <c r="D3248" s="9">
        <v>3246</v>
      </c>
      <c r="E3248" s="9" t="s">
        <v>18883</v>
      </c>
      <c r="F3248" s="9" t="s">
        <v>392</v>
      </c>
      <c r="G3248" s="9" t="s">
        <v>18884</v>
      </c>
      <c r="H3248" s="9" t="s">
        <v>327</v>
      </c>
      <c r="I3248" s="9"/>
      <c r="J3248" s="9" t="s">
        <v>18885</v>
      </c>
      <c r="K3248" s="9" t="s">
        <v>18886</v>
      </c>
      <c r="L3248" s="9" t="s">
        <v>18886</v>
      </c>
    </row>
    <row r="3249" spans="1:12" x14ac:dyDescent="0.35">
      <c r="A3249" s="9" t="s">
        <v>18887</v>
      </c>
      <c r="B3249" s="9" t="s">
        <v>18888</v>
      </c>
      <c r="C3249" s="9" t="s">
        <v>18889</v>
      </c>
      <c r="D3249" s="9">
        <v>3247</v>
      </c>
      <c r="E3249" s="9" t="s">
        <v>18890</v>
      </c>
      <c r="F3249" s="9" t="s">
        <v>392</v>
      </c>
      <c r="G3249" s="9" t="s">
        <v>18891</v>
      </c>
      <c r="H3249" s="9" t="s">
        <v>327</v>
      </c>
      <c r="I3249" s="9"/>
      <c r="J3249" s="9"/>
      <c r="K3249" s="9" t="s">
        <v>18892</v>
      </c>
      <c r="L3249" s="9" t="s">
        <v>18893</v>
      </c>
    </row>
    <row r="3250" spans="1:12" x14ac:dyDescent="0.35">
      <c r="A3250" s="9" t="s">
        <v>18894</v>
      </c>
      <c r="B3250" s="9" t="s">
        <v>18895</v>
      </c>
      <c r="C3250" s="9" t="s">
        <v>18896</v>
      </c>
      <c r="D3250" s="9">
        <v>3248</v>
      </c>
      <c r="E3250" s="9" t="s">
        <v>18897</v>
      </c>
      <c r="F3250" s="9" t="s">
        <v>365</v>
      </c>
      <c r="G3250" s="9" t="s">
        <v>18898</v>
      </c>
      <c r="H3250" s="9" t="s">
        <v>327</v>
      </c>
      <c r="I3250" s="9"/>
      <c r="J3250" s="9"/>
      <c r="K3250" s="9"/>
      <c r="L3250" s="9"/>
    </row>
    <row r="3251" spans="1:12" x14ac:dyDescent="0.35">
      <c r="A3251" s="9" t="s">
        <v>18899</v>
      </c>
      <c r="B3251" s="9" t="s">
        <v>18900</v>
      </c>
      <c r="C3251" s="9" t="s">
        <v>18901</v>
      </c>
      <c r="D3251" s="9">
        <v>3249</v>
      </c>
      <c r="E3251" s="9" t="s">
        <v>18902</v>
      </c>
      <c r="F3251" s="9" t="s">
        <v>392</v>
      </c>
      <c r="G3251" s="9" t="s">
        <v>18903</v>
      </c>
      <c r="H3251" s="9" t="s">
        <v>320</v>
      </c>
      <c r="I3251" s="9"/>
      <c r="J3251" s="9"/>
      <c r="K3251" s="9" t="s">
        <v>18904</v>
      </c>
      <c r="L3251" s="9" t="s">
        <v>18904</v>
      </c>
    </row>
    <row r="3252" spans="1:12" x14ac:dyDescent="0.35">
      <c r="A3252" s="9" t="s">
        <v>18905</v>
      </c>
      <c r="B3252" s="9" t="s">
        <v>18906</v>
      </c>
      <c r="C3252" s="9" t="s">
        <v>18907</v>
      </c>
      <c r="D3252" s="9">
        <v>3250</v>
      </c>
      <c r="E3252" s="9" t="s">
        <v>18908</v>
      </c>
      <c r="F3252" s="9" t="s">
        <v>392</v>
      </c>
      <c r="G3252" s="9" t="s">
        <v>18909</v>
      </c>
      <c r="H3252" s="9" t="s">
        <v>320</v>
      </c>
      <c r="I3252" s="9"/>
      <c r="J3252" s="9"/>
      <c r="K3252" s="9" t="s">
        <v>18910</v>
      </c>
      <c r="L3252" s="9" t="s">
        <v>18910</v>
      </c>
    </row>
    <row r="3253" spans="1:12" x14ac:dyDescent="0.35">
      <c r="A3253" s="9" t="s">
        <v>18911</v>
      </c>
      <c r="B3253" s="9" t="s">
        <v>18912</v>
      </c>
      <c r="C3253" s="9" t="s">
        <v>18913</v>
      </c>
      <c r="D3253" s="9">
        <v>3251</v>
      </c>
      <c r="E3253" s="9" t="s">
        <v>18914</v>
      </c>
      <c r="F3253" s="9" t="s">
        <v>392</v>
      </c>
      <c r="G3253" s="9" t="s">
        <v>18915</v>
      </c>
      <c r="H3253" s="9" t="s">
        <v>320</v>
      </c>
      <c r="I3253" s="9"/>
      <c r="J3253" s="9"/>
      <c r="K3253" s="9"/>
      <c r="L3253" s="9"/>
    </row>
    <row r="3254" spans="1:12" x14ac:dyDescent="0.35">
      <c r="A3254" s="9" t="s">
        <v>18916</v>
      </c>
      <c r="B3254" s="9" t="s">
        <v>18917</v>
      </c>
      <c r="C3254" s="9" t="s">
        <v>18918</v>
      </c>
      <c r="D3254" s="9">
        <v>3252</v>
      </c>
      <c r="E3254" s="9" t="s">
        <v>18919</v>
      </c>
      <c r="F3254" s="9" t="s">
        <v>392</v>
      </c>
      <c r="G3254" s="9" t="s">
        <v>18920</v>
      </c>
      <c r="H3254" s="9" t="s">
        <v>320</v>
      </c>
      <c r="I3254" s="9"/>
      <c r="J3254" s="9"/>
      <c r="K3254" s="9" t="s">
        <v>18921</v>
      </c>
      <c r="L3254" s="9" t="s">
        <v>18921</v>
      </c>
    </row>
    <row r="3255" spans="1:12" x14ac:dyDescent="0.35">
      <c r="A3255" s="9" t="s">
        <v>18922</v>
      </c>
      <c r="B3255" s="9" t="s">
        <v>18923</v>
      </c>
      <c r="C3255" s="9" t="s">
        <v>18924</v>
      </c>
      <c r="D3255" s="9">
        <v>3253</v>
      </c>
      <c r="E3255" s="9" t="s">
        <v>18925</v>
      </c>
      <c r="F3255" s="9" t="s">
        <v>392</v>
      </c>
      <c r="G3255" s="9" t="s">
        <v>18926</v>
      </c>
      <c r="H3255" s="9" t="s">
        <v>320</v>
      </c>
      <c r="I3255" s="9"/>
      <c r="J3255" s="9"/>
      <c r="K3255" s="9" t="s">
        <v>18927</v>
      </c>
      <c r="L3255" s="9" t="s">
        <v>18927</v>
      </c>
    </row>
    <row r="3256" spans="1:12" x14ac:dyDescent="0.35">
      <c r="A3256" s="9" t="s">
        <v>18928</v>
      </c>
      <c r="B3256" s="9" t="s">
        <v>18929</v>
      </c>
      <c r="C3256" s="9" t="s">
        <v>18930</v>
      </c>
      <c r="D3256" s="9">
        <v>3254</v>
      </c>
      <c r="E3256" s="9" t="s">
        <v>18931</v>
      </c>
      <c r="F3256" s="9" t="s">
        <v>392</v>
      </c>
      <c r="G3256" s="9" t="s">
        <v>18932</v>
      </c>
      <c r="H3256" s="9" t="s">
        <v>320</v>
      </c>
      <c r="I3256" s="9"/>
      <c r="J3256" s="9"/>
      <c r="K3256" s="9" t="s">
        <v>18933</v>
      </c>
      <c r="L3256" s="9" t="s">
        <v>18934</v>
      </c>
    </row>
    <row r="3257" spans="1:12" x14ac:dyDescent="0.35">
      <c r="A3257" s="9" t="s">
        <v>18935</v>
      </c>
      <c r="B3257" s="9" t="s">
        <v>18936</v>
      </c>
      <c r="C3257" s="9" t="s">
        <v>18937</v>
      </c>
      <c r="D3257" s="9">
        <v>3255</v>
      </c>
      <c r="E3257" s="9" t="s">
        <v>18938</v>
      </c>
      <c r="F3257" s="9" t="s">
        <v>392</v>
      </c>
      <c r="G3257" s="9" t="s">
        <v>18939</v>
      </c>
      <c r="H3257" s="9" t="s">
        <v>320</v>
      </c>
      <c r="I3257" s="9"/>
      <c r="J3257" s="9"/>
      <c r="K3257" s="9"/>
      <c r="L3257" s="9"/>
    </row>
    <row r="3258" spans="1:12" x14ac:dyDescent="0.35">
      <c r="A3258" s="9" t="s">
        <v>18940</v>
      </c>
      <c r="B3258" s="9" t="s">
        <v>18941</v>
      </c>
      <c r="C3258" s="9" t="s">
        <v>18942</v>
      </c>
      <c r="D3258" s="9">
        <v>3256</v>
      </c>
      <c r="E3258" s="9" t="s">
        <v>18943</v>
      </c>
      <c r="F3258" s="9" t="s">
        <v>392</v>
      </c>
      <c r="G3258" s="9" t="s">
        <v>18944</v>
      </c>
      <c r="H3258" s="9" t="s">
        <v>320</v>
      </c>
      <c r="I3258" s="9"/>
      <c r="J3258" s="9"/>
      <c r="K3258" s="9"/>
      <c r="L3258" s="9"/>
    </row>
    <row r="3259" spans="1:12" x14ac:dyDescent="0.35">
      <c r="A3259" s="9" t="s">
        <v>18945</v>
      </c>
      <c r="B3259" s="9" t="s">
        <v>18946</v>
      </c>
      <c r="C3259" s="9" t="s">
        <v>18947</v>
      </c>
      <c r="D3259" s="9">
        <v>3257</v>
      </c>
      <c r="E3259" s="9" t="s">
        <v>18948</v>
      </c>
      <c r="F3259" s="9" t="s">
        <v>392</v>
      </c>
      <c r="G3259" s="9" t="s">
        <v>18949</v>
      </c>
      <c r="H3259" s="9" t="s">
        <v>327</v>
      </c>
      <c r="I3259" s="9"/>
      <c r="J3259" s="9" t="s">
        <v>18950</v>
      </c>
      <c r="K3259" s="9" t="s">
        <v>18951</v>
      </c>
      <c r="L3259" s="9" t="s">
        <v>18951</v>
      </c>
    </row>
    <row r="3260" spans="1:12" x14ac:dyDescent="0.35">
      <c r="A3260" s="9" t="s">
        <v>18952</v>
      </c>
      <c r="B3260" s="9" t="s">
        <v>18953</v>
      </c>
      <c r="C3260" s="9" t="s">
        <v>18954</v>
      </c>
      <c r="D3260" s="9">
        <v>3258</v>
      </c>
      <c r="E3260" s="9" t="s">
        <v>18955</v>
      </c>
      <c r="F3260" s="9" t="s">
        <v>392</v>
      </c>
      <c r="G3260" s="9" t="s">
        <v>18956</v>
      </c>
      <c r="H3260" s="9" t="s">
        <v>327</v>
      </c>
      <c r="I3260" s="9"/>
      <c r="J3260" s="9"/>
      <c r="K3260" s="9" t="s">
        <v>18957</v>
      </c>
      <c r="L3260" s="9" t="s">
        <v>18957</v>
      </c>
    </row>
    <row r="3261" spans="1:12" x14ac:dyDescent="0.35">
      <c r="A3261" s="9" t="s">
        <v>18958</v>
      </c>
      <c r="B3261" s="9" t="s">
        <v>18959</v>
      </c>
      <c r="C3261" s="9" t="s">
        <v>18960</v>
      </c>
      <c r="D3261" s="9">
        <v>3259</v>
      </c>
      <c r="E3261" s="9" t="s">
        <v>18961</v>
      </c>
      <c r="F3261" s="9" t="s">
        <v>392</v>
      </c>
      <c r="G3261" s="9" t="s">
        <v>18962</v>
      </c>
      <c r="H3261" s="9" t="s">
        <v>320</v>
      </c>
      <c r="I3261" s="9"/>
      <c r="J3261" s="9"/>
      <c r="K3261" s="9"/>
      <c r="L3261" s="9"/>
    </row>
    <row r="3262" spans="1:12" x14ac:dyDescent="0.35">
      <c r="A3262" s="9" t="s">
        <v>18963</v>
      </c>
      <c r="B3262" s="9" t="s">
        <v>18964</v>
      </c>
      <c r="C3262" s="9" t="s">
        <v>18965</v>
      </c>
      <c r="D3262" s="9">
        <v>3260</v>
      </c>
      <c r="E3262" s="9" t="s">
        <v>18966</v>
      </c>
      <c r="F3262" s="9" t="s">
        <v>392</v>
      </c>
      <c r="G3262" s="9"/>
      <c r="H3262" s="9"/>
      <c r="I3262" s="9"/>
      <c r="J3262" s="9"/>
      <c r="K3262" s="9"/>
      <c r="L3262" s="9"/>
    </row>
    <row r="3263" spans="1:12" x14ac:dyDescent="0.35">
      <c r="A3263" s="9" t="s">
        <v>18967</v>
      </c>
      <c r="B3263" s="9" t="s">
        <v>18968</v>
      </c>
      <c r="C3263" s="9" t="s">
        <v>18969</v>
      </c>
      <c r="D3263" s="9">
        <v>3261</v>
      </c>
      <c r="E3263" s="9" t="s">
        <v>18970</v>
      </c>
      <c r="F3263" s="9" t="s">
        <v>392</v>
      </c>
      <c r="G3263" s="9" t="s">
        <v>18971</v>
      </c>
      <c r="H3263" s="9" t="s">
        <v>320</v>
      </c>
      <c r="I3263" s="9"/>
      <c r="J3263" s="9"/>
      <c r="K3263" s="9" t="s">
        <v>18972</v>
      </c>
      <c r="L3263" s="9" t="s">
        <v>18973</v>
      </c>
    </row>
    <row r="3264" spans="1:12" x14ac:dyDescent="0.35">
      <c r="A3264" s="9" t="s">
        <v>18974</v>
      </c>
      <c r="B3264" s="9" t="s">
        <v>18975</v>
      </c>
      <c r="C3264" s="9" t="s">
        <v>18976</v>
      </c>
      <c r="D3264" s="9">
        <v>3262</v>
      </c>
      <c r="E3264" s="9" t="s">
        <v>18977</v>
      </c>
      <c r="F3264" s="9" t="s">
        <v>392</v>
      </c>
      <c r="G3264" s="9" t="s">
        <v>18978</v>
      </c>
      <c r="H3264" s="9" t="s">
        <v>327</v>
      </c>
      <c r="I3264" s="9"/>
      <c r="J3264" s="9" t="s">
        <v>18979</v>
      </c>
      <c r="K3264" s="9" t="s">
        <v>18980</v>
      </c>
      <c r="L3264" s="9" t="s">
        <v>18980</v>
      </c>
    </row>
    <row r="3265" spans="1:12" x14ac:dyDescent="0.35">
      <c r="A3265" s="9" t="s">
        <v>18981</v>
      </c>
      <c r="B3265" s="9" t="s">
        <v>18982</v>
      </c>
      <c r="C3265" s="9" t="s">
        <v>18983</v>
      </c>
      <c r="D3265" s="9">
        <v>3263</v>
      </c>
      <c r="E3265" s="9" t="s">
        <v>18984</v>
      </c>
      <c r="F3265" s="9" t="s">
        <v>392</v>
      </c>
      <c r="G3265" s="9" t="s">
        <v>18985</v>
      </c>
      <c r="H3265" s="9" t="s">
        <v>320</v>
      </c>
      <c r="I3265" s="9"/>
      <c r="J3265" s="9"/>
      <c r="K3265" s="9" t="s">
        <v>18986</v>
      </c>
      <c r="L3265" s="9" t="s">
        <v>18986</v>
      </c>
    </row>
    <row r="3266" spans="1:12" x14ac:dyDescent="0.35">
      <c r="A3266" s="9" t="s">
        <v>18987</v>
      </c>
      <c r="B3266" s="9" t="s">
        <v>18988</v>
      </c>
      <c r="C3266" s="9" t="s">
        <v>18989</v>
      </c>
      <c r="D3266" s="9">
        <v>3264</v>
      </c>
      <c r="E3266" s="9" t="s">
        <v>18990</v>
      </c>
      <c r="F3266" s="9" t="s">
        <v>392</v>
      </c>
      <c r="G3266" s="9" t="s">
        <v>18991</v>
      </c>
      <c r="H3266" s="9" t="s">
        <v>327</v>
      </c>
      <c r="I3266" s="9"/>
      <c r="J3266" s="9" t="s">
        <v>18992</v>
      </c>
      <c r="K3266" s="9" t="s">
        <v>18993</v>
      </c>
      <c r="L3266" s="9" t="s">
        <v>18993</v>
      </c>
    </row>
    <row r="3267" spans="1:12" x14ac:dyDescent="0.35">
      <c r="A3267" s="9" t="s">
        <v>18994</v>
      </c>
      <c r="B3267" s="9" t="s">
        <v>18995</v>
      </c>
      <c r="C3267" s="9" t="s">
        <v>18996</v>
      </c>
      <c r="D3267" s="9">
        <v>3265</v>
      </c>
      <c r="E3267" s="9" t="s">
        <v>18997</v>
      </c>
      <c r="F3267" s="9" t="s">
        <v>392</v>
      </c>
      <c r="G3267" s="9" t="s">
        <v>18998</v>
      </c>
      <c r="H3267" s="9" t="s">
        <v>320</v>
      </c>
      <c r="I3267" s="9"/>
      <c r="J3267" s="9"/>
      <c r="K3267" s="9"/>
      <c r="L3267" s="9"/>
    </row>
    <row r="3268" spans="1:12" x14ac:dyDescent="0.35">
      <c r="A3268" s="9" t="s">
        <v>18999</v>
      </c>
      <c r="B3268" s="9" t="s">
        <v>19000</v>
      </c>
      <c r="C3268" s="9" t="s">
        <v>19001</v>
      </c>
      <c r="D3268" s="9">
        <v>3266</v>
      </c>
      <c r="E3268" s="9" t="s">
        <v>19002</v>
      </c>
      <c r="F3268" s="9" t="s">
        <v>392</v>
      </c>
      <c r="G3268" s="9" t="s">
        <v>19003</v>
      </c>
      <c r="H3268" s="9" t="s">
        <v>327</v>
      </c>
      <c r="I3268" s="9"/>
      <c r="J3268" s="9"/>
      <c r="K3268" s="9"/>
      <c r="L3268" s="9"/>
    </row>
    <row r="3269" spans="1:12" x14ac:dyDescent="0.35">
      <c r="A3269" s="9" t="s">
        <v>19004</v>
      </c>
      <c r="B3269" s="9" t="s">
        <v>19005</v>
      </c>
      <c r="C3269" s="9" t="s">
        <v>19006</v>
      </c>
      <c r="D3269" s="9">
        <v>3267</v>
      </c>
      <c r="E3269" s="9" t="s">
        <v>19007</v>
      </c>
      <c r="F3269" s="9" t="s">
        <v>392</v>
      </c>
      <c r="G3269" s="9" t="s">
        <v>19008</v>
      </c>
      <c r="H3269" s="9" t="s">
        <v>327</v>
      </c>
      <c r="I3269" s="9"/>
      <c r="J3269" s="9"/>
      <c r="K3269" s="9"/>
      <c r="L3269" s="9"/>
    </row>
    <row r="3270" spans="1:12" x14ac:dyDescent="0.35">
      <c r="A3270" s="9" t="s">
        <v>19009</v>
      </c>
      <c r="B3270" s="9" t="s">
        <v>19010</v>
      </c>
      <c r="C3270" s="9" t="s">
        <v>19011</v>
      </c>
      <c r="D3270" s="9">
        <v>3268</v>
      </c>
      <c r="E3270" s="9" t="s">
        <v>19012</v>
      </c>
      <c r="F3270" s="9" t="s">
        <v>392</v>
      </c>
      <c r="G3270" s="9" t="s">
        <v>19013</v>
      </c>
      <c r="H3270" s="9" t="s">
        <v>320</v>
      </c>
      <c r="I3270" s="9"/>
      <c r="J3270" s="9"/>
      <c r="K3270" s="9" t="s">
        <v>3522</v>
      </c>
      <c r="L3270" s="9" t="s">
        <v>19014</v>
      </c>
    </row>
    <row r="3271" spans="1:12" x14ac:dyDescent="0.35">
      <c r="A3271" s="9" t="s">
        <v>19015</v>
      </c>
      <c r="B3271" s="9" t="s">
        <v>19016</v>
      </c>
      <c r="C3271" s="9" t="s">
        <v>19017</v>
      </c>
      <c r="D3271" s="9">
        <v>3269</v>
      </c>
      <c r="E3271" s="9" t="s">
        <v>19018</v>
      </c>
      <c r="F3271" s="9" t="s">
        <v>392</v>
      </c>
      <c r="G3271" s="9" t="s">
        <v>19019</v>
      </c>
      <c r="H3271" s="9" t="s">
        <v>320</v>
      </c>
      <c r="I3271" s="9"/>
      <c r="J3271" s="9"/>
      <c r="K3271" s="9" t="s">
        <v>19020</v>
      </c>
      <c r="L3271" s="9" t="s">
        <v>19020</v>
      </c>
    </row>
    <row r="3272" spans="1:12" x14ac:dyDescent="0.35">
      <c r="A3272" s="9" t="s">
        <v>19021</v>
      </c>
      <c r="B3272" s="9" t="s">
        <v>19022</v>
      </c>
      <c r="C3272" s="9" t="s">
        <v>19023</v>
      </c>
      <c r="D3272" s="9">
        <v>3270</v>
      </c>
      <c r="E3272" s="9" t="s">
        <v>19024</v>
      </c>
      <c r="F3272" s="9" t="s">
        <v>392</v>
      </c>
      <c r="G3272" s="9" t="s">
        <v>19025</v>
      </c>
      <c r="H3272" s="9" t="s">
        <v>327</v>
      </c>
      <c r="I3272" s="9"/>
      <c r="J3272" s="9"/>
      <c r="K3272" s="9" t="s">
        <v>19026</v>
      </c>
      <c r="L3272" s="9"/>
    </row>
    <row r="3273" spans="1:12" x14ac:dyDescent="0.35">
      <c r="A3273" s="9" t="s">
        <v>19027</v>
      </c>
      <c r="B3273" s="9" t="s">
        <v>19028</v>
      </c>
      <c r="C3273" s="9" t="s">
        <v>19029</v>
      </c>
      <c r="D3273" s="9">
        <v>3271</v>
      </c>
      <c r="E3273" s="9" t="s">
        <v>19030</v>
      </c>
      <c r="F3273" s="9" t="s">
        <v>392</v>
      </c>
      <c r="G3273" s="9" t="s">
        <v>19031</v>
      </c>
      <c r="H3273" s="9" t="s">
        <v>327</v>
      </c>
      <c r="I3273" s="9"/>
      <c r="J3273" s="9" t="s">
        <v>19032</v>
      </c>
      <c r="K3273" s="9" t="s">
        <v>19033</v>
      </c>
      <c r="L3273" s="9" t="s">
        <v>19033</v>
      </c>
    </row>
    <row r="3274" spans="1:12" x14ac:dyDescent="0.35">
      <c r="A3274" s="9" t="s">
        <v>19034</v>
      </c>
      <c r="B3274" s="9" t="s">
        <v>19035</v>
      </c>
      <c r="C3274" s="9" t="s">
        <v>19036</v>
      </c>
      <c r="D3274" s="9">
        <v>3272</v>
      </c>
      <c r="E3274" s="9" t="s">
        <v>19037</v>
      </c>
      <c r="F3274" s="9" t="s">
        <v>392</v>
      </c>
      <c r="G3274" s="9" t="s">
        <v>19038</v>
      </c>
      <c r="H3274" s="9" t="s">
        <v>320</v>
      </c>
      <c r="I3274" s="9"/>
      <c r="J3274" s="9"/>
      <c r="K3274" s="9"/>
      <c r="L3274" s="9"/>
    </row>
    <row r="3275" spans="1:12" x14ac:dyDescent="0.35">
      <c r="A3275" s="9" t="s">
        <v>19039</v>
      </c>
      <c r="B3275" s="9" t="s">
        <v>19040</v>
      </c>
      <c r="C3275" s="9" t="s">
        <v>19041</v>
      </c>
      <c r="D3275" s="9">
        <v>3273</v>
      </c>
      <c r="E3275" s="9" t="s">
        <v>19042</v>
      </c>
      <c r="F3275" s="9" t="s">
        <v>392</v>
      </c>
      <c r="G3275" s="9" t="s">
        <v>19043</v>
      </c>
      <c r="H3275" s="9" t="s">
        <v>320</v>
      </c>
      <c r="I3275" s="9"/>
      <c r="J3275" s="9"/>
      <c r="K3275" s="9"/>
      <c r="L3275" s="9"/>
    </row>
    <row r="3276" spans="1:12" x14ac:dyDescent="0.35">
      <c r="A3276" s="9" t="s">
        <v>19044</v>
      </c>
      <c r="B3276" s="9" t="s">
        <v>19045</v>
      </c>
      <c r="C3276" s="9" t="s">
        <v>19046</v>
      </c>
      <c r="D3276" s="9">
        <v>3274</v>
      </c>
      <c r="E3276" s="9" t="s">
        <v>19047</v>
      </c>
      <c r="F3276" s="9" t="s">
        <v>392</v>
      </c>
      <c r="G3276" s="9" t="s">
        <v>19048</v>
      </c>
      <c r="H3276" s="9" t="s">
        <v>320</v>
      </c>
      <c r="I3276" s="9"/>
      <c r="J3276" s="9"/>
      <c r="K3276" s="9" t="s">
        <v>19049</v>
      </c>
      <c r="L3276" s="9" t="s">
        <v>3333</v>
      </c>
    </row>
    <row r="3277" spans="1:12" x14ac:dyDescent="0.35">
      <c r="A3277" s="9" t="s">
        <v>19050</v>
      </c>
      <c r="B3277" s="9" t="s">
        <v>19051</v>
      </c>
      <c r="C3277" s="9" t="s">
        <v>19052</v>
      </c>
      <c r="D3277" s="9">
        <v>3275</v>
      </c>
      <c r="E3277" s="9" t="s">
        <v>19053</v>
      </c>
      <c r="F3277" s="9" t="s">
        <v>392</v>
      </c>
      <c r="G3277" s="9" t="s">
        <v>19054</v>
      </c>
      <c r="H3277" s="9" t="s">
        <v>320</v>
      </c>
      <c r="I3277" s="9"/>
      <c r="J3277" s="9"/>
      <c r="K3277" s="9"/>
      <c r="L3277" s="9"/>
    </row>
    <row r="3278" spans="1:12" x14ac:dyDescent="0.35">
      <c r="A3278" s="9" t="s">
        <v>19055</v>
      </c>
      <c r="B3278" s="9" t="s">
        <v>19056</v>
      </c>
      <c r="C3278" s="9" t="s">
        <v>19057</v>
      </c>
      <c r="D3278" s="9">
        <v>3276</v>
      </c>
      <c r="E3278" s="9" t="s">
        <v>19058</v>
      </c>
      <c r="F3278" s="9" t="s">
        <v>392</v>
      </c>
      <c r="G3278" s="9" t="s">
        <v>19059</v>
      </c>
      <c r="H3278" s="9" t="s">
        <v>320</v>
      </c>
      <c r="I3278" s="9"/>
      <c r="J3278" s="9"/>
      <c r="K3278" s="9" t="s">
        <v>19060</v>
      </c>
      <c r="L3278" s="9" t="s">
        <v>19061</v>
      </c>
    </row>
    <row r="3279" spans="1:12" x14ac:dyDescent="0.35">
      <c r="A3279" s="9" t="s">
        <v>19062</v>
      </c>
      <c r="B3279" s="9" t="s">
        <v>19063</v>
      </c>
      <c r="C3279" s="9" t="s">
        <v>19064</v>
      </c>
      <c r="D3279" s="9">
        <v>3277</v>
      </c>
      <c r="E3279" s="9" t="s">
        <v>19065</v>
      </c>
      <c r="F3279" s="9" t="s">
        <v>392</v>
      </c>
      <c r="G3279" s="9" t="s">
        <v>19066</v>
      </c>
      <c r="H3279" s="9" t="s">
        <v>327</v>
      </c>
      <c r="I3279" s="9"/>
      <c r="J3279" s="9"/>
      <c r="K3279" s="9" t="s">
        <v>19067</v>
      </c>
      <c r="L3279" s="9" t="s">
        <v>19068</v>
      </c>
    </row>
    <row r="3280" spans="1:12" x14ac:dyDescent="0.35">
      <c r="A3280" s="9" t="s">
        <v>19069</v>
      </c>
      <c r="B3280" s="9" t="s">
        <v>19070</v>
      </c>
      <c r="C3280" s="9" t="s">
        <v>19071</v>
      </c>
      <c r="D3280" s="9">
        <v>3278</v>
      </c>
      <c r="E3280" s="9" t="s">
        <v>19072</v>
      </c>
      <c r="F3280" s="9" t="s">
        <v>392</v>
      </c>
      <c r="G3280" s="9" t="s">
        <v>19073</v>
      </c>
      <c r="H3280" s="9" t="s">
        <v>320</v>
      </c>
      <c r="I3280" s="9"/>
      <c r="J3280" s="9"/>
      <c r="K3280" s="9" t="s">
        <v>350</v>
      </c>
      <c r="L3280" s="9" t="s">
        <v>350</v>
      </c>
    </row>
    <row r="3281" spans="1:12" x14ac:dyDescent="0.35">
      <c r="A3281" s="9" t="s">
        <v>19074</v>
      </c>
      <c r="B3281" s="9" t="s">
        <v>19075</v>
      </c>
      <c r="C3281" s="9" t="s">
        <v>19076</v>
      </c>
      <c r="D3281" s="9">
        <v>3279</v>
      </c>
      <c r="E3281" s="9" t="s">
        <v>19077</v>
      </c>
      <c r="F3281" s="9" t="s">
        <v>392</v>
      </c>
      <c r="G3281" s="9" t="s">
        <v>19078</v>
      </c>
      <c r="H3281" s="9" t="s">
        <v>327</v>
      </c>
      <c r="I3281" s="9"/>
      <c r="J3281" s="9"/>
      <c r="K3281" s="9"/>
      <c r="L3281" s="9"/>
    </row>
    <row r="3282" spans="1:12" x14ac:dyDescent="0.35">
      <c r="A3282" s="9" t="s">
        <v>19079</v>
      </c>
      <c r="B3282" s="9" t="s">
        <v>19080</v>
      </c>
      <c r="C3282" s="9" t="s">
        <v>19081</v>
      </c>
      <c r="D3282" s="9">
        <v>3280</v>
      </c>
      <c r="E3282" s="9" t="s">
        <v>19082</v>
      </c>
      <c r="F3282" s="9" t="s">
        <v>392</v>
      </c>
      <c r="G3282" s="9" t="s">
        <v>19083</v>
      </c>
      <c r="H3282" s="9" t="s">
        <v>320</v>
      </c>
      <c r="I3282" s="9"/>
      <c r="J3282" s="9"/>
      <c r="K3282" s="9" t="s">
        <v>19084</v>
      </c>
      <c r="L3282" s="9" t="s">
        <v>19084</v>
      </c>
    </row>
    <row r="3283" spans="1:12" x14ac:dyDescent="0.35">
      <c r="A3283" s="9" t="s">
        <v>19085</v>
      </c>
      <c r="B3283" s="9" t="s">
        <v>19086</v>
      </c>
      <c r="C3283" s="9" t="s">
        <v>19087</v>
      </c>
      <c r="D3283" s="9">
        <v>3281</v>
      </c>
      <c r="E3283" s="9" t="s">
        <v>19088</v>
      </c>
      <c r="F3283" s="9" t="s">
        <v>365</v>
      </c>
      <c r="G3283" s="9" t="s">
        <v>19089</v>
      </c>
      <c r="H3283" s="9" t="s">
        <v>327</v>
      </c>
      <c r="I3283" s="9"/>
      <c r="J3283" s="9"/>
      <c r="K3283" s="9"/>
      <c r="L3283" s="9"/>
    </row>
    <row r="3284" spans="1:12" x14ac:dyDescent="0.35">
      <c r="A3284" s="9" t="s">
        <v>19090</v>
      </c>
      <c r="B3284" s="9" t="s">
        <v>19091</v>
      </c>
      <c r="C3284" s="9" t="s">
        <v>19092</v>
      </c>
      <c r="D3284" s="9">
        <v>3282</v>
      </c>
      <c r="E3284" s="9" t="s">
        <v>19093</v>
      </c>
      <c r="F3284" s="9" t="s">
        <v>365</v>
      </c>
      <c r="G3284" s="9" t="s">
        <v>19094</v>
      </c>
      <c r="H3284" s="9" t="s">
        <v>327</v>
      </c>
      <c r="I3284" s="9"/>
      <c r="J3284" s="9"/>
      <c r="K3284" s="9"/>
      <c r="L3284" s="9"/>
    </row>
    <row r="3285" spans="1:12" x14ac:dyDescent="0.35">
      <c r="A3285" s="9" t="s">
        <v>19095</v>
      </c>
      <c r="B3285" s="9" t="s">
        <v>19096</v>
      </c>
      <c r="C3285" s="9" t="s">
        <v>19097</v>
      </c>
      <c r="D3285" s="9">
        <v>3283</v>
      </c>
      <c r="E3285" s="9" t="s">
        <v>19098</v>
      </c>
      <c r="F3285" s="9" t="s">
        <v>392</v>
      </c>
      <c r="G3285" s="9" t="s">
        <v>19099</v>
      </c>
      <c r="H3285" s="9" t="s">
        <v>320</v>
      </c>
      <c r="I3285" s="9"/>
      <c r="J3285" s="9" t="s">
        <v>19100</v>
      </c>
      <c r="K3285" s="9" t="s">
        <v>19101</v>
      </c>
      <c r="L3285" s="9" t="s">
        <v>19102</v>
      </c>
    </row>
    <row r="3286" spans="1:12" x14ac:dyDescent="0.35">
      <c r="A3286" s="9" t="s">
        <v>19103</v>
      </c>
      <c r="B3286" s="9" t="s">
        <v>19104</v>
      </c>
      <c r="C3286" s="9" t="s">
        <v>19105</v>
      </c>
      <c r="D3286" s="9">
        <v>3284</v>
      </c>
      <c r="E3286" s="9" t="s">
        <v>19106</v>
      </c>
      <c r="F3286" s="9" t="s">
        <v>392</v>
      </c>
      <c r="G3286" s="9" t="s">
        <v>19107</v>
      </c>
      <c r="H3286" s="9" t="s">
        <v>320</v>
      </c>
      <c r="I3286" s="9"/>
      <c r="J3286" s="9" t="s">
        <v>19108</v>
      </c>
      <c r="K3286" s="9" t="s">
        <v>19109</v>
      </c>
      <c r="L3286" s="9" t="s">
        <v>19110</v>
      </c>
    </row>
    <row r="3287" spans="1:12" x14ac:dyDescent="0.35">
      <c r="A3287" s="9" t="s">
        <v>19111</v>
      </c>
      <c r="B3287" s="9" t="s">
        <v>19112</v>
      </c>
      <c r="C3287" s="9" t="s">
        <v>19113</v>
      </c>
      <c r="D3287" s="9">
        <v>3285</v>
      </c>
      <c r="E3287" s="9" t="s">
        <v>19114</v>
      </c>
      <c r="F3287" s="9" t="s">
        <v>365</v>
      </c>
      <c r="G3287" s="9" t="s">
        <v>19115</v>
      </c>
      <c r="H3287" s="9" t="s">
        <v>327</v>
      </c>
      <c r="I3287" s="9"/>
      <c r="J3287" s="9" t="s">
        <v>19116</v>
      </c>
      <c r="K3287" s="9" t="s">
        <v>350</v>
      </c>
      <c r="L3287" s="9" t="s">
        <v>350</v>
      </c>
    </row>
    <row r="3288" spans="1:12" x14ac:dyDescent="0.35">
      <c r="A3288" s="9" t="s">
        <v>19117</v>
      </c>
      <c r="B3288" s="9" t="s">
        <v>19118</v>
      </c>
      <c r="C3288" s="9" t="s">
        <v>19119</v>
      </c>
      <c r="D3288" s="9">
        <v>3286</v>
      </c>
      <c r="E3288" s="9" t="s">
        <v>19120</v>
      </c>
      <c r="F3288" s="9" t="s">
        <v>392</v>
      </c>
      <c r="G3288" s="9" t="s">
        <v>19121</v>
      </c>
      <c r="H3288" s="9" t="s">
        <v>327</v>
      </c>
      <c r="I3288" s="9"/>
      <c r="J3288" s="9"/>
      <c r="K3288" s="9" t="s">
        <v>19122</v>
      </c>
      <c r="L3288" s="9" t="s">
        <v>19122</v>
      </c>
    </row>
    <row r="3289" spans="1:12" x14ac:dyDescent="0.35">
      <c r="A3289" s="9" t="s">
        <v>19123</v>
      </c>
      <c r="B3289" s="9" t="s">
        <v>19124</v>
      </c>
      <c r="C3289" s="9" t="s">
        <v>19125</v>
      </c>
      <c r="D3289" s="9">
        <v>3287</v>
      </c>
      <c r="E3289" s="9" t="s">
        <v>19126</v>
      </c>
      <c r="F3289" s="9" t="s">
        <v>392</v>
      </c>
      <c r="G3289" s="9" t="s">
        <v>19127</v>
      </c>
      <c r="H3289" s="9" t="s">
        <v>327</v>
      </c>
      <c r="I3289" s="9"/>
      <c r="J3289" s="9" t="s">
        <v>19128</v>
      </c>
      <c r="K3289" s="9" t="s">
        <v>19129</v>
      </c>
      <c r="L3289" s="9" t="s">
        <v>19129</v>
      </c>
    </row>
    <row r="3290" spans="1:12" x14ac:dyDescent="0.35">
      <c r="A3290" s="9" t="s">
        <v>19130</v>
      </c>
      <c r="B3290" s="9" t="s">
        <v>19131</v>
      </c>
      <c r="C3290" s="9" t="s">
        <v>19132</v>
      </c>
      <c r="D3290" s="9">
        <v>3288</v>
      </c>
      <c r="E3290" s="9" t="s">
        <v>19133</v>
      </c>
      <c r="F3290" s="9" t="s">
        <v>392</v>
      </c>
      <c r="G3290" s="9"/>
      <c r="H3290" s="9"/>
      <c r="I3290" s="9"/>
      <c r="J3290" s="9"/>
      <c r="K3290" s="9"/>
      <c r="L3290" s="9"/>
    </row>
    <row r="3291" spans="1:12" x14ac:dyDescent="0.35">
      <c r="A3291" s="9" t="s">
        <v>19134</v>
      </c>
      <c r="B3291" s="9" t="s">
        <v>19135</v>
      </c>
      <c r="C3291" s="9" t="s">
        <v>19136</v>
      </c>
      <c r="D3291" s="9">
        <v>3289</v>
      </c>
      <c r="E3291" s="9" t="s">
        <v>19137</v>
      </c>
      <c r="F3291" s="9" t="s">
        <v>392</v>
      </c>
      <c r="G3291" s="9" t="s">
        <v>19138</v>
      </c>
      <c r="H3291" s="9" t="s">
        <v>320</v>
      </c>
      <c r="I3291" s="9"/>
      <c r="J3291" s="9"/>
      <c r="K3291" s="9"/>
      <c r="L3291" s="9"/>
    </row>
    <row r="3292" spans="1:12" x14ac:dyDescent="0.35">
      <c r="A3292" s="9" t="s">
        <v>19139</v>
      </c>
      <c r="B3292" s="9" t="s">
        <v>19140</v>
      </c>
      <c r="C3292" s="9" t="s">
        <v>19141</v>
      </c>
      <c r="D3292" s="9">
        <v>3290</v>
      </c>
      <c r="E3292" s="9" t="s">
        <v>19142</v>
      </c>
      <c r="F3292" s="9" t="s">
        <v>392</v>
      </c>
      <c r="G3292" s="9" t="s">
        <v>19143</v>
      </c>
      <c r="H3292" s="9" t="s">
        <v>320</v>
      </c>
      <c r="I3292" s="9"/>
      <c r="J3292" s="9"/>
      <c r="K3292" s="9"/>
      <c r="L3292" s="9"/>
    </row>
    <row r="3293" spans="1:12" x14ac:dyDescent="0.35">
      <c r="A3293" s="9" t="s">
        <v>19144</v>
      </c>
      <c r="B3293" s="9" t="s">
        <v>19145</v>
      </c>
      <c r="C3293" s="9" t="s">
        <v>19146</v>
      </c>
      <c r="D3293" s="9">
        <v>3291</v>
      </c>
      <c r="E3293" s="9" t="s">
        <v>19147</v>
      </c>
      <c r="F3293" s="9" t="s">
        <v>392</v>
      </c>
      <c r="G3293" s="9" t="s">
        <v>19148</v>
      </c>
      <c r="H3293" s="9" t="s">
        <v>320</v>
      </c>
      <c r="I3293" s="9"/>
      <c r="J3293" s="9"/>
      <c r="K3293" s="9" t="s">
        <v>19149</v>
      </c>
      <c r="L3293" s="9" t="s">
        <v>19150</v>
      </c>
    </row>
    <row r="3294" spans="1:12" x14ac:dyDescent="0.35">
      <c r="A3294" s="9" t="s">
        <v>19151</v>
      </c>
      <c r="B3294" s="9" t="s">
        <v>19152</v>
      </c>
      <c r="C3294" s="9" t="s">
        <v>19153</v>
      </c>
      <c r="D3294" s="9">
        <v>3292</v>
      </c>
      <c r="E3294" s="9" t="s">
        <v>19154</v>
      </c>
      <c r="F3294" s="9" t="s">
        <v>392</v>
      </c>
      <c r="G3294" s="9" t="s">
        <v>19155</v>
      </c>
      <c r="H3294" s="9" t="s">
        <v>320</v>
      </c>
      <c r="I3294" s="9"/>
      <c r="J3294" s="9"/>
      <c r="K3294" s="9" t="s">
        <v>19156</v>
      </c>
      <c r="L3294" s="9" t="s">
        <v>19157</v>
      </c>
    </row>
    <row r="3295" spans="1:12" x14ac:dyDescent="0.35">
      <c r="A3295" s="9" t="s">
        <v>19158</v>
      </c>
      <c r="B3295" s="9" t="s">
        <v>19159</v>
      </c>
      <c r="C3295" s="9" t="s">
        <v>19160</v>
      </c>
      <c r="D3295" s="9">
        <v>3293</v>
      </c>
      <c r="E3295" s="9" t="s">
        <v>19161</v>
      </c>
      <c r="F3295" s="9" t="s">
        <v>392</v>
      </c>
      <c r="G3295" s="9" t="s">
        <v>19162</v>
      </c>
      <c r="H3295" s="9" t="s">
        <v>320</v>
      </c>
      <c r="I3295" s="9"/>
      <c r="J3295" s="9"/>
      <c r="K3295" s="9" t="s">
        <v>19163</v>
      </c>
      <c r="L3295" s="9" t="s">
        <v>19163</v>
      </c>
    </row>
    <row r="3296" spans="1:12" x14ac:dyDescent="0.35">
      <c r="A3296" s="9" t="s">
        <v>19164</v>
      </c>
      <c r="B3296" s="9" t="s">
        <v>19165</v>
      </c>
      <c r="C3296" s="9" t="s">
        <v>19166</v>
      </c>
      <c r="D3296" s="9">
        <v>3294</v>
      </c>
      <c r="E3296" s="9" t="s">
        <v>19167</v>
      </c>
      <c r="F3296" s="9" t="s">
        <v>392</v>
      </c>
      <c r="G3296" s="9" t="s">
        <v>19168</v>
      </c>
      <c r="H3296" s="9" t="s">
        <v>327</v>
      </c>
      <c r="I3296" s="9"/>
      <c r="J3296" s="9"/>
      <c r="K3296" s="9"/>
      <c r="L3296" s="9"/>
    </row>
    <row r="3297" spans="1:12" x14ac:dyDescent="0.35">
      <c r="A3297" s="9" t="s">
        <v>19169</v>
      </c>
      <c r="B3297" s="9" t="s">
        <v>19170</v>
      </c>
      <c r="C3297" s="9" t="s">
        <v>19171</v>
      </c>
      <c r="D3297" s="9">
        <v>3295</v>
      </c>
      <c r="E3297" s="9" t="s">
        <v>19172</v>
      </c>
      <c r="F3297" s="9" t="s">
        <v>392</v>
      </c>
      <c r="G3297" s="9" t="s">
        <v>19173</v>
      </c>
      <c r="H3297" s="9" t="s">
        <v>327</v>
      </c>
      <c r="I3297" s="9"/>
      <c r="J3297" s="9" t="s">
        <v>19174</v>
      </c>
      <c r="K3297" s="9" t="s">
        <v>19175</v>
      </c>
      <c r="L3297" s="9" t="s">
        <v>19175</v>
      </c>
    </row>
    <row r="3298" spans="1:12" x14ac:dyDescent="0.35">
      <c r="A3298" s="9" t="s">
        <v>19176</v>
      </c>
      <c r="B3298" s="9" t="s">
        <v>19177</v>
      </c>
      <c r="C3298" s="9" t="s">
        <v>19178</v>
      </c>
      <c r="D3298" s="9">
        <v>3296</v>
      </c>
      <c r="E3298" s="9" t="s">
        <v>19179</v>
      </c>
      <c r="F3298" s="9" t="s">
        <v>392</v>
      </c>
      <c r="G3298" s="9" t="s">
        <v>19180</v>
      </c>
      <c r="H3298" s="9" t="s">
        <v>320</v>
      </c>
      <c r="I3298" s="9"/>
      <c r="J3298" s="9"/>
      <c r="K3298" s="9"/>
      <c r="L3298" s="9"/>
    </row>
    <row r="3299" spans="1:12" x14ac:dyDescent="0.35">
      <c r="A3299" s="9" t="s">
        <v>19181</v>
      </c>
      <c r="B3299" s="9" t="s">
        <v>19182</v>
      </c>
      <c r="C3299" s="9" t="s">
        <v>19183</v>
      </c>
      <c r="D3299" s="9">
        <v>3297</v>
      </c>
      <c r="E3299" s="9" t="s">
        <v>19184</v>
      </c>
      <c r="F3299" s="9" t="s">
        <v>365</v>
      </c>
      <c r="G3299" s="9" t="s">
        <v>19185</v>
      </c>
      <c r="H3299" s="9" t="s">
        <v>327</v>
      </c>
      <c r="I3299" s="9"/>
      <c r="J3299" s="9"/>
      <c r="K3299" s="9" t="s">
        <v>19186</v>
      </c>
      <c r="L3299" s="9" t="s">
        <v>19186</v>
      </c>
    </row>
    <row r="3300" spans="1:12" x14ac:dyDescent="0.35">
      <c r="A3300" s="9" t="s">
        <v>19187</v>
      </c>
      <c r="B3300" s="9" t="s">
        <v>19188</v>
      </c>
      <c r="C3300" s="9" t="s">
        <v>19189</v>
      </c>
      <c r="D3300" s="9">
        <v>3298</v>
      </c>
      <c r="E3300" s="9" t="s">
        <v>19190</v>
      </c>
      <c r="F3300" s="9" t="s">
        <v>365</v>
      </c>
      <c r="G3300" s="9"/>
      <c r="H3300" s="9"/>
      <c r="I3300" s="9"/>
      <c r="J3300" s="9"/>
      <c r="K3300" s="9" t="s">
        <v>19191</v>
      </c>
      <c r="L3300" s="9" t="s">
        <v>19191</v>
      </c>
    </row>
    <row r="3301" spans="1:12" x14ac:dyDescent="0.35">
      <c r="A3301" s="9" t="s">
        <v>19192</v>
      </c>
      <c r="B3301" s="9" t="s">
        <v>19193</v>
      </c>
      <c r="C3301" s="9" t="s">
        <v>19194</v>
      </c>
      <c r="D3301" s="9">
        <v>3299</v>
      </c>
      <c r="E3301" s="9" t="s">
        <v>19195</v>
      </c>
      <c r="F3301" s="9" t="s">
        <v>392</v>
      </c>
      <c r="G3301" s="9" t="s">
        <v>19196</v>
      </c>
      <c r="H3301" s="9" t="s">
        <v>327</v>
      </c>
      <c r="I3301" s="9"/>
      <c r="J3301" s="9"/>
      <c r="K3301" s="9" t="s">
        <v>14883</v>
      </c>
      <c r="L3301" s="9" t="s">
        <v>19197</v>
      </c>
    </row>
    <row r="3302" spans="1:12" x14ac:dyDescent="0.35">
      <c r="A3302" s="9" t="s">
        <v>19198</v>
      </c>
      <c r="B3302" s="9" t="s">
        <v>19199</v>
      </c>
      <c r="C3302" s="9" t="s">
        <v>19200</v>
      </c>
      <c r="D3302" s="9">
        <v>3300</v>
      </c>
      <c r="E3302" s="9" t="s">
        <v>19201</v>
      </c>
      <c r="F3302" s="9" t="s">
        <v>392</v>
      </c>
      <c r="G3302" s="9" t="s">
        <v>19202</v>
      </c>
      <c r="H3302" s="9" t="s">
        <v>320</v>
      </c>
      <c r="I3302" s="9"/>
      <c r="J3302" s="9"/>
      <c r="K3302" s="9" t="s">
        <v>19203</v>
      </c>
      <c r="L3302" s="9"/>
    </row>
    <row r="3303" spans="1:12" x14ac:dyDescent="0.35">
      <c r="A3303" s="9" t="s">
        <v>19204</v>
      </c>
      <c r="B3303" s="9" t="s">
        <v>19205</v>
      </c>
      <c r="C3303" s="9" t="s">
        <v>19206</v>
      </c>
      <c r="D3303" s="9">
        <v>3301</v>
      </c>
      <c r="E3303" s="9" t="s">
        <v>19207</v>
      </c>
      <c r="F3303" s="9" t="s">
        <v>392</v>
      </c>
      <c r="G3303" s="9" t="s">
        <v>19208</v>
      </c>
      <c r="H3303" s="9" t="s">
        <v>327</v>
      </c>
      <c r="I3303" s="9"/>
      <c r="J3303" s="9" t="s">
        <v>19209</v>
      </c>
      <c r="K3303" s="9" t="s">
        <v>19210</v>
      </c>
      <c r="L3303" s="9" t="s">
        <v>19210</v>
      </c>
    </row>
    <row r="3304" spans="1:12" x14ac:dyDescent="0.35">
      <c r="A3304" s="9" t="s">
        <v>19211</v>
      </c>
      <c r="B3304" s="9" t="s">
        <v>19212</v>
      </c>
      <c r="C3304" s="9" t="s">
        <v>19213</v>
      </c>
      <c r="D3304" s="9">
        <v>3302</v>
      </c>
      <c r="E3304" s="9" t="s">
        <v>19214</v>
      </c>
      <c r="F3304" s="9" t="s">
        <v>392</v>
      </c>
      <c r="G3304" s="9" t="s">
        <v>19215</v>
      </c>
      <c r="H3304" s="9" t="s">
        <v>320</v>
      </c>
      <c r="I3304" s="9"/>
      <c r="J3304" s="9"/>
      <c r="K3304" s="9" t="s">
        <v>19216</v>
      </c>
      <c r="L3304" s="9" t="s">
        <v>19216</v>
      </c>
    </row>
    <row r="3305" spans="1:12" x14ac:dyDescent="0.35">
      <c r="A3305" s="9" t="s">
        <v>19217</v>
      </c>
      <c r="B3305" s="9" t="s">
        <v>19218</v>
      </c>
      <c r="C3305" s="9" t="s">
        <v>19219</v>
      </c>
      <c r="D3305" s="9">
        <v>3303</v>
      </c>
      <c r="E3305" s="9" t="s">
        <v>19220</v>
      </c>
      <c r="F3305" s="9" t="s">
        <v>392</v>
      </c>
      <c r="G3305" s="9" t="s">
        <v>19221</v>
      </c>
      <c r="H3305" s="9" t="s">
        <v>320</v>
      </c>
      <c r="I3305" s="9"/>
      <c r="J3305" s="9"/>
      <c r="K3305" s="9" t="s">
        <v>19222</v>
      </c>
      <c r="L3305" s="9" t="s">
        <v>19223</v>
      </c>
    </row>
    <row r="3306" spans="1:12" x14ac:dyDescent="0.35">
      <c r="A3306" s="9" t="s">
        <v>19224</v>
      </c>
      <c r="B3306" s="9" t="s">
        <v>19225</v>
      </c>
      <c r="C3306" s="9" t="s">
        <v>19226</v>
      </c>
      <c r="D3306" s="9">
        <v>3304</v>
      </c>
      <c r="E3306" s="9" t="s">
        <v>19227</v>
      </c>
      <c r="F3306" s="9" t="s">
        <v>392</v>
      </c>
      <c r="G3306" s="9" t="s">
        <v>19228</v>
      </c>
      <c r="H3306" s="9" t="s">
        <v>320</v>
      </c>
      <c r="I3306" s="9"/>
      <c r="J3306" s="9"/>
      <c r="K3306" s="9" t="s">
        <v>350</v>
      </c>
      <c r="L3306" s="9" t="s">
        <v>350</v>
      </c>
    </row>
    <row r="3307" spans="1:12" x14ac:dyDescent="0.35">
      <c r="A3307" s="9" t="s">
        <v>19229</v>
      </c>
      <c r="B3307" s="9" t="s">
        <v>19230</v>
      </c>
      <c r="C3307" s="9" t="s">
        <v>19231</v>
      </c>
      <c r="D3307" s="9">
        <v>3305</v>
      </c>
      <c r="E3307" s="9" t="s">
        <v>19232</v>
      </c>
      <c r="F3307" s="9" t="s">
        <v>392</v>
      </c>
      <c r="G3307" s="9" t="s">
        <v>19233</v>
      </c>
      <c r="H3307" s="9" t="s">
        <v>320</v>
      </c>
      <c r="I3307" s="9"/>
      <c r="J3307" s="9"/>
      <c r="K3307" s="9" t="s">
        <v>19234</v>
      </c>
      <c r="L3307" s="9" t="s">
        <v>19235</v>
      </c>
    </row>
    <row r="3308" spans="1:12" x14ac:dyDescent="0.35">
      <c r="A3308" s="9" t="s">
        <v>19236</v>
      </c>
      <c r="B3308" s="9" t="s">
        <v>19237</v>
      </c>
      <c r="C3308" s="9" t="s">
        <v>19238</v>
      </c>
      <c r="D3308" s="9">
        <v>3306</v>
      </c>
      <c r="E3308" s="9" t="s">
        <v>19239</v>
      </c>
      <c r="F3308" s="9" t="s">
        <v>392</v>
      </c>
      <c r="G3308" s="9" t="s">
        <v>19240</v>
      </c>
      <c r="H3308" s="9" t="s">
        <v>327</v>
      </c>
      <c r="I3308" s="9"/>
      <c r="J3308" s="9" t="s">
        <v>19241</v>
      </c>
      <c r="K3308" s="9" t="s">
        <v>19242</v>
      </c>
      <c r="L3308" s="9" t="s">
        <v>19242</v>
      </c>
    </row>
    <row r="3309" spans="1:12" x14ac:dyDescent="0.35">
      <c r="A3309" s="9" t="s">
        <v>19243</v>
      </c>
      <c r="B3309" s="9" t="s">
        <v>19244</v>
      </c>
      <c r="C3309" s="9" t="s">
        <v>19245</v>
      </c>
      <c r="D3309" s="9">
        <v>3307</v>
      </c>
      <c r="E3309" s="9" t="s">
        <v>19246</v>
      </c>
      <c r="F3309" s="9" t="s">
        <v>392</v>
      </c>
      <c r="G3309" s="9" t="s">
        <v>19247</v>
      </c>
      <c r="H3309" s="9" t="s">
        <v>327</v>
      </c>
      <c r="I3309" s="9"/>
      <c r="J3309" s="9" t="s">
        <v>19248</v>
      </c>
      <c r="K3309" s="9" t="s">
        <v>19249</v>
      </c>
      <c r="L3309" s="9" t="s">
        <v>19249</v>
      </c>
    </row>
    <row r="3310" spans="1:12" x14ac:dyDescent="0.35">
      <c r="A3310" s="9" t="s">
        <v>19250</v>
      </c>
      <c r="B3310" s="9" t="s">
        <v>19251</v>
      </c>
      <c r="C3310" s="9" t="s">
        <v>19252</v>
      </c>
      <c r="D3310" s="9">
        <v>3308</v>
      </c>
      <c r="E3310" s="9" t="s">
        <v>19253</v>
      </c>
      <c r="F3310" s="9" t="s">
        <v>392</v>
      </c>
      <c r="G3310" s="9" t="s">
        <v>19254</v>
      </c>
      <c r="H3310" s="9" t="s">
        <v>320</v>
      </c>
      <c r="I3310" s="9"/>
      <c r="J3310" s="9"/>
      <c r="K3310" s="9"/>
      <c r="L3310" s="9"/>
    </row>
    <row r="3311" spans="1:12" x14ac:dyDescent="0.35">
      <c r="A3311" s="9" t="s">
        <v>19255</v>
      </c>
      <c r="B3311" s="9" t="s">
        <v>19256</v>
      </c>
      <c r="C3311" s="9" t="s">
        <v>19257</v>
      </c>
      <c r="D3311" s="9">
        <v>3309</v>
      </c>
      <c r="E3311" s="9" t="s">
        <v>19258</v>
      </c>
      <c r="F3311" s="9" t="s">
        <v>392</v>
      </c>
      <c r="G3311" s="9" t="s">
        <v>19259</v>
      </c>
      <c r="H3311" s="9" t="s">
        <v>320</v>
      </c>
      <c r="I3311" s="9"/>
      <c r="J3311" s="9"/>
      <c r="K3311" s="9"/>
      <c r="L3311" s="9"/>
    </row>
    <row r="3312" spans="1:12" x14ac:dyDescent="0.35">
      <c r="A3312" s="9" t="s">
        <v>19260</v>
      </c>
      <c r="B3312" s="9" t="s">
        <v>19261</v>
      </c>
      <c r="C3312" s="9" t="s">
        <v>19262</v>
      </c>
      <c r="D3312" s="9">
        <v>3310</v>
      </c>
      <c r="E3312" s="9" t="s">
        <v>19263</v>
      </c>
      <c r="F3312" s="9" t="s">
        <v>392</v>
      </c>
      <c r="G3312" s="9" t="s">
        <v>19264</v>
      </c>
      <c r="H3312" s="9" t="s">
        <v>320</v>
      </c>
      <c r="I3312" s="9"/>
      <c r="J3312" s="9"/>
      <c r="K3312" s="9" t="s">
        <v>19265</v>
      </c>
      <c r="L3312" s="9" t="s">
        <v>10729</v>
      </c>
    </row>
    <row r="3313" spans="1:12" x14ac:dyDescent="0.35">
      <c r="A3313" s="9" t="s">
        <v>19266</v>
      </c>
      <c r="B3313" s="9" t="s">
        <v>19267</v>
      </c>
      <c r="C3313" s="9" t="s">
        <v>19268</v>
      </c>
      <c r="D3313" s="9">
        <v>3311</v>
      </c>
      <c r="E3313" s="9" t="s">
        <v>19269</v>
      </c>
      <c r="F3313" s="9" t="s">
        <v>392</v>
      </c>
      <c r="G3313" s="9" t="s">
        <v>19270</v>
      </c>
      <c r="H3313" s="9" t="s">
        <v>320</v>
      </c>
      <c r="I3313" s="9"/>
      <c r="J3313" s="9"/>
      <c r="K3313" s="9" t="s">
        <v>19271</v>
      </c>
      <c r="L3313" s="9" t="s">
        <v>19272</v>
      </c>
    </row>
    <row r="3314" spans="1:12" x14ac:dyDescent="0.35">
      <c r="A3314" s="9" t="s">
        <v>19273</v>
      </c>
      <c r="B3314" s="9" t="s">
        <v>19274</v>
      </c>
      <c r="C3314" s="9" t="s">
        <v>19275</v>
      </c>
      <c r="D3314" s="9">
        <v>3312</v>
      </c>
      <c r="E3314" s="9" t="s">
        <v>19276</v>
      </c>
      <c r="F3314" s="9" t="s">
        <v>392</v>
      </c>
      <c r="G3314" s="9" t="s">
        <v>19277</v>
      </c>
      <c r="H3314" s="9" t="s">
        <v>320</v>
      </c>
      <c r="I3314" s="9"/>
      <c r="J3314" s="9"/>
      <c r="K3314" s="9" t="s">
        <v>10729</v>
      </c>
      <c r="L3314" s="9" t="s">
        <v>10729</v>
      </c>
    </row>
    <row r="3315" spans="1:12" x14ac:dyDescent="0.35">
      <c r="A3315" s="9" t="s">
        <v>19278</v>
      </c>
      <c r="B3315" s="9" t="s">
        <v>19279</v>
      </c>
      <c r="C3315" s="9" t="s">
        <v>19280</v>
      </c>
      <c r="D3315" s="9">
        <v>3313</v>
      </c>
      <c r="E3315" s="9" t="s">
        <v>19281</v>
      </c>
      <c r="F3315" s="9" t="s">
        <v>392</v>
      </c>
      <c r="G3315" s="9" t="s">
        <v>19282</v>
      </c>
      <c r="H3315" s="9" t="s">
        <v>320</v>
      </c>
      <c r="I3315" s="9"/>
      <c r="J3315" s="9"/>
      <c r="K3315" s="9" t="s">
        <v>19283</v>
      </c>
      <c r="L3315" s="9" t="s">
        <v>19284</v>
      </c>
    </row>
    <row r="3316" spans="1:12" x14ac:dyDescent="0.35">
      <c r="A3316" s="9" t="s">
        <v>19285</v>
      </c>
      <c r="B3316" s="9" t="s">
        <v>19286</v>
      </c>
      <c r="C3316" s="9" t="s">
        <v>19287</v>
      </c>
      <c r="D3316" s="9">
        <v>3314</v>
      </c>
      <c r="E3316" s="9" t="s">
        <v>19288</v>
      </c>
      <c r="F3316" s="9" t="s">
        <v>392</v>
      </c>
      <c r="G3316" s="9" t="s">
        <v>19289</v>
      </c>
      <c r="H3316" s="9" t="s">
        <v>327</v>
      </c>
      <c r="I3316" s="9"/>
      <c r="J3316" s="9"/>
      <c r="K3316" s="9"/>
      <c r="L3316" s="9"/>
    </row>
    <row r="3317" spans="1:12" x14ac:dyDescent="0.35">
      <c r="A3317" s="9" t="s">
        <v>19290</v>
      </c>
      <c r="B3317" s="9" t="s">
        <v>19291</v>
      </c>
      <c r="C3317" s="9" t="s">
        <v>19292</v>
      </c>
      <c r="D3317" s="9">
        <v>3315</v>
      </c>
      <c r="E3317" s="9" t="s">
        <v>19293</v>
      </c>
      <c r="F3317" s="9" t="s">
        <v>392</v>
      </c>
      <c r="G3317" s="9" t="s">
        <v>19294</v>
      </c>
      <c r="H3317" s="9" t="s">
        <v>320</v>
      </c>
      <c r="I3317" s="9"/>
      <c r="J3317" s="9"/>
      <c r="K3317" s="9"/>
      <c r="L3317" s="9"/>
    </row>
    <row r="3318" spans="1:12" x14ac:dyDescent="0.35">
      <c r="A3318" s="9" t="s">
        <v>19295</v>
      </c>
      <c r="B3318" s="9" t="s">
        <v>19296</v>
      </c>
      <c r="C3318" s="9" t="s">
        <v>19297</v>
      </c>
      <c r="D3318" s="9">
        <v>3316</v>
      </c>
      <c r="E3318" s="9" t="s">
        <v>19298</v>
      </c>
      <c r="F3318" s="9" t="s">
        <v>392</v>
      </c>
      <c r="G3318" s="9" t="s">
        <v>19299</v>
      </c>
      <c r="H3318" s="9" t="s">
        <v>320</v>
      </c>
      <c r="I3318" s="9"/>
      <c r="J3318" s="9"/>
      <c r="K3318" s="9" t="s">
        <v>19300</v>
      </c>
      <c r="L3318" s="9" t="s">
        <v>350</v>
      </c>
    </row>
    <row r="3319" spans="1:12" x14ac:dyDescent="0.35">
      <c r="A3319" s="9" t="s">
        <v>19301</v>
      </c>
      <c r="B3319" s="9" t="s">
        <v>19302</v>
      </c>
      <c r="C3319" s="9" t="s">
        <v>19303</v>
      </c>
      <c r="D3319" s="9">
        <v>3317</v>
      </c>
      <c r="E3319" s="9" t="s">
        <v>19304</v>
      </c>
      <c r="F3319" s="9" t="s">
        <v>392</v>
      </c>
      <c r="G3319" s="9" t="s">
        <v>19305</v>
      </c>
      <c r="H3319" s="9" t="s">
        <v>320</v>
      </c>
      <c r="I3319" s="9"/>
      <c r="J3319" s="9"/>
      <c r="K3319" s="9" t="s">
        <v>19306</v>
      </c>
      <c r="L3319" s="9"/>
    </row>
    <row r="3320" spans="1:12" x14ac:dyDescent="0.35">
      <c r="A3320" s="9" t="s">
        <v>19307</v>
      </c>
      <c r="B3320" s="9" t="s">
        <v>19308</v>
      </c>
      <c r="C3320" s="9" t="s">
        <v>19309</v>
      </c>
      <c r="D3320" s="9">
        <v>3318</v>
      </c>
      <c r="E3320" s="9" t="s">
        <v>19310</v>
      </c>
      <c r="F3320" s="9" t="s">
        <v>392</v>
      </c>
      <c r="G3320" s="9" t="s">
        <v>19311</v>
      </c>
      <c r="H3320" s="9" t="s">
        <v>320</v>
      </c>
      <c r="I3320" s="9"/>
      <c r="J3320" s="9"/>
      <c r="K3320" s="9"/>
      <c r="L3320" s="9"/>
    </row>
    <row r="3321" spans="1:12" x14ac:dyDescent="0.35">
      <c r="A3321" s="9" t="s">
        <v>19312</v>
      </c>
      <c r="B3321" s="9" t="s">
        <v>19313</v>
      </c>
      <c r="C3321" s="9" t="s">
        <v>19314</v>
      </c>
      <c r="D3321" s="9">
        <v>3319</v>
      </c>
      <c r="E3321" s="9" t="s">
        <v>19315</v>
      </c>
      <c r="F3321" s="9" t="s">
        <v>392</v>
      </c>
      <c r="G3321" s="9"/>
      <c r="H3321" s="9"/>
      <c r="I3321" s="9"/>
      <c r="J3321" s="9"/>
      <c r="K3321" s="9"/>
      <c r="L3321" s="9"/>
    </row>
    <row r="3322" spans="1:12" x14ac:dyDescent="0.35">
      <c r="A3322" s="9" t="s">
        <v>19316</v>
      </c>
      <c r="B3322" s="9" t="s">
        <v>19317</v>
      </c>
      <c r="C3322" s="9" t="s">
        <v>19318</v>
      </c>
      <c r="D3322" s="9">
        <v>3320</v>
      </c>
      <c r="E3322" s="9" t="s">
        <v>19319</v>
      </c>
      <c r="F3322" s="9" t="s">
        <v>392</v>
      </c>
      <c r="G3322" s="9" t="s">
        <v>19320</v>
      </c>
      <c r="H3322" s="9" t="s">
        <v>327</v>
      </c>
      <c r="I3322" s="9"/>
      <c r="J3322" s="9"/>
      <c r="K3322" s="9"/>
      <c r="L3322" s="9"/>
    </row>
    <row r="3323" spans="1:12" x14ac:dyDescent="0.35">
      <c r="A3323" s="9" t="s">
        <v>19321</v>
      </c>
      <c r="B3323" s="9" t="s">
        <v>19322</v>
      </c>
      <c r="C3323" s="9" t="s">
        <v>19323</v>
      </c>
      <c r="D3323" s="9">
        <v>3321</v>
      </c>
      <c r="E3323" s="9" t="s">
        <v>19324</v>
      </c>
      <c r="F3323" s="9" t="s">
        <v>392</v>
      </c>
      <c r="G3323" s="9" t="s">
        <v>19325</v>
      </c>
      <c r="H3323" s="9" t="s">
        <v>320</v>
      </c>
      <c r="I3323" s="9"/>
      <c r="J3323" s="9"/>
      <c r="K3323" s="9" t="s">
        <v>19326</v>
      </c>
      <c r="L3323" s="9" t="s">
        <v>19326</v>
      </c>
    </row>
    <row r="3324" spans="1:12" x14ac:dyDescent="0.35">
      <c r="A3324" s="9" t="s">
        <v>19327</v>
      </c>
      <c r="B3324" s="9" t="s">
        <v>19328</v>
      </c>
      <c r="C3324" s="9" t="s">
        <v>19329</v>
      </c>
      <c r="D3324" s="9">
        <v>3322</v>
      </c>
      <c r="E3324" s="9" t="s">
        <v>19330</v>
      </c>
      <c r="F3324" s="9" t="s">
        <v>412</v>
      </c>
      <c r="G3324" s="9" t="s">
        <v>19331</v>
      </c>
      <c r="H3324" s="9" t="s">
        <v>320</v>
      </c>
      <c r="I3324" s="9"/>
      <c r="J3324" s="9"/>
      <c r="K3324" s="9" t="s">
        <v>19332</v>
      </c>
      <c r="L3324" s="9" t="s">
        <v>19332</v>
      </c>
    </row>
    <row r="3325" spans="1:12" x14ac:dyDescent="0.35">
      <c r="A3325" s="9" t="s">
        <v>19333</v>
      </c>
      <c r="B3325" s="9" t="s">
        <v>19334</v>
      </c>
      <c r="C3325" s="9" t="s">
        <v>19335</v>
      </c>
      <c r="D3325" s="9">
        <v>3323</v>
      </c>
      <c r="E3325" s="9" t="s">
        <v>19336</v>
      </c>
      <c r="F3325" s="9" t="s">
        <v>412</v>
      </c>
      <c r="G3325" s="9" t="s">
        <v>19337</v>
      </c>
      <c r="H3325" s="9" t="s">
        <v>327</v>
      </c>
      <c r="I3325" s="9"/>
      <c r="J3325" s="9" t="s">
        <v>19338</v>
      </c>
      <c r="K3325" s="9" t="s">
        <v>19339</v>
      </c>
      <c r="L3325" s="9" t="s">
        <v>19339</v>
      </c>
    </row>
    <row r="3326" spans="1:12" x14ac:dyDescent="0.35">
      <c r="A3326" s="9" t="s">
        <v>19340</v>
      </c>
      <c r="B3326" s="9" t="s">
        <v>19341</v>
      </c>
      <c r="C3326" s="9" t="s">
        <v>19342</v>
      </c>
      <c r="D3326" s="9">
        <v>3324</v>
      </c>
      <c r="E3326" s="9" t="s">
        <v>19343</v>
      </c>
      <c r="F3326" s="9" t="s">
        <v>865</v>
      </c>
      <c r="G3326" s="9" t="s">
        <v>7043</v>
      </c>
      <c r="H3326" s="9" t="s">
        <v>327</v>
      </c>
      <c r="I3326" s="9"/>
      <c r="J3326" s="9" t="s">
        <v>19344</v>
      </c>
      <c r="K3326" s="9" t="s">
        <v>19345</v>
      </c>
      <c r="L3326" s="9" t="s">
        <v>19345</v>
      </c>
    </row>
    <row r="3327" spans="1:12" x14ac:dyDescent="0.35">
      <c r="A3327" s="9" t="s">
        <v>19346</v>
      </c>
      <c r="B3327" s="9" t="s">
        <v>19347</v>
      </c>
      <c r="C3327" s="9" t="s">
        <v>19348</v>
      </c>
      <c r="D3327" s="9">
        <v>3325</v>
      </c>
      <c r="E3327" s="9" t="s">
        <v>19349</v>
      </c>
      <c r="F3327" s="9" t="s">
        <v>318</v>
      </c>
      <c r="G3327" s="9" t="s">
        <v>19350</v>
      </c>
      <c r="H3327" s="9" t="s">
        <v>327</v>
      </c>
      <c r="I3327" s="9"/>
      <c r="J3327" s="9" t="s">
        <v>19351</v>
      </c>
      <c r="K3327" s="9" t="s">
        <v>19352</v>
      </c>
      <c r="L3327" s="9" t="s">
        <v>19352</v>
      </c>
    </row>
    <row r="3328" spans="1:12" x14ac:dyDescent="0.35">
      <c r="A3328" s="9" t="s">
        <v>19353</v>
      </c>
      <c r="B3328" s="9" t="s">
        <v>19354</v>
      </c>
      <c r="C3328" s="9" t="s">
        <v>19355</v>
      </c>
      <c r="D3328" s="9">
        <v>3326</v>
      </c>
      <c r="E3328" s="9" t="s">
        <v>19356</v>
      </c>
      <c r="F3328" s="9" t="s">
        <v>365</v>
      </c>
      <c r="G3328" s="9" t="s">
        <v>18329</v>
      </c>
      <c r="H3328" s="9" t="s">
        <v>327</v>
      </c>
      <c r="I3328" s="9"/>
      <c r="J3328" s="9"/>
      <c r="K3328" s="9"/>
      <c r="L3328" s="9"/>
    </row>
    <row r="3329" spans="1:12" x14ac:dyDescent="0.35">
      <c r="A3329" s="9" t="s">
        <v>19357</v>
      </c>
      <c r="B3329" s="9" t="s">
        <v>19358</v>
      </c>
      <c r="C3329" s="9" t="s">
        <v>19359</v>
      </c>
      <c r="D3329" s="9">
        <v>3327</v>
      </c>
      <c r="E3329" s="9" t="s">
        <v>19360</v>
      </c>
      <c r="F3329" s="9" t="s">
        <v>392</v>
      </c>
      <c r="G3329" s="9" t="s">
        <v>19361</v>
      </c>
      <c r="H3329" s="9" t="s">
        <v>320</v>
      </c>
      <c r="I3329" s="9"/>
      <c r="J3329" s="9"/>
      <c r="K3329" s="9"/>
      <c r="L3329" s="9"/>
    </row>
    <row r="3330" spans="1:12" x14ac:dyDescent="0.35">
      <c r="A3330" s="9" t="s">
        <v>19362</v>
      </c>
      <c r="B3330" s="9" t="s">
        <v>19363</v>
      </c>
      <c r="C3330" s="9" t="s">
        <v>19364</v>
      </c>
      <c r="D3330" s="9">
        <v>3328</v>
      </c>
      <c r="E3330" s="9" t="s">
        <v>19365</v>
      </c>
      <c r="F3330" s="9" t="s">
        <v>318</v>
      </c>
      <c r="G3330" s="9" t="s">
        <v>19366</v>
      </c>
      <c r="H3330" s="9" t="s">
        <v>327</v>
      </c>
      <c r="I3330" s="9"/>
      <c r="J3330" s="9"/>
      <c r="K3330" s="9" t="s">
        <v>19367</v>
      </c>
      <c r="L3330" s="9" t="s">
        <v>19368</v>
      </c>
    </row>
    <row r="3331" spans="1:12" x14ac:dyDescent="0.35">
      <c r="A3331" s="9" t="s">
        <v>19369</v>
      </c>
      <c r="B3331" s="9" t="s">
        <v>19370</v>
      </c>
      <c r="C3331" s="9" t="s">
        <v>19371</v>
      </c>
      <c r="D3331" s="9">
        <v>3329</v>
      </c>
      <c r="E3331" s="9" t="s">
        <v>19372</v>
      </c>
      <c r="F3331" s="9" t="s">
        <v>318</v>
      </c>
      <c r="G3331" s="9" t="s">
        <v>19373</v>
      </c>
      <c r="H3331" s="9" t="s">
        <v>327</v>
      </c>
      <c r="I3331" s="9"/>
      <c r="J3331" s="9" t="s">
        <v>19374</v>
      </c>
      <c r="K3331" s="9" t="s">
        <v>19375</v>
      </c>
      <c r="L3331" s="9" t="s">
        <v>19375</v>
      </c>
    </row>
    <row r="3332" spans="1:12" x14ac:dyDescent="0.35">
      <c r="A3332" s="9" t="s">
        <v>19376</v>
      </c>
      <c r="B3332" s="9" t="s">
        <v>19377</v>
      </c>
      <c r="C3332" s="9" t="s">
        <v>19378</v>
      </c>
      <c r="D3332" s="9">
        <v>3330</v>
      </c>
      <c r="E3332" s="9" t="s">
        <v>19379</v>
      </c>
      <c r="F3332" s="9" t="s">
        <v>865</v>
      </c>
      <c r="G3332" s="9"/>
      <c r="H3332" s="9"/>
      <c r="I3332" s="9"/>
      <c r="J3332" s="9"/>
      <c r="K3332" s="9"/>
      <c r="L3332" s="9"/>
    </row>
    <row r="3333" spans="1:12" x14ac:dyDescent="0.35">
      <c r="A3333" s="9" t="s">
        <v>19380</v>
      </c>
      <c r="B3333" s="9" t="s">
        <v>19381</v>
      </c>
      <c r="C3333" s="9" t="s">
        <v>19382</v>
      </c>
      <c r="D3333" s="9">
        <v>3331</v>
      </c>
      <c r="E3333" s="9" t="s">
        <v>19383</v>
      </c>
      <c r="F3333" s="9" t="s">
        <v>318</v>
      </c>
      <c r="G3333" s="9"/>
      <c r="H3333" s="9"/>
      <c r="I3333" s="9"/>
      <c r="J3333" s="9"/>
      <c r="K3333" s="9"/>
      <c r="L3333" s="9"/>
    </row>
    <row r="3334" spans="1:12" x14ac:dyDescent="0.35">
      <c r="A3334" s="9" t="s">
        <v>19384</v>
      </c>
      <c r="B3334" s="9" t="s">
        <v>19385</v>
      </c>
      <c r="C3334" s="9" t="s">
        <v>19386</v>
      </c>
      <c r="D3334" s="9">
        <v>3332</v>
      </c>
      <c r="E3334" s="9" t="s">
        <v>19387</v>
      </c>
      <c r="F3334" s="9" t="s">
        <v>498</v>
      </c>
      <c r="G3334" s="9"/>
      <c r="H3334" s="9"/>
      <c r="I3334" s="9"/>
      <c r="J3334" s="9"/>
      <c r="K3334" s="9"/>
      <c r="L3334" s="9"/>
    </row>
    <row r="3335" spans="1:12" x14ac:dyDescent="0.35">
      <c r="A3335" s="9" t="s">
        <v>19388</v>
      </c>
      <c r="B3335" s="9" t="s">
        <v>19389</v>
      </c>
      <c r="C3335" s="9" t="s">
        <v>19390</v>
      </c>
      <c r="D3335" s="9">
        <v>3333</v>
      </c>
      <c r="E3335" s="9" t="s">
        <v>19391</v>
      </c>
      <c r="F3335" s="9" t="s">
        <v>498</v>
      </c>
      <c r="G3335" s="9" t="s">
        <v>19392</v>
      </c>
      <c r="H3335" s="9" t="s">
        <v>320</v>
      </c>
      <c r="I3335" s="9"/>
      <c r="J3335" s="9"/>
      <c r="K3335" s="9"/>
      <c r="L3335" s="9"/>
    </row>
    <row r="3336" spans="1:12" x14ac:dyDescent="0.35">
      <c r="A3336" s="9" t="s">
        <v>19393</v>
      </c>
      <c r="B3336" s="9" t="s">
        <v>19394</v>
      </c>
      <c r="C3336" s="9" t="s">
        <v>19395</v>
      </c>
      <c r="D3336" s="9">
        <v>3334</v>
      </c>
      <c r="E3336" s="9" t="s">
        <v>19396</v>
      </c>
      <c r="F3336" s="9" t="s">
        <v>498</v>
      </c>
      <c r="G3336" s="9" t="s">
        <v>19397</v>
      </c>
      <c r="H3336" s="9" t="s">
        <v>327</v>
      </c>
      <c r="I3336" s="9"/>
      <c r="J3336" s="9"/>
      <c r="K3336" s="9"/>
      <c r="L3336" s="9"/>
    </row>
    <row r="3337" spans="1:12" x14ac:dyDescent="0.35">
      <c r="A3337" s="9" t="s">
        <v>19398</v>
      </c>
      <c r="B3337" s="9" t="s">
        <v>19399</v>
      </c>
      <c r="C3337" s="9" t="s">
        <v>19400</v>
      </c>
      <c r="D3337" s="9">
        <v>3335</v>
      </c>
      <c r="E3337" s="9" t="s">
        <v>19401</v>
      </c>
      <c r="F3337" s="9" t="s">
        <v>498</v>
      </c>
      <c r="G3337" s="9" t="s">
        <v>19402</v>
      </c>
      <c r="H3337" s="9" t="s">
        <v>320</v>
      </c>
      <c r="I3337" s="9"/>
      <c r="J3337" s="9"/>
      <c r="K3337" s="9" t="s">
        <v>19403</v>
      </c>
      <c r="L3337" s="9" t="s">
        <v>531</v>
      </c>
    </row>
    <row r="3338" spans="1:12" x14ac:dyDescent="0.35">
      <c r="A3338" s="9" t="s">
        <v>19404</v>
      </c>
      <c r="B3338" s="9" t="s">
        <v>19405</v>
      </c>
      <c r="C3338" s="9" t="s">
        <v>19406</v>
      </c>
      <c r="D3338" s="9">
        <v>3336</v>
      </c>
      <c r="E3338" s="9" t="s">
        <v>19407</v>
      </c>
      <c r="F3338" s="9" t="s">
        <v>498</v>
      </c>
      <c r="G3338" s="9"/>
      <c r="H3338" s="9"/>
      <c r="I3338" s="9"/>
      <c r="J3338" s="9"/>
      <c r="K3338" s="9"/>
      <c r="L3338" s="9"/>
    </row>
    <row r="3339" spans="1:12" x14ac:dyDescent="0.35">
      <c r="A3339" s="9" t="s">
        <v>19408</v>
      </c>
      <c r="B3339" s="9" t="s">
        <v>19409</v>
      </c>
      <c r="C3339" s="9" t="s">
        <v>19410</v>
      </c>
      <c r="D3339" s="9">
        <v>3337</v>
      </c>
      <c r="E3339" s="9" t="s">
        <v>19411</v>
      </c>
      <c r="F3339" s="9" t="s">
        <v>498</v>
      </c>
      <c r="G3339" s="9" t="s">
        <v>19412</v>
      </c>
      <c r="H3339" s="9" t="s">
        <v>320</v>
      </c>
      <c r="I3339" s="9"/>
      <c r="J3339" s="9"/>
      <c r="K3339" s="9"/>
      <c r="L3339" s="9"/>
    </row>
    <row r="3340" spans="1:12" x14ac:dyDescent="0.35">
      <c r="A3340" s="9" t="s">
        <v>19413</v>
      </c>
      <c r="B3340" s="9" t="s">
        <v>19414</v>
      </c>
      <c r="C3340" s="9" t="s">
        <v>19415</v>
      </c>
      <c r="D3340" s="9">
        <v>3338</v>
      </c>
      <c r="E3340" s="9" t="s">
        <v>19416</v>
      </c>
      <c r="F3340" s="9" t="s">
        <v>498</v>
      </c>
      <c r="G3340" s="9" t="s">
        <v>19417</v>
      </c>
      <c r="H3340" s="9" t="s">
        <v>327</v>
      </c>
      <c r="I3340" s="9"/>
      <c r="J3340" s="9" t="s">
        <v>19418</v>
      </c>
      <c r="K3340" s="9" t="s">
        <v>350</v>
      </c>
      <c r="L3340" s="9" t="s">
        <v>350</v>
      </c>
    </row>
    <row r="3341" spans="1:12" x14ac:dyDescent="0.35">
      <c r="A3341" s="9" t="s">
        <v>19419</v>
      </c>
      <c r="B3341" s="9" t="s">
        <v>19420</v>
      </c>
      <c r="C3341" s="9" t="s">
        <v>19421</v>
      </c>
      <c r="D3341" s="9">
        <v>3339</v>
      </c>
      <c r="E3341" s="9" t="s">
        <v>19422</v>
      </c>
      <c r="F3341" s="9" t="s">
        <v>498</v>
      </c>
      <c r="G3341" s="9" t="s">
        <v>19423</v>
      </c>
      <c r="H3341" s="9" t="s">
        <v>320</v>
      </c>
      <c r="I3341" s="9"/>
      <c r="J3341" s="9"/>
      <c r="K3341" s="9" t="s">
        <v>531</v>
      </c>
      <c r="L3341" s="9" t="s">
        <v>531</v>
      </c>
    </row>
    <row r="3342" spans="1:12" x14ac:dyDescent="0.35">
      <c r="A3342" s="9" t="s">
        <v>19424</v>
      </c>
      <c r="B3342" s="9" t="s">
        <v>19425</v>
      </c>
      <c r="C3342" s="9" t="s">
        <v>19426</v>
      </c>
      <c r="D3342" s="9">
        <v>3340</v>
      </c>
      <c r="E3342" s="9" t="s">
        <v>19427</v>
      </c>
      <c r="F3342" s="9" t="s">
        <v>498</v>
      </c>
      <c r="G3342" s="9" t="s">
        <v>19428</v>
      </c>
      <c r="H3342" s="9" t="s">
        <v>320</v>
      </c>
      <c r="I3342" s="9"/>
      <c r="J3342" s="9"/>
      <c r="K3342" s="9"/>
      <c r="L3342" s="9"/>
    </row>
    <row r="3343" spans="1:12" x14ac:dyDescent="0.35">
      <c r="A3343" s="9" t="s">
        <v>19429</v>
      </c>
      <c r="B3343" s="9" t="s">
        <v>19430</v>
      </c>
      <c r="C3343" s="9" t="s">
        <v>19431</v>
      </c>
      <c r="D3343" s="9">
        <v>3341</v>
      </c>
      <c r="E3343" s="9" t="s">
        <v>19432</v>
      </c>
      <c r="F3343" s="9" t="s">
        <v>498</v>
      </c>
      <c r="G3343" s="9" t="s">
        <v>19433</v>
      </c>
      <c r="H3343" s="9" t="s">
        <v>320</v>
      </c>
      <c r="I3343" s="9"/>
      <c r="J3343" s="9"/>
      <c r="K3343" s="9" t="s">
        <v>19434</v>
      </c>
      <c r="L3343" s="9" t="s">
        <v>531</v>
      </c>
    </row>
    <row r="3344" spans="1:12" x14ac:dyDescent="0.35">
      <c r="A3344" s="9" t="s">
        <v>19435</v>
      </c>
      <c r="B3344" s="9" t="s">
        <v>19436</v>
      </c>
      <c r="C3344" s="9" t="s">
        <v>19437</v>
      </c>
      <c r="D3344" s="9">
        <v>3342</v>
      </c>
      <c r="E3344" s="9" t="s">
        <v>19438</v>
      </c>
      <c r="F3344" s="9" t="s">
        <v>498</v>
      </c>
      <c r="G3344" s="9"/>
      <c r="H3344" s="9"/>
      <c r="I3344" s="9"/>
      <c r="J3344" s="9" t="s">
        <v>19439</v>
      </c>
      <c r="K3344" s="9" t="s">
        <v>19440</v>
      </c>
      <c r="L3344" s="9" t="s">
        <v>19440</v>
      </c>
    </row>
    <row r="3345" spans="1:12" x14ac:dyDescent="0.35">
      <c r="A3345" s="9" t="s">
        <v>19441</v>
      </c>
      <c r="B3345" s="9" t="s">
        <v>19442</v>
      </c>
      <c r="C3345" s="9" t="s">
        <v>19443</v>
      </c>
      <c r="D3345" s="9">
        <v>3343</v>
      </c>
      <c r="E3345" s="9" t="s">
        <v>19444</v>
      </c>
      <c r="F3345" s="9" t="s">
        <v>498</v>
      </c>
      <c r="G3345" s="9" t="s">
        <v>19445</v>
      </c>
      <c r="H3345" s="9" t="s">
        <v>320</v>
      </c>
      <c r="I3345" s="9"/>
      <c r="J3345" s="9"/>
      <c r="K3345" s="9"/>
      <c r="L3345" s="9"/>
    </row>
    <row r="3346" spans="1:12" x14ac:dyDescent="0.35">
      <c r="A3346" s="9" t="s">
        <v>19446</v>
      </c>
      <c r="B3346" s="9" t="s">
        <v>19447</v>
      </c>
      <c r="C3346" s="9" t="s">
        <v>19448</v>
      </c>
      <c r="D3346" s="9">
        <v>3344</v>
      </c>
      <c r="E3346" s="9" t="s">
        <v>19449</v>
      </c>
      <c r="F3346" s="9" t="s">
        <v>498</v>
      </c>
      <c r="G3346" s="9" t="s">
        <v>19450</v>
      </c>
      <c r="H3346" s="9" t="s">
        <v>320</v>
      </c>
      <c r="I3346" s="9"/>
      <c r="J3346" s="9"/>
      <c r="K3346" s="9" t="s">
        <v>19451</v>
      </c>
      <c r="L3346" s="9" t="s">
        <v>19452</v>
      </c>
    </row>
    <row r="3347" spans="1:12" x14ac:dyDescent="0.35">
      <c r="A3347" s="9" t="s">
        <v>19453</v>
      </c>
      <c r="B3347" s="9" t="s">
        <v>19454</v>
      </c>
      <c r="C3347" s="9" t="s">
        <v>19455</v>
      </c>
      <c r="D3347" s="9">
        <v>3345</v>
      </c>
      <c r="E3347" s="9" t="s">
        <v>19456</v>
      </c>
      <c r="F3347" s="9" t="s">
        <v>498</v>
      </c>
      <c r="G3347" s="9"/>
      <c r="H3347" s="9"/>
      <c r="I3347" s="9"/>
      <c r="J3347" s="9"/>
      <c r="K3347" s="9"/>
      <c r="L3347" s="9"/>
    </row>
    <row r="3348" spans="1:12" x14ac:dyDescent="0.35">
      <c r="A3348" s="9" t="s">
        <v>19457</v>
      </c>
      <c r="B3348" s="9" t="s">
        <v>19458</v>
      </c>
      <c r="C3348" s="9" t="s">
        <v>19459</v>
      </c>
      <c r="D3348" s="9">
        <v>3346</v>
      </c>
      <c r="E3348" s="9" t="s">
        <v>19460</v>
      </c>
      <c r="F3348" s="9" t="s">
        <v>498</v>
      </c>
      <c r="G3348" s="9" t="s">
        <v>19461</v>
      </c>
      <c r="H3348" s="9" t="s">
        <v>327</v>
      </c>
      <c r="I3348" s="9"/>
      <c r="J3348" s="9"/>
      <c r="K3348" s="9"/>
      <c r="L3348" s="9"/>
    </row>
    <row r="3349" spans="1:12" x14ac:dyDescent="0.35">
      <c r="A3349" s="9" t="s">
        <v>19462</v>
      </c>
      <c r="B3349" s="9" t="s">
        <v>19463</v>
      </c>
      <c r="C3349" s="9" t="s">
        <v>19464</v>
      </c>
      <c r="D3349" s="9">
        <v>3347</v>
      </c>
      <c r="E3349" s="9" t="s">
        <v>19465</v>
      </c>
      <c r="F3349" s="9" t="s">
        <v>498</v>
      </c>
      <c r="G3349" s="9"/>
      <c r="H3349" s="9"/>
      <c r="I3349" s="9"/>
      <c r="J3349" s="9"/>
      <c r="K3349" s="9"/>
      <c r="L3349" s="9"/>
    </row>
    <row r="3350" spans="1:12" x14ac:dyDescent="0.35">
      <c r="A3350" s="9" t="s">
        <v>19466</v>
      </c>
      <c r="B3350" s="9" t="s">
        <v>19467</v>
      </c>
      <c r="C3350" s="9" t="s">
        <v>19468</v>
      </c>
      <c r="D3350" s="9">
        <v>3348</v>
      </c>
      <c r="E3350" s="9" t="s">
        <v>19469</v>
      </c>
      <c r="F3350" s="9" t="s">
        <v>498</v>
      </c>
      <c r="G3350" s="9"/>
      <c r="H3350" s="9"/>
      <c r="I3350" s="9"/>
      <c r="J3350" s="9"/>
      <c r="K3350" s="9"/>
      <c r="L3350" s="9"/>
    </row>
    <row r="3351" spans="1:12" x14ac:dyDescent="0.35">
      <c r="A3351" s="9" t="s">
        <v>19470</v>
      </c>
      <c r="B3351" s="9" t="s">
        <v>19471</v>
      </c>
      <c r="C3351" s="9" t="s">
        <v>19472</v>
      </c>
      <c r="D3351" s="9">
        <v>3349</v>
      </c>
      <c r="E3351" s="9" t="s">
        <v>19473</v>
      </c>
      <c r="F3351" s="9" t="s">
        <v>498</v>
      </c>
      <c r="G3351" s="9" t="s">
        <v>19474</v>
      </c>
      <c r="H3351" s="9" t="s">
        <v>320</v>
      </c>
      <c r="I3351" s="9"/>
      <c r="J3351" s="9"/>
      <c r="K3351" s="9"/>
      <c r="L3351" s="9"/>
    </row>
    <row r="3352" spans="1:12" x14ac:dyDescent="0.35">
      <c r="A3352" s="9" t="s">
        <v>19475</v>
      </c>
      <c r="B3352" s="9" t="s">
        <v>19476</v>
      </c>
      <c r="C3352" s="9" t="s">
        <v>19477</v>
      </c>
      <c r="D3352" s="9">
        <v>3350</v>
      </c>
      <c r="E3352" s="9" t="s">
        <v>19478</v>
      </c>
      <c r="F3352" s="9" t="s">
        <v>498</v>
      </c>
      <c r="G3352" s="9" t="s">
        <v>19479</v>
      </c>
      <c r="H3352" s="9" t="s">
        <v>320</v>
      </c>
      <c r="I3352" s="9"/>
      <c r="J3352" s="9"/>
      <c r="K3352" s="9" t="s">
        <v>531</v>
      </c>
      <c r="L3352" s="9" t="s">
        <v>531</v>
      </c>
    </row>
    <row r="3353" spans="1:12" x14ac:dyDescent="0.35">
      <c r="A3353" s="9" t="s">
        <v>19480</v>
      </c>
      <c r="B3353" s="9" t="s">
        <v>19481</v>
      </c>
      <c r="C3353" s="9" t="s">
        <v>19482</v>
      </c>
      <c r="D3353" s="9">
        <v>3351</v>
      </c>
      <c r="E3353" s="9" t="s">
        <v>19483</v>
      </c>
      <c r="F3353" s="9" t="s">
        <v>498</v>
      </c>
      <c r="G3353" s="9" t="s">
        <v>19484</v>
      </c>
      <c r="H3353" s="9" t="s">
        <v>320</v>
      </c>
      <c r="I3353" s="9"/>
      <c r="J3353" s="9"/>
      <c r="K3353" s="9" t="s">
        <v>19485</v>
      </c>
      <c r="L3353" s="9" t="s">
        <v>19485</v>
      </c>
    </row>
    <row r="3354" spans="1:12" x14ac:dyDescent="0.35">
      <c r="A3354" s="9" t="s">
        <v>19486</v>
      </c>
      <c r="B3354" s="9" t="s">
        <v>19487</v>
      </c>
      <c r="C3354" s="9" t="s">
        <v>19488</v>
      </c>
      <c r="D3354" s="9">
        <v>3352</v>
      </c>
      <c r="E3354" s="9" t="s">
        <v>19489</v>
      </c>
      <c r="F3354" s="9" t="s">
        <v>498</v>
      </c>
      <c r="G3354" s="9" t="s">
        <v>19490</v>
      </c>
      <c r="H3354" s="9" t="s">
        <v>320</v>
      </c>
      <c r="I3354" s="9"/>
      <c r="J3354" s="9"/>
      <c r="K3354" s="9"/>
      <c r="L3354" s="9"/>
    </row>
    <row r="3355" spans="1:12" x14ac:dyDescent="0.35">
      <c r="A3355" s="9" t="s">
        <v>19491</v>
      </c>
      <c r="B3355" s="9" t="s">
        <v>19492</v>
      </c>
      <c r="C3355" s="9" t="s">
        <v>19493</v>
      </c>
      <c r="D3355" s="9">
        <v>3353</v>
      </c>
      <c r="E3355" s="9" t="s">
        <v>19494</v>
      </c>
      <c r="F3355" s="9" t="s">
        <v>498</v>
      </c>
      <c r="G3355" s="9" t="s">
        <v>19495</v>
      </c>
      <c r="H3355" s="9" t="s">
        <v>320</v>
      </c>
      <c r="I3355" s="9"/>
      <c r="J3355" s="9"/>
      <c r="K3355" s="9"/>
      <c r="L3355" s="9"/>
    </row>
    <row r="3356" spans="1:12" x14ac:dyDescent="0.35">
      <c r="A3356" s="9" t="s">
        <v>19496</v>
      </c>
      <c r="B3356" s="9" t="s">
        <v>19497</v>
      </c>
      <c r="C3356" s="9" t="s">
        <v>19498</v>
      </c>
      <c r="D3356" s="9">
        <v>3354</v>
      </c>
      <c r="E3356" s="9" t="s">
        <v>19499</v>
      </c>
      <c r="F3356" s="9" t="s">
        <v>498</v>
      </c>
      <c r="G3356" s="9" t="s">
        <v>19500</v>
      </c>
      <c r="H3356" s="9" t="s">
        <v>320</v>
      </c>
      <c r="I3356" s="9"/>
      <c r="J3356" s="9"/>
      <c r="K3356" s="9" t="s">
        <v>531</v>
      </c>
      <c r="L3356" s="9" t="s">
        <v>531</v>
      </c>
    </row>
    <row r="3357" spans="1:12" x14ac:dyDescent="0.35">
      <c r="A3357" s="9" t="s">
        <v>19501</v>
      </c>
      <c r="B3357" s="9" t="s">
        <v>19502</v>
      </c>
      <c r="C3357" s="9" t="s">
        <v>19503</v>
      </c>
      <c r="D3357" s="9">
        <v>3355</v>
      </c>
      <c r="E3357" s="9" t="s">
        <v>19504</v>
      </c>
      <c r="F3357" s="9" t="s">
        <v>498</v>
      </c>
      <c r="G3357" s="9"/>
      <c r="H3357" s="9"/>
      <c r="I3357" s="9"/>
      <c r="J3357" s="9"/>
      <c r="K3357" s="9"/>
      <c r="L3357" s="9"/>
    </row>
    <row r="3358" spans="1:12" x14ac:dyDescent="0.35">
      <c r="A3358" s="9" t="s">
        <v>19505</v>
      </c>
      <c r="B3358" s="9" t="s">
        <v>19506</v>
      </c>
      <c r="C3358" s="9" t="s">
        <v>19507</v>
      </c>
      <c r="D3358" s="9">
        <v>3356</v>
      </c>
      <c r="E3358" s="9" t="s">
        <v>19508</v>
      </c>
      <c r="F3358" s="9" t="s">
        <v>498</v>
      </c>
      <c r="G3358" s="9"/>
      <c r="H3358" s="9"/>
      <c r="I3358" s="9"/>
      <c r="J3358" s="9"/>
      <c r="K3358" s="9"/>
      <c r="L3358" s="9"/>
    </row>
    <row r="3359" spans="1:12" x14ac:dyDescent="0.35">
      <c r="A3359" s="9" t="s">
        <v>19509</v>
      </c>
      <c r="B3359" s="9" t="s">
        <v>19510</v>
      </c>
      <c r="C3359" s="9" t="s">
        <v>19511</v>
      </c>
      <c r="D3359" s="9">
        <v>3357</v>
      </c>
      <c r="E3359" s="9" t="s">
        <v>19512</v>
      </c>
      <c r="F3359" s="9" t="s">
        <v>498</v>
      </c>
      <c r="G3359" s="9" t="s">
        <v>19513</v>
      </c>
      <c r="H3359" s="9" t="s">
        <v>327</v>
      </c>
      <c r="I3359" s="9"/>
      <c r="J3359" s="9"/>
      <c r="K3359" s="9"/>
      <c r="L3359" s="9"/>
    </row>
    <row r="3360" spans="1:12" x14ac:dyDescent="0.35">
      <c r="A3360" s="9" t="s">
        <v>19514</v>
      </c>
      <c r="B3360" s="9" t="s">
        <v>19515</v>
      </c>
      <c r="C3360" s="9" t="s">
        <v>19516</v>
      </c>
      <c r="D3360" s="9">
        <v>3358</v>
      </c>
      <c r="E3360" s="9" t="s">
        <v>19517</v>
      </c>
      <c r="F3360" s="9" t="s">
        <v>498</v>
      </c>
      <c r="G3360" s="9"/>
      <c r="H3360" s="9"/>
      <c r="I3360" s="9"/>
      <c r="J3360" s="9"/>
      <c r="K3360" s="9"/>
      <c r="L3360" s="9"/>
    </row>
    <row r="3361" spans="1:12" x14ac:dyDescent="0.35">
      <c r="A3361" s="9" t="s">
        <v>19518</v>
      </c>
      <c r="B3361" s="9" t="s">
        <v>19519</v>
      </c>
      <c r="C3361" s="9" t="s">
        <v>19520</v>
      </c>
      <c r="D3361" s="9">
        <v>3359</v>
      </c>
      <c r="E3361" s="9" t="s">
        <v>19521</v>
      </c>
      <c r="F3361" s="9" t="s">
        <v>498</v>
      </c>
      <c r="G3361" s="9"/>
      <c r="H3361" s="9"/>
      <c r="I3361" s="9"/>
      <c r="J3361" s="9"/>
      <c r="K3361" s="9"/>
      <c r="L3361" s="9"/>
    </row>
    <row r="3362" spans="1:12" x14ac:dyDescent="0.35">
      <c r="A3362" s="9" t="s">
        <v>19522</v>
      </c>
      <c r="B3362" s="9" t="s">
        <v>19523</v>
      </c>
      <c r="C3362" s="9" t="s">
        <v>19524</v>
      </c>
      <c r="D3362" s="9">
        <v>3360</v>
      </c>
      <c r="E3362" s="9" t="s">
        <v>19525</v>
      </c>
      <c r="F3362" s="9" t="s">
        <v>498</v>
      </c>
      <c r="G3362" s="9" t="s">
        <v>19526</v>
      </c>
      <c r="H3362" s="9" t="s">
        <v>320</v>
      </c>
      <c r="I3362" s="9"/>
      <c r="J3362" s="9"/>
      <c r="K3362" s="9"/>
      <c r="L3362" s="9"/>
    </row>
    <row r="3363" spans="1:12" x14ac:dyDescent="0.35">
      <c r="A3363" s="9" t="s">
        <v>19527</v>
      </c>
      <c r="B3363" s="9" t="s">
        <v>19528</v>
      </c>
      <c r="C3363" s="9" t="s">
        <v>19529</v>
      </c>
      <c r="D3363" s="9">
        <v>3361</v>
      </c>
      <c r="E3363" s="9" t="s">
        <v>19530</v>
      </c>
      <c r="F3363" s="9" t="s">
        <v>498</v>
      </c>
      <c r="G3363" s="9"/>
      <c r="H3363" s="9"/>
      <c r="I3363" s="9"/>
      <c r="J3363" s="9"/>
      <c r="K3363" s="9"/>
      <c r="L3363" s="9"/>
    </row>
    <row r="3364" spans="1:12" x14ac:dyDescent="0.35">
      <c r="A3364" s="9" t="s">
        <v>19531</v>
      </c>
      <c r="B3364" s="9" t="s">
        <v>19532</v>
      </c>
      <c r="C3364" s="9" t="s">
        <v>19533</v>
      </c>
      <c r="D3364" s="9">
        <v>3362</v>
      </c>
      <c r="E3364" s="9" t="s">
        <v>19534</v>
      </c>
      <c r="F3364" s="9" t="s">
        <v>498</v>
      </c>
      <c r="G3364" s="9"/>
      <c r="H3364" s="9"/>
      <c r="I3364" s="9"/>
      <c r="J3364" s="9"/>
      <c r="K3364" s="9"/>
      <c r="L3364" s="9"/>
    </row>
    <row r="3365" spans="1:12" x14ac:dyDescent="0.35">
      <c r="A3365" s="9" t="s">
        <v>19535</v>
      </c>
      <c r="B3365" s="9" t="s">
        <v>19536</v>
      </c>
      <c r="C3365" s="9" t="s">
        <v>19537</v>
      </c>
      <c r="D3365" s="9">
        <v>3363</v>
      </c>
      <c r="E3365" s="9" t="s">
        <v>19538</v>
      </c>
      <c r="F3365" s="9" t="s">
        <v>498</v>
      </c>
      <c r="G3365" s="9" t="s">
        <v>19539</v>
      </c>
      <c r="H3365" s="9" t="s">
        <v>327</v>
      </c>
      <c r="I3365" s="9"/>
      <c r="J3365" s="9"/>
      <c r="K3365" s="9"/>
      <c r="L3365" s="9"/>
    </row>
    <row r="3366" spans="1:12" x14ac:dyDescent="0.35">
      <c r="A3366" s="9" t="s">
        <v>19540</v>
      </c>
      <c r="B3366" s="9" t="s">
        <v>19541</v>
      </c>
      <c r="C3366" s="9" t="s">
        <v>19542</v>
      </c>
      <c r="D3366" s="9">
        <v>3364</v>
      </c>
      <c r="E3366" s="9" t="s">
        <v>19543</v>
      </c>
      <c r="F3366" s="9" t="s">
        <v>498</v>
      </c>
      <c r="G3366" s="9" t="s">
        <v>19544</v>
      </c>
      <c r="H3366" s="9" t="s">
        <v>327</v>
      </c>
      <c r="I3366" s="9"/>
      <c r="J3366" s="9"/>
      <c r="K3366" s="9"/>
      <c r="L3366" s="9"/>
    </row>
    <row r="3367" spans="1:12" x14ac:dyDescent="0.35">
      <c r="A3367" s="9" t="s">
        <v>19545</v>
      </c>
      <c r="B3367" s="9" t="s">
        <v>19546</v>
      </c>
      <c r="C3367" s="9" t="s">
        <v>19547</v>
      </c>
      <c r="D3367" s="9">
        <v>3365</v>
      </c>
      <c r="E3367" s="9" t="s">
        <v>19548</v>
      </c>
      <c r="F3367" s="9" t="s">
        <v>498</v>
      </c>
      <c r="G3367" s="9" t="s">
        <v>19549</v>
      </c>
      <c r="H3367" s="9" t="s">
        <v>327</v>
      </c>
      <c r="I3367" s="9"/>
      <c r="J3367" s="9"/>
      <c r="K3367" s="9"/>
      <c r="L3367" s="9"/>
    </row>
    <row r="3368" spans="1:12" x14ac:dyDescent="0.35">
      <c r="A3368" s="9" t="s">
        <v>19550</v>
      </c>
      <c r="B3368" s="9" t="s">
        <v>19551</v>
      </c>
      <c r="C3368" s="9" t="s">
        <v>19552</v>
      </c>
      <c r="D3368" s="9">
        <v>3366</v>
      </c>
      <c r="E3368" s="9" t="s">
        <v>19553</v>
      </c>
      <c r="F3368" s="9" t="s">
        <v>498</v>
      </c>
      <c r="G3368" s="9"/>
      <c r="H3368" s="9"/>
      <c r="I3368" s="9"/>
      <c r="J3368" s="9"/>
      <c r="K3368" s="9"/>
      <c r="L3368" s="9"/>
    </row>
    <row r="3369" spans="1:12" x14ac:dyDescent="0.35">
      <c r="A3369" s="9" t="s">
        <v>19554</v>
      </c>
      <c r="B3369" s="9" t="s">
        <v>19555</v>
      </c>
      <c r="C3369" s="9" t="s">
        <v>19556</v>
      </c>
      <c r="D3369" s="9">
        <v>3367</v>
      </c>
      <c r="E3369" s="9" t="s">
        <v>19557</v>
      </c>
      <c r="F3369" s="9" t="s">
        <v>498</v>
      </c>
      <c r="G3369" s="9" t="s">
        <v>19558</v>
      </c>
      <c r="H3369" s="9" t="s">
        <v>320</v>
      </c>
      <c r="I3369" s="9"/>
      <c r="J3369" s="9"/>
      <c r="K3369" s="9"/>
      <c r="L3369" s="9"/>
    </row>
    <row r="3370" spans="1:12" x14ac:dyDescent="0.35">
      <c r="A3370" s="9" t="s">
        <v>19559</v>
      </c>
      <c r="B3370" s="9" t="s">
        <v>19560</v>
      </c>
      <c r="C3370" s="9" t="s">
        <v>19561</v>
      </c>
      <c r="D3370" s="9">
        <v>3368</v>
      </c>
      <c r="E3370" s="9" t="s">
        <v>19562</v>
      </c>
      <c r="F3370" s="9" t="s">
        <v>498</v>
      </c>
      <c r="G3370" s="9" t="s">
        <v>19563</v>
      </c>
      <c r="H3370" s="9" t="s">
        <v>320</v>
      </c>
      <c r="I3370" s="9"/>
      <c r="J3370" s="9"/>
      <c r="K3370" s="9" t="s">
        <v>19564</v>
      </c>
      <c r="L3370" s="9" t="s">
        <v>19564</v>
      </c>
    </row>
    <row r="3371" spans="1:12" x14ac:dyDescent="0.35">
      <c r="A3371" s="9" t="s">
        <v>19565</v>
      </c>
      <c r="B3371" s="9" t="s">
        <v>19566</v>
      </c>
      <c r="C3371" s="9" t="s">
        <v>19567</v>
      </c>
      <c r="D3371" s="9">
        <v>3369</v>
      </c>
      <c r="E3371" s="9" t="s">
        <v>19568</v>
      </c>
      <c r="F3371" s="9" t="s">
        <v>498</v>
      </c>
      <c r="G3371" s="9"/>
      <c r="H3371" s="9"/>
      <c r="I3371" s="9"/>
      <c r="J3371" s="9"/>
      <c r="K3371" s="9"/>
      <c r="L3371" s="9"/>
    </row>
    <row r="3372" spans="1:12" x14ac:dyDescent="0.35">
      <c r="A3372" s="9" t="s">
        <v>19569</v>
      </c>
      <c r="B3372" s="9" t="s">
        <v>19570</v>
      </c>
      <c r="C3372" s="9" t="s">
        <v>19571</v>
      </c>
      <c r="D3372" s="9">
        <v>3370</v>
      </c>
      <c r="E3372" s="9" t="s">
        <v>19572</v>
      </c>
      <c r="F3372" s="9" t="s">
        <v>498</v>
      </c>
      <c r="G3372" s="9" t="s">
        <v>19573</v>
      </c>
      <c r="H3372" s="9" t="s">
        <v>320</v>
      </c>
      <c r="I3372" s="9"/>
      <c r="J3372" s="9"/>
      <c r="K3372" s="9" t="s">
        <v>350</v>
      </c>
      <c r="L3372" s="9" t="s">
        <v>350</v>
      </c>
    </row>
    <row r="3373" spans="1:12" x14ac:dyDescent="0.35">
      <c r="A3373" s="9" t="s">
        <v>19574</v>
      </c>
      <c r="B3373" s="9" t="s">
        <v>19575</v>
      </c>
      <c r="C3373" s="9" t="s">
        <v>19576</v>
      </c>
      <c r="D3373" s="9">
        <v>3371</v>
      </c>
      <c r="E3373" s="9" t="s">
        <v>19577</v>
      </c>
      <c r="F3373" s="9" t="s">
        <v>498</v>
      </c>
      <c r="G3373" s="9"/>
      <c r="H3373" s="9"/>
      <c r="I3373" s="9"/>
      <c r="J3373" s="9"/>
      <c r="K3373" s="9"/>
      <c r="L3373" s="9"/>
    </row>
    <row r="3374" spans="1:12" x14ac:dyDescent="0.35">
      <c r="A3374" s="9" t="s">
        <v>19578</v>
      </c>
      <c r="B3374" s="9" t="s">
        <v>19579</v>
      </c>
      <c r="C3374" s="9" t="s">
        <v>19580</v>
      </c>
      <c r="D3374" s="9">
        <v>3372</v>
      </c>
      <c r="E3374" s="9" t="s">
        <v>19581</v>
      </c>
      <c r="F3374" s="9" t="s">
        <v>498</v>
      </c>
      <c r="G3374" s="9" t="s">
        <v>19582</v>
      </c>
      <c r="H3374" s="9" t="s">
        <v>320</v>
      </c>
      <c r="I3374" s="9"/>
      <c r="J3374" s="9"/>
      <c r="K3374" s="9" t="s">
        <v>19583</v>
      </c>
      <c r="L3374" s="9" t="s">
        <v>19583</v>
      </c>
    </row>
    <row r="3375" spans="1:12" x14ac:dyDescent="0.35">
      <c r="A3375" s="9" t="s">
        <v>19584</v>
      </c>
      <c r="B3375" s="9" t="s">
        <v>19585</v>
      </c>
      <c r="C3375" s="9" t="s">
        <v>19586</v>
      </c>
      <c r="D3375" s="9">
        <v>3373</v>
      </c>
      <c r="E3375" s="9" t="s">
        <v>19587</v>
      </c>
      <c r="F3375" s="9" t="s">
        <v>498</v>
      </c>
      <c r="G3375" s="9" t="s">
        <v>19588</v>
      </c>
      <c r="H3375" s="9" t="s">
        <v>320</v>
      </c>
      <c r="I3375" s="9"/>
      <c r="J3375" s="9"/>
      <c r="K3375" s="9"/>
      <c r="L3375" s="9"/>
    </row>
    <row r="3376" spans="1:12" x14ac:dyDescent="0.35">
      <c r="A3376" s="9" t="s">
        <v>19589</v>
      </c>
      <c r="B3376" s="9" t="s">
        <v>19590</v>
      </c>
      <c r="C3376" s="9" t="s">
        <v>19591</v>
      </c>
      <c r="D3376" s="9">
        <v>3374</v>
      </c>
      <c r="E3376" s="9" t="s">
        <v>19592</v>
      </c>
      <c r="F3376" s="9" t="s">
        <v>498</v>
      </c>
      <c r="G3376" s="9" t="s">
        <v>19593</v>
      </c>
      <c r="H3376" s="9" t="s">
        <v>320</v>
      </c>
      <c r="I3376" s="9"/>
      <c r="J3376" s="9"/>
      <c r="K3376" s="9"/>
      <c r="L3376" s="9"/>
    </row>
    <row r="3377" spans="1:12" x14ac:dyDescent="0.35">
      <c r="A3377" s="9" t="s">
        <v>19594</v>
      </c>
      <c r="B3377" s="9" t="s">
        <v>19595</v>
      </c>
      <c r="C3377" s="9" t="s">
        <v>19596</v>
      </c>
      <c r="D3377" s="9">
        <v>3375</v>
      </c>
      <c r="E3377" s="9" t="s">
        <v>19597</v>
      </c>
      <c r="F3377" s="9" t="s">
        <v>498</v>
      </c>
      <c r="G3377" s="9"/>
      <c r="H3377" s="9"/>
      <c r="I3377" s="9"/>
      <c r="J3377" s="9"/>
      <c r="K3377" s="9"/>
      <c r="L3377" s="9"/>
    </row>
    <row r="3378" spans="1:12" x14ac:dyDescent="0.35">
      <c r="A3378" s="9" t="s">
        <v>19598</v>
      </c>
      <c r="B3378" s="9" t="s">
        <v>19599</v>
      </c>
      <c r="C3378" s="9" t="s">
        <v>19600</v>
      </c>
      <c r="D3378" s="9">
        <v>3376</v>
      </c>
      <c r="E3378" s="9" t="s">
        <v>19601</v>
      </c>
      <c r="F3378" s="9" t="s">
        <v>498</v>
      </c>
      <c r="G3378" s="9" t="s">
        <v>19602</v>
      </c>
      <c r="H3378" s="9" t="s">
        <v>327</v>
      </c>
      <c r="I3378" s="9"/>
      <c r="J3378" s="9"/>
      <c r="K3378" s="9"/>
      <c r="L3378" s="9"/>
    </row>
    <row r="3379" spans="1:12" x14ac:dyDescent="0.35">
      <c r="A3379" s="9" t="s">
        <v>19603</v>
      </c>
      <c r="B3379" s="9" t="s">
        <v>19604</v>
      </c>
      <c r="C3379" s="9" t="s">
        <v>19605</v>
      </c>
      <c r="D3379" s="9">
        <v>3377</v>
      </c>
      <c r="E3379" s="9" t="s">
        <v>19606</v>
      </c>
      <c r="F3379" s="9" t="s">
        <v>498</v>
      </c>
      <c r="G3379" s="9"/>
      <c r="H3379" s="9"/>
      <c r="I3379" s="9"/>
      <c r="J3379" s="9"/>
      <c r="K3379" s="9"/>
      <c r="L3379" s="9"/>
    </row>
    <row r="3380" spans="1:12" x14ac:dyDescent="0.35">
      <c r="A3380" s="9" t="s">
        <v>19607</v>
      </c>
      <c r="B3380" s="9" t="s">
        <v>19608</v>
      </c>
      <c r="C3380" s="9" t="s">
        <v>19609</v>
      </c>
      <c r="D3380" s="9">
        <v>3378</v>
      </c>
      <c r="E3380" s="9" t="s">
        <v>19610</v>
      </c>
      <c r="F3380" s="9" t="s">
        <v>498</v>
      </c>
      <c r="G3380" s="9"/>
      <c r="H3380" s="9"/>
      <c r="I3380" s="9"/>
      <c r="J3380" s="9"/>
      <c r="K3380" s="9"/>
      <c r="L3380" s="9"/>
    </row>
    <row r="3381" spans="1:12" x14ac:dyDescent="0.35">
      <c r="A3381" s="9" t="s">
        <v>19611</v>
      </c>
      <c r="B3381" s="9" t="s">
        <v>19612</v>
      </c>
      <c r="C3381" s="9" t="s">
        <v>19613</v>
      </c>
      <c r="D3381" s="9">
        <v>3379</v>
      </c>
      <c r="E3381" s="9" t="s">
        <v>19614</v>
      </c>
      <c r="F3381" s="9" t="s">
        <v>498</v>
      </c>
      <c r="G3381" s="9" t="s">
        <v>19615</v>
      </c>
      <c r="H3381" s="9" t="s">
        <v>320</v>
      </c>
      <c r="I3381" s="9"/>
      <c r="J3381" s="9"/>
      <c r="K3381" s="9" t="s">
        <v>19616</v>
      </c>
      <c r="L3381" s="9" t="s">
        <v>531</v>
      </c>
    </row>
    <row r="3382" spans="1:12" x14ac:dyDescent="0.35">
      <c r="A3382" s="9" t="s">
        <v>19617</v>
      </c>
      <c r="B3382" s="9" t="s">
        <v>19618</v>
      </c>
      <c r="C3382" s="9" t="s">
        <v>19619</v>
      </c>
      <c r="D3382" s="9">
        <v>3380</v>
      </c>
      <c r="E3382" s="9" t="s">
        <v>19620</v>
      </c>
      <c r="F3382" s="9" t="s">
        <v>498</v>
      </c>
      <c r="G3382" s="9" t="s">
        <v>19621</v>
      </c>
      <c r="H3382" s="9" t="s">
        <v>320</v>
      </c>
      <c r="I3382" s="9"/>
      <c r="J3382" s="9"/>
      <c r="K3382" s="9" t="s">
        <v>531</v>
      </c>
      <c r="L3382" s="9" t="s">
        <v>531</v>
      </c>
    </row>
    <row r="3383" spans="1:12" x14ac:dyDescent="0.35">
      <c r="A3383" s="9" t="s">
        <v>19622</v>
      </c>
      <c r="B3383" s="9" t="s">
        <v>19623</v>
      </c>
      <c r="C3383" s="9" t="s">
        <v>19624</v>
      </c>
      <c r="D3383" s="9">
        <v>3381</v>
      </c>
      <c r="E3383" s="9" t="s">
        <v>19625</v>
      </c>
      <c r="F3383" s="9" t="s">
        <v>498</v>
      </c>
      <c r="G3383" s="9"/>
      <c r="H3383" s="9"/>
      <c r="I3383" s="9"/>
      <c r="J3383" s="9"/>
      <c r="K3383" s="9"/>
      <c r="L3383" s="9"/>
    </row>
    <row r="3384" spans="1:12" x14ac:dyDescent="0.35">
      <c r="A3384" s="9" t="s">
        <v>19626</v>
      </c>
      <c r="B3384" s="9" t="s">
        <v>19627</v>
      </c>
      <c r="C3384" s="9" t="s">
        <v>19628</v>
      </c>
      <c r="D3384" s="9">
        <v>3382</v>
      </c>
      <c r="E3384" s="9" t="s">
        <v>19629</v>
      </c>
      <c r="F3384" s="9" t="s">
        <v>498</v>
      </c>
      <c r="G3384" s="9" t="s">
        <v>19630</v>
      </c>
      <c r="H3384" s="9" t="s">
        <v>320</v>
      </c>
      <c r="I3384" s="9"/>
      <c r="J3384" s="9"/>
      <c r="K3384" s="9" t="s">
        <v>19631</v>
      </c>
      <c r="L3384" s="9" t="s">
        <v>531</v>
      </c>
    </row>
    <row r="3385" spans="1:12" x14ac:dyDescent="0.35">
      <c r="A3385" s="9" t="s">
        <v>19632</v>
      </c>
      <c r="B3385" s="9" t="s">
        <v>19633</v>
      </c>
      <c r="C3385" s="9" t="s">
        <v>19634</v>
      </c>
      <c r="D3385" s="9">
        <v>3383</v>
      </c>
      <c r="E3385" s="9" t="s">
        <v>19635</v>
      </c>
      <c r="F3385" s="9" t="s">
        <v>498</v>
      </c>
      <c r="G3385" s="9"/>
      <c r="H3385" s="9"/>
      <c r="I3385" s="9"/>
      <c r="J3385" s="9"/>
      <c r="K3385" s="9"/>
      <c r="L3385" s="9"/>
    </row>
    <row r="3386" spans="1:12" x14ac:dyDescent="0.35">
      <c r="A3386" s="9" t="s">
        <v>19636</v>
      </c>
      <c r="B3386" s="9" t="s">
        <v>19637</v>
      </c>
      <c r="C3386" s="9" t="s">
        <v>19638</v>
      </c>
      <c r="D3386" s="9">
        <v>3384</v>
      </c>
      <c r="E3386" s="9" t="s">
        <v>19639</v>
      </c>
      <c r="F3386" s="9" t="s">
        <v>498</v>
      </c>
      <c r="G3386" s="9" t="s">
        <v>19640</v>
      </c>
      <c r="H3386" s="9" t="s">
        <v>320</v>
      </c>
      <c r="I3386" s="9"/>
      <c r="J3386" s="9"/>
      <c r="K3386" s="9" t="s">
        <v>350</v>
      </c>
      <c r="L3386" s="9" t="s">
        <v>350</v>
      </c>
    </row>
    <row r="3387" spans="1:12" x14ac:dyDescent="0.35">
      <c r="A3387" s="9" t="s">
        <v>19641</v>
      </c>
      <c r="B3387" s="9" t="s">
        <v>19642</v>
      </c>
      <c r="C3387" s="9" t="s">
        <v>19643</v>
      </c>
      <c r="D3387" s="9">
        <v>3385</v>
      </c>
      <c r="E3387" s="9" t="s">
        <v>19644</v>
      </c>
      <c r="F3387" s="9" t="s">
        <v>498</v>
      </c>
      <c r="G3387" s="9" t="s">
        <v>19645</v>
      </c>
      <c r="H3387" s="9" t="s">
        <v>320</v>
      </c>
      <c r="I3387" s="9"/>
      <c r="J3387" s="9"/>
      <c r="K3387" s="9"/>
      <c r="L3387" s="9"/>
    </row>
    <row r="3388" spans="1:12" x14ac:dyDescent="0.35">
      <c r="A3388" s="9" t="s">
        <v>19646</v>
      </c>
      <c r="B3388" s="9" t="s">
        <v>19647</v>
      </c>
      <c r="C3388" s="9" t="s">
        <v>19648</v>
      </c>
      <c r="D3388" s="9">
        <v>3386</v>
      </c>
      <c r="E3388" s="9" t="s">
        <v>19649</v>
      </c>
      <c r="F3388" s="9" t="s">
        <v>498</v>
      </c>
      <c r="G3388" s="9" t="s">
        <v>19650</v>
      </c>
      <c r="H3388" s="9" t="s">
        <v>320</v>
      </c>
      <c r="I3388" s="9"/>
      <c r="J3388" s="9"/>
      <c r="K3388" s="9"/>
      <c r="L3388" s="9"/>
    </row>
    <row r="3389" spans="1:12" x14ac:dyDescent="0.35">
      <c r="A3389" s="9" t="s">
        <v>19651</v>
      </c>
      <c r="B3389" s="9" t="s">
        <v>19652</v>
      </c>
      <c r="C3389" s="9" t="s">
        <v>19653</v>
      </c>
      <c r="D3389" s="9">
        <v>3387</v>
      </c>
      <c r="E3389" s="9" t="s">
        <v>19654</v>
      </c>
      <c r="F3389" s="9" t="s">
        <v>498</v>
      </c>
      <c r="G3389" s="9"/>
      <c r="H3389" s="9"/>
      <c r="I3389" s="9"/>
      <c r="J3389" s="9"/>
      <c r="K3389" s="9"/>
      <c r="L3389" s="9"/>
    </row>
    <row r="3390" spans="1:12" x14ac:dyDescent="0.35">
      <c r="A3390" s="9" t="s">
        <v>19655</v>
      </c>
      <c r="B3390" s="9" t="s">
        <v>19656</v>
      </c>
      <c r="C3390" s="9" t="s">
        <v>19657</v>
      </c>
      <c r="D3390" s="9">
        <v>3388</v>
      </c>
      <c r="E3390" s="9" t="s">
        <v>19658</v>
      </c>
      <c r="F3390" s="9" t="s">
        <v>412</v>
      </c>
      <c r="G3390" s="9" t="s">
        <v>19659</v>
      </c>
      <c r="H3390" s="9" t="s">
        <v>320</v>
      </c>
      <c r="I3390" s="9"/>
      <c r="J3390" s="9"/>
      <c r="K3390" s="9" t="s">
        <v>19660</v>
      </c>
      <c r="L3390" s="9" t="s">
        <v>19660</v>
      </c>
    </row>
    <row r="3391" spans="1:12" x14ac:dyDescent="0.35">
      <c r="A3391" s="9" t="s">
        <v>19661</v>
      </c>
      <c r="B3391" s="9" t="s">
        <v>19662</v>
      </c>
      <c r="C3391" s="9" t="s">
        <v>19663</v>
      </c>
      <c r="D3391" s="9">
        <v>3389</v>
      </c>
      <c r="E3391" s="9" t="s">
        <v>19664</v>
      </c>
      <c r="F3391" s="9" t="s">
        <v>498</v>
      </c>
      <c r="G3391" s="9" t="s">
        <v>19665</v>
      </c>
      <c r="H3391" s="9" t="s">
        <v>320</v>
      </c>
      <c r="I3391" s="9"/>
      <c r="J3391" s="9"/>
      <c r="K3391" s="9" t="s">
        <v>19666</v>
      </c>
      <c r="L3391" s="9" t="s">
        <v>19666</v>
      </c>
    </row>
    <row r="3392" spans="1:12" x14ac:dyDescent="0.35">
      <c r="A3392" s="9" t="s">
        <v>19667</v>
      </c>
      <c r="B3392" s="9" t="s">
        <v>19668</v>
      </c>
      <c r="C3392" s="9" t="s">
        <v>19669</v>
      </c>
      <c r="D3392" s="9">
        <v>3390</v>
      </c>
      <c r="E3392" s="9" t="s">
        <v>19670</v>
      </c>
      <c r="F3392" s="9" t="s">
        <v>498</v>
      </c>
      <c r="G3392" s="9" t="s">
        <v>19671</v>
      </c>
      <c r="H3392" s="9" t="s">
        <v>320</v>
      </c>
      <c r="I3392" s="9"/>
      <c r="J3392" s="9"/>
      <c r="K3392" s="9"/>
      <c r="L3392" s="9"/>
    </row>
    <row r="3393" spans="1:12" x14ac:dyDescent="0.35">
      <c r="A3393" s="9" t="s">
        <v>19672</v>
      </c>
      <c r="B3393" s="9" t="s">
        <v>19673</v>
      </c>
      <c r="C3393" s="9" t="s">
        <v>19674</v>
      </c>
      <c r="D3393" s="9">
        <v>3391</v>
      </c>
      <c r="E3393" s="9" t="s">
        <v>19675</v>
      </c>
      <c r="F3393" s="9" t="s">
        <v>498</v>
      </c>
      <c r="G3393" s="9" t="s">
        <v>19676</v>
      </c>
      <c r="H3393" s="9" t="s">
        <v>327</v>
      </c>
      <c r="I3393" s="9"/>
      <c r="J3393" s="9"/>
      <c r="K3393" s="9" t="s">
        <v>350</v>
      </c>
      <c r="L3393" s="9" t="s">
        <v>350</v>
      </c>
    </row>
    <row r="3394" spans="1:12" x14ac:dyDescent="0.35">
      <c r="A3394" s="9" t="s">
        <v>19677</v>
      </c>
      <c r="B3394" s="9" t="s">
        <v>19678</v>
      </c>
      <c r="C3394" s="9" t="s">
        <v>19679</v>
      </c>
      <c r="D3394" s="9">
        <v>3392</v>
      </c>
      <c r="E3394" s="9" t="s">
        <v>19680</v>
      </c>
      <c r="F3394" s="9" t="s">
        <v>412</v>
      </c>
      <c r="G3394" s="9" t="s">
        <v>19681</v>
      </c>
      <c r="H3394" s="9" t="s">
        <v>320</v>
      </c>
      <c r="I3394" s="9"/>
      <c r="J3394" s="9"/>
      <c r="K3394" s="9" t="s">
        <v>19682</v>
      </c>
      <c r="L3394" s="9" t="s">
        <v>19682</v>
      </c>
    </row>
    <row r="3395" spans="1:12" x14ac:dyDescent="0.35">
      <c r="A3395" s="9" t="s">
        <v>19683</v>
      </c>
      <c r="B3395" s="9" t="s">
        <v>19684</v>
      </c>
      <c r="C3395" s="9" t="s">
        <v>19685</v>
      </c>
      <c r="D3395" s="9">
        <v>3393</v>
      </c>
      <c r="E3395" s="9" t="s">
        <v>19686</v>
      </c>
      <c r="F3395" s="9" t="s">
        <v>498</v>
      </c>
      <c r="G3395" s="9" t="s">
        <v>19687</v>
      </c>
      <c r="H3395" s="9" t="s">
        <v>320</v>
      </c>
      <c r="I3395" s="9"/>
      <c r="J3395" s="9"/>
      <c r="K3395" s="9" t="s">
        <v>19688</v>
      </c>
      <c r="L3395" s="9" t="s">
        <v>350</v>
      </c>
    </row>
    <row r="3396" spans="1:12" x14ac:dyDescent="0.35">
      <c r="A3396" s="9" t="s">
        <v>19689</v>
      </c>
      <c r="B3396" s="9" t="s">
        <v>19690</v>
      </c>
      <c r="C3396" s="9" t="s">
        <v>19691</v>
      </c>
      <c r="D3396" s="9">
        <v>3394</v>
      </c>
      <c r="E3396" s="9" t="s">
        <v>19692</v>
      </c>
      <c r="F3396" s="9" t="s">
        <v>498</v>
      </c>
      <c r="G3396" s="9" t="s">
        <v>19693</v>
      </c>
      <c r="H3396" s="9" t="s">
        <v>320</v>
      </c>
      <c r="I3396" s="9"/>
      <c r="J3396" s="9"/>
      <c r="K3396" s="9" t="s">
        <v>19694</v>
      </c>
      <c r="L3396" s="9" t="s">
        <v>19694</v>
      </c>
    </row>
    <row r="3397" spans="1:12" x14ac:dyDescent="0.35">
      <c r="A3397" s="9" t="s">
        <v>19695</v>
      </c>
      <c r="B3397" s="9" t="s">
        <v>19696</v>
      </c>
      <c r="C3397" s="9" t="s">
        <v>19697</v>
      </c>
      <c r="D3397" s="9">
        <v>3395</v>
      </c>
      <c r="E3397" s="9" t="s">
        <v>19698</v>
      </c>
      <c r="F3397" s="9" t="s">
        <v>498</v>
      </c>
      <c r="G3397" s="9" t="s">
        <v>19699</v>
      </c>
      <c r="H3397" s="9" t="s">
        <v>320</v>
      </c>
      <c r="I3397" s="9"/>
      <c r="J3397" s="9"/>
      <c r="K3397" s="9"/>
      <c r="L3397" s="9"/>
    </row>
    <row r="3398" spans="1:12" x14ac:dyDescent="0.35">
      <c r="A3398" s="9" t="s">
        <v>19700</v>
      </c>
      <c r="B3398" s="9" t="s">
        <v>19701</v>
      </c>
      <c r="C3398" s="9" t="s">
        <v>19702</v>
      </c>
      <c r="D3398" s="9">
        <v>3396</v>
      </c>
      <c r="E3398" s="9" t="s">
        <v>19703</v>
      </c>
      <c r="F3398" s="9" t="s">
        <v>498</v>
      </c>
      <c r="G3398" s="9" t="s">
        <v>19704</v>
      </c>
      <c r="H3398" s="9" t="s">
        <v>320</v>
      </c>
      <c r="I3398" s="9"/>
      <c r="J3398" s="9"/>
      <c r="K3398" s="9" t="s">
        <v>19705</v>
      </c>
      <c r="L3398" s="9" t="s">
        <v>19705</v>
      </c>
    </row>
    <row r="3399" spans="1:12" x14ac:dyDescent="0.35">
      <c r="A3399" s="9" t="s">
        <v>19706</v>
      </c>
      <c r="B3399" s="9" t="s">
        <v>19707</v>
      </c>
      <c r="C3399" s="9" t="s">
        <v>19708</v>
      </c>
      <c r="D3399" s="9">
        <v>3397</v>
      </c>
      <c r="E3399" s="9" t="s">
        <v>19709</v>
      </c>
      <c r="F3399" s="9" t="s">
        <v>365</v>
      </c>
      <c r="G3399" s="9" t="s">
        <v>19710</v>
      </c>
      <c r="H3399" s="9" t="s">
        <v>327</v>
      </c>
      <c r="I3399" s="9"/>
      <c r="J3399" s="9" t="s">
        <v>19711</v>
      </c>
      <c r="K3399" s="9" t="s">
        <v>19712</v>
      </c>
      <c r="L3399" s="9"/>
    </row>
    <row r="3400" spans="1:12" x14ac:dyDescent="0.35">
      <c r="A3400" s="9" t="s">
        <v>19713</v>
      </c>
      <c r="B3400" s="9" t="s">
        <v>19714</v>
      </c>
      <c r="C3400" s="9" t="s">
        <v>19715</v>
      </c>
      <c r="D3400" s="9">
        <v>3398</v>
      </c>
      <c r="E3400" s="9" t="s">
        <v>19716</v>
      </c>
      <c r="F3400" s="9" t="s">
        <v>365</v>
      </c>
      <c r="G3400" s="9" t="s">
        <v>19717</v>
      </c>
      <c r="H3400" s="9" t="s">
        <v>327</v>
      </c>
      <c r="I3400" s="9"/>
      <c r="J3400" s="9"/>
      <c r="K3400" s="9" t="s">
        <v>350</v>
      </c>
      <c r="L3400" s="9" t="s">
        <v>350</v>
      </c>
    </row>
    <row r="3401" spans="1:12" x14ac:dyDescent="0.35">
      <c r="A3401" s="9" t="s">
        <v>19718</v>
      </c>
      <c r="B3401" s="9" t="s">
        <v>19719</v>
      </c>
      <c r="C3401" s="9" t="s">
        <v>19720</v>
      </c>
      <c r="D3401" s="9">
        <v>3399</v>
      </c>
      <c r="E3401" s="9" t="s">
        <v>19721</v>
      </c>
      <c r="F3401" s="9" t="s">
        <v>1412</v>
      </c>
      <c r="G3401" s="9" t="s">
        <v>19722</v>
      </c>
      <c r="H3401" s="9" t="s">
        <v>320</v>
      </c>
      <c r="I3401" s="9"/>
      <c r="J3401" s="9"/>
      <c r="K3401" s="9" t="s">
        <v>350</v>
      </c>
      <c r="L3401" s="9" t="s">
        <v>350</v>
      </c>
    </row>
    <row r="3402" spans="1:12" x14ac:dyDescent="0.35">
      <c r="A3402" s="9" t="s">
        <v>19723</v>
      </c>
      <c r="B3402" s="9" t="s">
        <v>19724</v>
      </c>
      <c r="C3402" s="9" t="s">
        <v>19725</v>
      </c>
      <c r="D3402" s="9">
        <v>3400</v>
      </c>
      <c r="E3402" s="9" t="s">
        <v>19726</v>
      </c>
      <c r="F3402" s="9" t="s">
        <v>392</v>
      </c>
      <c r="G3402" s="9" t="s">
        <v>19727</v>
      </c>
      <c r="H3402" s="9" t="s">
        <v>320</v>
      </c>
      <c r="I3402" s="9"/>
      <c r="J3402" s="9"/>
      <c r="K3402" s="9" t="s">
        <v>11731</v>
      </c>
      <c r="L3402" s="9" t="s">
        <v>11731</v>
      </c>
    </row>
    <row r="3403" spans="1:12" x14ac:dyDescent="0.35">
      <c r="A3403" s="9" t="s">
        <v>19728</v>
      </c>
      <c r="B3403" s="9" t="s">
        <v>19729</v>
      </c>
      <c r="C3403" s="9" t="s">
        <v>19730</v>
      </c>
      <c r="D3403" s="9">
        <v>3401</v>
      </c>
      <c r="E3403" s="9" t="s">
        <v>19731</v>
      </c>
      <c r="F3403" s="9" t="s">
        <v>412</v>
      </c>
      <c r="G3403" s="9" t="s">
        <v>19732</v>
      </c>
      <c r="H3403" s="9" t="s">
        <v>327</v>
      </c>
      <c r="I3403" s="9"/>
      <c r="J3403" s="9" t="s">
        <v>19733</v>
      </c>
      <c r="K3403" s="9" t="s">
        <v>19734</v>
      </c>
      <c r="L3403" s="9" t="s">
        <v>19734</v>
      </c>
    </row>
    <row r="3404" spans="1:12" x14ac:dyDescent="0.35">
      <c r="A3404" s="9" t="s">
        <v>19735</v>
      </c>
      <c r="B3404" s="9" t="s">
        <v>19736</v>
      </c>
      <c r="C3404" s="9" t="s">
        <v>19737</v>
      </c>
      <c r="D3404" s="9">
        <v>3402</v>
      </c>
      <c r="E3404" s="9" t="s">
        <v>19738</v>
      </c>
      <c r="F3404" s="9" t="s">
        <v>392</v>
      </c>
      <c r="G3404" s="9" t="s">
        <v>19739</v>
      </c>
      <c r="H3404" s="9" t="s">
        <v>320</v>
      </c>
      <c r="I3404" s="9"/>
      <c r="J3404" s="9"/>
      <c r="K3404" s="9" t="s">
        <v>19740</v>
      </c>
      <c r="L3404" s="9" t="s">
        <v>19741</v>
      </c>
    </row>
    <row r="3405" spans="1:12" x14ac:dyDescent="0.35">
      <c r="A3405" s="9" t="s">
        <v>19742</v>
      </c>
      <c r="B3405" s="9" t="s">
        <v>19743</v>
      </c>
      <c r="C3405" s="9" t="s">
        <v>19744</v>
      </c>
      <c r="D3405" s="9">
        <v>3403</v>
      </c>
      <c r="E3405" s="9" t="s">
        <v>19745</v>
      </c>
      <c r="F3405" s="9" t="s">
        <v>865</v>
      </c>
      <c r="G3405" s="9"/>
      <c r="H3405" s="9"/>
      <c r="I3405" s="9"/>
      <c r="J3405" s="9" t="s">
        <v>19746</v>
      </c>
      <c r="K3405" s="9" t="s">
        <v>350</v>
      </c>
      <c r="L3405" s="9" t="s">
        <v>350</v>
      </c>
    </row>
    <row r="3406" spans="1:12" x14ac:dyDescent="0.35">
      <c r="A3406" s="9" t="s">
        <v>19747</v>
      </c>
      <c r="B3406" s="9" t="s">
        <v>19748</v>
      </c>
      <c r="C3406" s="9" t="s">
        <v>19749</v>
      </c>
      <c r="D3406" s="9">
        <v>3404</v>
      </c>
      <c r="E3406" s="9" t="s">
        <v>19750</v>
      </c>
      <c r="F3406" s="9" t="s">
        <v>392</v>
      </c>
      <c r="G3406" s="9" t="s">
        <v>19751</v>
      </c>
      <c r="H3406" s="9" t="s">
        <v>320</v>
      </c>
      <c r="I3406" s="9"/>
      <c r="J3406" s="9"/>
      <c r="K3406" s="9" t="s">
        <v>19752</v>
      </c>
      <c r="L3406" s="9" t="s">
        <v>19752</v>
      </c>
    </row>
    <row r="3407" spans="1:12" x14ac:dyDescent="0.35">
      <c r="A3407" s="9" t="s">
        <v>19753</v>
      </c>
      <c r="B3407" s="9" t="s">
        <v>19754</v>
      </c>
      <c r="C3407" s="9" t="s">
        <v>19755</v>
      </c>
      <c r="D3407" s="9">
        <v>3405</v>
      </c>
      <c r="E3407" s="9" t="s">
        <v>19756</v>
      </c>
      <c r="F3407" s="9" t="s">
        <v>412</v>
      </c>
      <c r="G3407" s="9" t="s">
        <v>19757</v>
      </c>
      <c r="H3407" s="9" t="s">
        <v>320</v>
      </c>
      <c r="I3407" s="9"/>
      <c r="J3407" s="9"/>
      <c r="K3407" s="9"/>
      <c r="L3407" s="9"/>
    </row>
    <row r="3408" spans="1:12" x14ac:dyDescent="0.35">
      <c r="A3408" s="9" t="s">
        <v>19758</v>
      </c>
      <c r="B3408" s="9" t="s">
        <v>19759</v>
      </c>
      <c r="C3408" s="9" t="s">
        <v>19760</v>
      </c>
      <c r="D3408" s="9">
        <v>3406</v>
      </c>
      <c r="E3408" s="9" t="s">
        <v>19761</v>
      </c>
      <c r="F3408" s="9" t="s">
        <v>392</v>
      </c>
      <c r="G3408" s="9" t="s">
        <v>19762</v>
      </c>
      <c r="H3408" s="9" t="s">
        <v>320</v>
      </c>
      <c r="I3408" s="9"/>
      <c r="J3408" s="9"/>
      <c r="K3408" s="9"/>
      <c r="L3408" s="9"/>
    </row>
    <row r="3409" spans="1:12" x14ac:dyDescent="0.35">
      <c r="A3409" s="9" t="s">
        <v>19763</v>
      </c>
      <c r="B3409" s="9" t="s">
        <v>19764</v>
      </c>
      <c r="C3409" s="9" t="s">
        <v>19765</v>
      </c>
      <c r="D3409" s="9">
        <v>3407</v>
      </c>
      <c r="E3409" s="9" t="s">
        <v>19766</v>
      </c>
      <c r="F3409" s="9" t="s">
        <v>318</v>
      </c>
      <c r="G3409" s="9"/>
      <c r="H3409" s="9"/>
      <c r="I3409" s="9"/>
      <c r="J3409" s="9" t="s">
        <v>19767</v>
      </c>
      <c r="K3409" s="9" t="s">
        <v>19768</v>
      </c>
      <c r="L3409" s="9" t="s">
        <v>19768</v>
      </c>
    </row>
    <row r="3410" spans="1:12" x14ac:dyDescent="0.35">
      <c r="A3410" s="9" t="s">
        <v>19769</v>
      </c>
      <c r="B3410" s="9" t="s">
        <v>19770</v>
      </c>
      <c r="C3410" s="9" t="s">
        <v>19771</v>
      </c>
      <c r="D3410" s="9">
        <v>3408</v>
      </c>
      <c r="E3410" s="9" t="s">
        <v>19772</v>
      </c>
      <c r="F3410" s="9" t="s">
        <v>318</v>
      </c>
      <c r="G3410" s="9" t="s">
        <v>19773</v>
      </c>
      <c r="H3410" s="9" t="s">
        <v>327</v>
      </c>
      <c r="I3410" s="9"/>
      <c r="J3410" s="9" t="s">
        <v>19774</v>
      </c>
      <c r="K3410" s="9" t="s">
        <v>19775</v>
      </c>
      <c r="L3410" s="9" t="s">
        <v>19775</v>
      </c>
    </row>
    <row r="3411" spans="1:12" x14ac:dyDescent="0.35">
      <c r="A3411" s="9" t="s">
        <v>19776</v>
      </c>
      <c r="B3411" s="9" t="s">
        <v>19777</v>
      </c>
      <c r="C3411" s="9" t="s">
        <v>19778</v>
      </c>
      <c r="D3411" s="9">
        <v>3409</v>
      </c>
      <c r="E3411" s="9" t="s">
        <v>19779</v>
      </c>
      <c r="F3411" s="9" t="s">
        <v>392</v>
      </c>
      <c r="G3411" s="9" t="s">
        <v>19780</v>
      </c>
      <c r="H3411" s="9" t="s">
        <v>320</v>
      </c>
      <c r="I3411" s="9"/>
      <c r="J3411" s="9"/>
      <c r="K3411" s="9" t="s">
        <v>19781</v>
      </c>
      <c r="L3411" s="9" t="s">
        <v>19782</v>
      </c>
    </row>
    <row r="3412" spans="1:12" x14ac:dyDescent="0.35">
      <c r="A3412" s="9" t="s">
        <v>19783</v>
      </c>
      <c r="B3412" s="9" t="s">
        <v>19784</v>
      </c>
      <c r="C3412" s="9" t="s">
        <v>19785</v>
      </c>
      <c r="D3412" s="9">
        <v>3410</v>
      </c>
      <c r="E3412" s="9" t="s">
        <v>19786</v>
      </c>
      <c r="F3412" s="9" t="s">
        <v>318</v>
      </c>
      <c r="G3412" s="9" t="s">
        <v>19787</v>
      </c>
      <c r="H3412" s="9" t="s">
        <v>327</v>
      </c>
      <c r="I3412" s="9"/>
      <c r="J3412" s="9"/>
      <c r="K3412" s="9" t="s">
        <v>19788</v>
      </c>
      <c r="L3412" s="9" t="s">
        <v>19788</v>
      </c>
    </row>
    <row r="3413" spans="1:12" x14ac:dyDescent="0.35">
      <c r="A3413" s="9" t="s">
        <v>19789</v>
      </c>
      <c r="B3413" s="9" t="s">
        <v>19790</v>
      </c>
      <c r="C3413" s="9" t="s">
        <v>19791</v>
      </c>
      <c r="D3413" s="9">
        <v>3411</v>
      </c>
      <c r="E3413" s="9" t="s">
        <v>19792</v>
      </c>
      <c r="F3413" s="9" t="s">
        <v>318</v>
      </c>
      <c r="G3413" s="9" t="s">
        <v>19793</v>
      </c>
      <c r="H3413" s="9" t="s">
        <v>320</v>
      </c>
      <c r="I3413" s="9"/>
      <c r="J3413" s="9"/>
      <c r="K3413" s="9" t="s">
        <v>19794</v>
      </c>
      <c r="L3413" s="9" t="s">
        <v>19794</v>
      </c>
    </row>
    <row r="3414" spans="1:12" x14ac:dyDescent="0.35">
      <c r="A3414" s="9" t="s">
        <v>19795</v>
      </c>
      <c r="B3414" s="9" t="s">
        <v>19796</v>
      </c>
      <c r="C3414" s="9" t="s">
        <v>19797</v>
      </c>
      <c r="D3414" s="9">
        <v>3412</v>
      </c>
      <c r="E3414" s="9" t="s">
        <v>19798</v>
      </c>
      <c r="F3414" s="9" t="s">
        <v>318</v>
      </c>
      <c r="G3414" s="9" t="s">
        <v>19799</v>
      </c>
      <c r="H3414" s="9" t="s">
        <v>327</v>
      </c>
      <c r="I3414" s="9"/>
      <c r="J3414" s="9"/>
      <c r="K3414" s="9" t="s">
        <v>19800</v>
      </c>
      <c r="L3414" s="9" t="s">
        <v>19800</v>
      </c>
    </row>
    <row r="3415" spans="1:12" x14ac:dyDescent="0.35">
      <c r="A3415" s="9" t="s">
        <v>19801</v>
      </c>
      <c r="B3415" s="9" t="s">
        <v>19802</v>
      </c>
      <c r="C3415" s="9" t="s">
        <v>19803</v>
      </c>
      <c r="D3415" s="9">
        <v>3413</v>
      </c>
      <c r="E3415" s="9" t="s">
        <v>19804</v>
      </c>
      <c r="F3415" s="9" t="s">
        <v>318</v>
      </c>
      <c r="G3415" s="9" t="s">
        <v>19805</v>
      </c>
      <c r="H3415" s="9" t="s">
        <v>320</v>
      </c>
      <c r="I3415" s="9"/>
      <c r="J3415" s="9"/>
      <c r="K3415" s="9" t="s">
        <v>19806</v>
      </c>
      <c r="L3415" s="9" t="s">
        <v>19806</v>
      </c>
    </row>
    <row r="3416" spans="1:12" x14ac:dyDescent="0.35">
      <c r="A3416" s="9" t="s">
        <v>19807</v>
      </c>
      <c r="B3416" s="9" t="s">
        <v>19808</v>
      </c>
      <c r="C3416" s="9" t="s">
        <v>19809</v>
      </c>
      <c r="D3416" s="9">
        <v>3414</v>
      </c>
      <c r="E3416" s="9" t="s">
        <v>19810</v>
      </c>
      <c r="F3416" s="9" t="s">
        <v>412</v>
      </c>
      <c r="G3416" s="9" t="s">
        <v>19811</v>
      </c>
      <c r="H3416" s="9" t="s">
        <v>320</v>
      </c>
      <c r="I3416" s="9"/>
      <c r="J3416" s="9"/>
      <c r="K3416" s="9" t="s">
        <v>19812</v>
      </c>
      <c r="L3416" s="9" t="s">
        <v>19813</v>
      </c>
    </row>
    <row r="3417" spans="1:12" x14ac:dyDescent="0.35">
      <c r="A3417" s="9" t="s">
        <v>19814</v>
      </c>
      <c r="B3417" s="9" t="s">
        <v>19815</v>
      </c>
      <c r="C3417" s="9" t="s">
        <v>19816</v>
      </c>
      <c r="D3417" s="9">
        <v>3415</v>
      </c>
      <c r="E3417" s="9" t="s">
        <v>19817</v>
      </c>
      <c r="F3417" s="9" t="s">
        <v>318</v>
      </c>
      <c r="G3417" s="9" t="s">
        <v>19818</v>
      </c>
      <c r="H3417" s="9" t="s">
        <v>327</v>
      </c>
      <c r="I3417" s="9"/>
      <c r="J3417" s="9"/>
      <c r="K3417" s="9"/>
      <c r="L3417" s="9"/>
    </row>
    <row r="3418" spans="1:12" x14ac:dyDescent="0.35">
      <c r="A3418" s="9" t="s">
        <v>19819</v>
      </c>
      <c r="B3418" s="9" t="s">
        <v>19820</v>
      </c>
      <c r="C3418" s="9" t="s">
        <v>19821</v>
      </c>
      <c r="D3418" s="9">
        <v>3416</v>
      </c>
      <c r="E3418" s="9" t="s">
        <v>19822</v>
      </c>
      <c r="F3418" s="9" t="s">
        <v>365</v>
      </c>
      <c r="G3418" s="9" t="s">
        <v>19823</v>
      </c>
      <c r="H3418" s="9" t="s">
        <v>327</v>
      </c>
      <c r="I3418" s="9"/>
      <c r="J3418" s="9"/>
      <c r="K3418" s="9" t="s">
        <v>19824</v>
      </c>
      <c r="L3418" s="9" t="s">
        <v>19824</v>
      </c>
    </row>
    <row r="3419" spans="1:12" x14ac:dyDescent="0.35">
      <c r="A3419" s="9" t="s">
        <v>19825</v>
      </c>
      <c r="B3419" s="9" t="s">
        <v>19826</v>
      </c>
      <c r="C3419" s="9" t="s">
        <v>19827</v>
      </c>
      <c r="D3419" s="9">
        <v>3417</v>
      </c>
      <c r="E3419" s="9" t="s">
        <v>19828</v>
      </c>
      <c r="F3419" s="9" t="s">
        <v>318</v>
      </c>
      <c r="G3419" s="9"/>
      <c r="H3419" s="9"/>
      <c r="I3419" s="9"/>
      <c r="J3419" s="9"/>
      <c r="K3419" s="9"/>
      <c r="L3419" s="9"/>
    </row>
    <row r="3420" spans="1:12" x14ac:dyDescent="0.35">
      <c r="A3420" s="9" t="s">
        <v>19829</v>
      </c>
      <c r="B3420" s="9" t="s">
        <v>19830</v>
      </c>
      <c r="C3420" s="9" t="s">
        <v>19831</v>
      </c>
      <c r="D3420" s="9">
        <v>3418</v>
      </c>
      <c r="E3420" s="9" t="s">
        <v>19832</v>
      </c>
      <c r="F3420" s="9" t="s">
        <v>318</v>
      </c>
      <c r="G3420" s="9" t="s">
        <v>19833</v>
      </c>
      <c r="H3420" s="9" t="s">
        <v>320</v>
      </c>
      <c r="I3420" s="9"/>
      <c r="J3420" s="9"/>
      <c r="K3420" s="9"/>
      <c r="L3420" s="9"/>
    </row>
    <row r="3421" spans="1:12" x14ac:dyDescent="0.35">
      <c r="A3421" s="9" t="s">
        <v>19834</v>
      </c>
      <c r="B3421" s="9" t="s">
        <v>19835</v>
      </c>
      <c r="C3421" s="9" t="s">
        <v>19836</v>
      </c>
      <c r="D3421" s="9">
        <v>3419</v>
      </c>
      <c r="E3421" s="9" t="s">
        <v>19837</v>
      </c>
      <c r="F3421" s="9" t="s">
        <v>318</v>
      </c>
      <c r="G3421" s="9" t="s">
        <v>19838</v>
      </c>
      <c r="H3421" s="9" t="s">
        <v>320</v>
      </c>
      <c r="I3421" s="9"/>
      <c r="J3421" s="9"/>
      <c r="K3421" s="9"/>
      <c r="L3421" s="9"/>
    </row>
    <row r="3422" spans="1:12" x14ac:dyDescent="0.35">
      <c r="A3422" s="9" t="s">
        <v>19839</v>
      </c>
      <c r="B3422" s="9" t="s">
        <v>19840</v>
      </c>
      <c r="C3422" s="9" t="s">
        <v>19841</v>
      </c>
      <c r="D3422" s="9">
        <v>3420</v>
      </c>
      <c r="E3422" s="9" t="s">
        <v>19842</v>
      </c>
      <c r="F3422" s="9" t="s">
        <v>318</v>
      </c>
      <c r="G3422" s="9" t="s">
        <v>19843</v>
      </c>
      <c r="H3422" s="9" t="s">
        <v>320</v>
      </c>
      <c r="I3422" s="9"/>
      <c r="J3422" s="9"/>
      <c r="K3422" s="9" t="s">
        <v>19844</v>
      </c>
      <c r="L3422" s="9" t="s">
        <v>19844</v>
      </c>
    </row>
    <row r="3423" spans="1:12" x14ac:dyDescent="0.35">
      <c r="A3423" s="9" t="s">
        <v>19845</v>
      </c>
      <c r="B3423" s="9" t="s">
        <v>19846</v>
      </c>
      <c r="C3423" s="9" t="s">
        <v>19847</v>
      </c>
      <c r="D3423" s="9">
        <v>3421</v>
      </c>
      <c r="E3423" s="9" t="s">
        <v>19848</v>
      </c>
      <c r="F3423" s="9" t="s">
        <v>318</v>
      </c>
      <c r="G3423" s="9" t="s">
        <v>19849</v>
      </c>
      <c r="H3423" s="9" t="s">
        <v>320</v>
      </c>
      <c r="I3423" s="9"/>
      <c r="J3423" s="9"/>
      <c r="K3423" s="9"/>
      <c r="L3423" s="9"/>
    </row>
    <row r="3424" spans="1:12" x14ac:dyDescent="0.35">
      <c r="A3424" s="9" t="s">
        <v>19850</v>
      </c>
      <c r="B3424" s="9" t="s">
        <v>19851</v>
      </c>
      <c r="C3424" s="9" t="s">
        <v>19852</v>
      </c>
      <c r="D3424" s="9">
        <v>3422</v>
      </c>
      <c r="E3424" s="9" t="s">
        <v>19853</v>
      </c>
      <c r="F3424" s="9" t="s">
        <v>318</v>
      </c>
      <c r="G3424" s="9"/>
      <c r="H3424" s="9"/>
      <c r="I3424" s="9"/>
      <c r="J3424" s="9" t="s">
        <v>19854</v>
      </c>
      <c r="K3424" s="9" t="s">
        <v>350</v>
      </c>
      <c r="L3424" s="9" t="s">
        <v>350</v>
      </c>
    </row>
    <row r="3425" spans="1:12" x14ac:dyDescent="0.35">
      <c r="A3425" s="9" t="s">
        <v>19855</v>
      </c>
      <c r="B3425" s="9" t="s">
        <v>19856</v>
      </c>
      <c r="C3425" s="9" t="s">
        <v>19857</v>
      </c>
      <c r="D3425" s="9">
        <v>3423</v>
      </c>
      <c r="E3425" s="9" t="s">
        <v>19858</v>
      </c>
      <c r="F3425" s="9" t="s">
        <v>318</v>
      </c>
      <c r="G3425" s="9" t="s">
        <v>19859</v>
      </c>
      <c r="H3425" s="9" t="s">
        <v>327</v>
      </c>
      <c r="I3425" s="9"/>
      <c r="J3425" s="9" t="s">
        <v>19860</v>
      </c>
      <c r="K3425" s="9" t="s">
        <v>19861</v>
      </c>
      <c r="L3425" s="9" t="s">
        <v>19862</v>
      </c>
    </row>
    <row r="3426" spans="1:12" x14ac:dyDescent="0.35">
      <c r="A3426" s="9" t="s">
        <v>19863</v>
      </c>
      <c r="B3426" s="9" t="s">
        <v>19864</v>
      </c>
      <c r="C3426" s="9" t="s">
        <v>19865</v>
      </c>
      <c r="D3426" s="9">
        <v>3424</v>
      </c>
      <c r="E3426" s="9" t="s">
        <v>19866</v>
      </c>
      <c r="F3426" s="9" t="s">
        <v>318</v>
      </c>
      <c r="G3426" s="9" t="s">
        <v>19867</v>
      </c>
      <c r="H3426" s="9" t="s">
        <v>327</v>
      </c>
      <c r="I3426" s="9"/>
      <c r="J3426" s="9"/>
      <c r="K3426" s="9"/>
      <c r="L3426" s="9"/>
    </row>
    <row r="3427" spans="1:12" x14ac:dyDescent="0.35">
      <c r="A3427" s="9" t="s">
        <v>19868</v>
      </c>
      <c r="B3427" s="9" t="s">
        <v>19869</v>
      </c>
      <c r="C3427" s="9" t="s">
        <v>19870</v>
      </c>
      <c r="D3427" s="9">
        <v>3425</v>
      </c>
      <c r="E3427" s="9" t="s">
        <v>19871</v>
      </c>
      <c r="F3427" s="9" t="s">
        <v>412</v>
      </c>
      <c r="G3427" s="9" t="s">
        <v>19872</v>
      </c>
      <c r="H3427" s="9" t="s">
        <v>320</v>
      </c>
      <c r="I3427" s="9"/>
      <c r="J3427" s="9"/>
      <c r="K3427" s="9" t="s">
        <v>350</v>
      </c>
      <c r="L3427" s="9" t="s">
        <v>350</v>
      </c>
    </row>
    <row r="3428" spans="1:12" x14ac:dyDescent="0.35">
      <c r="A3428" s="9" t="s">
        <v>19873</v>
      </c>
      <c r="B3428" s="9" t="s">
        <v>19874</v>
      </c>
      <c r="C3428" s="9" t="s">
        <v>19875</v>
      </c>
      <c r="D3428" s="9">
        <v>3426</v>
      </c>
      <c r="E3428" s="9" t="s">
        <v>19876</v>
      </c>
      <c r="F3428" s="9" t="s">
        <v>318</v>
      </c>
      <c r="G3428" s="9" t="s">
        <v>19877</v>
      </c>
      <c r="H3428" s="9" t="s">
        <v>327</v>
      </c>
      <c r="I3428" s="9"/>
      <c r="J3428" s="9" t="s">
        <v>19878</v>
      </c>
      <c r="K3428" s="9" t="s">
        <v>19879</v>
      </c>
      <c r="L3428" s="9" t="s">
        <v>19880</v>
      </c>
    </row>
    <row r="3429" spans="1:12" x14ac:dyDescent="0.35">
      <c r="A3429" s="9" t="s">
        <v>19881</v>
      </c>
      <c r="B3429" s="9" t="s">
        <v>19882</v>
      </c>
      <c r="C3429" s="9" t="s">
        <v>19883</v>
      </c>
      <c r="D3429" s="9">
        <v>3427</v>
      </c>
      <c r="E3429" s="9" t="s">
        <v>19884</v>
      </c>
      <c r="F3429" s="9" t="s">
        <v>498</v>
      </c>
      <c r="G3429" s="9" t="s">
        <v>19885</v>
      </c>
      <c r="H3429" s="9" t="s">
        <v>320</v>
      </c>
      <c r="I3429" s="9"/>
      <c r="J3429" s="9"/>
      <c r="K3429" s="9" t="s">
        <v>19886</v>
      </c>
      <c r="L3429" s="9" t="s">
        <v>531</v>
      </c>
    </row>
    <row r="3430" spans="1:12" x14ac:dyDescent="0.35">
      <c r="A3430" s="9" t="s">
        <v>19887</v>
      </c>
      <c r="B3430" s="9" t="s">
        <v>19888</v>
      </c>
      <c r="C3430" s="9" t="s">
        <v>19889</v>
      </c>
      <c r="D3430" s="9">
        <v>3428</v>
      </c>
      <c r="E3430" s="9" t="s">
        <v>19890</v>
      </c>
      <c r="F3430" s="9" t="s">
        <v>318</v>
      </c>
      <c r="G3430" s="9" t="s">
        <v>19891</v>
      </c>
      <c r="H3430" s="9" t="s">
        <v>327</v>
      </c>
      <c r="I3430" s="9"/>
      <c r="J3430" s="9" t="s">
        <v>19892</v>
      </c>
      <c r="K3430" s="9" t="s">
        <v>350</v>
      </c>
      <c r="L3430" s="9" t="s">
        <v>350</v>
      </c>
    </row>
    <row r="3431" spans="1:12" x14ac:dyDescent="0.35">
      <c r="A3431" s="9" t="s">
        <v>19893</v>
      </c>
      <c r="B3431" s="9" t="s">
        <v>19894</v>
      </c>
      <c r="C3431" s="9" t="s">
        <v>19895</v>
      </c>
      <c r="D3431" s="9">
        <v>3429</v>
      </c>
      <c r="E3431" s="9" t="s">
        <v>19896</v>
      </c>
      <c r="F3431" s="9" t="s">
        <v>365</v>
      </c>
      <c r="G3431" s="9" t="s">
        <v>19897</v>
      </c>
      <c r="H3431" s="9" t="s">
        <v>327</v>
      </c>
      <c r="I3431" s="9"/>
      <c r="J3431" s="9"/>
      <c r="K3431" s="9"/>
      <c r="L3431" s="9"/>
    </row>
    <row r="3432" spans="1:12" x14ac:dyDescent="0.35">
      <c r="A3432" s="9" t="s">
        <v>19898</v>
      </c>
      <c r="B3432" s="9" t="s">
        <v>19899</v>
      </c>
      <c r="C3432" s="9" t="s">
        <v>19900</v>
      </c>
      <c r="D3432" s="9">
        <v>3430</v>
      </c>
      <c r="E3432" s="9" t="s">
        <v>19901</v>
      </c>
      <c r="F3432" s="9" t="s">
        <v>318</v>
      </c>
      <c r="G3432" s="9" t="s">
        <v>19902</v>
      </c>
      <c r="H3432" s="9" t="s">
        <v>320</v>
      </c>
      <c r="I3432" s="9"/>
      <c r="J3432" s="9"/>
      <c r="K3432" s="9"/>
      <c r="L3432" s="9"/>
    </row>
    <row r="3433" spans="1:12" x14ac:dyDescent="0.35">
      <c r="A3433" s="9" t="s">
        <v>19903</v>
      </c>
      <c r="B3433" s="9" t="s">
        <v>19904</v>
      </c>
      <c r="C3433" s="9" t="s">
        <v>19905</v>
      </c>
      <c r="D3433" s="9">
        <v>3431</v>
      </c>
      <c r="E3433" s="9" t="s">
        <v>19906</v>
      </c>
      <c r="F3433" s="9" t="s">
        <v>318</v>
      </c>
      <c r="G3433" s="9" t="s">
        <v>19907</v>
      </c>
      <c r="H3433" s="9" t="s">
        <v>327</v>
      </c>
      <c r="I3433" s="9"/>
      <c r="J3433" s="9"/>
      <c r="K3433" s="9" t="s">
        <v>19908</v>
      </c>
      <c r="L3433" s="9"/>
    </row>
    <row r="3434" spans="1:12" x14ac:dyDescent="0.35">
      <c r="A3434" s="9" t="s">
        <v>19909</v>
      </c>
      <c r="B3434" s="9" t="s">
        <v>19910</v>
      </c>
      <c r="C3434" s="9" t="s">
        <v>19911</v>
      </c>
      <c r="D3434" s="9">
        <v>3432</v>
      </c>
      <c r="E3434" s="9" t="s">
        <v>19912</v>
      </c>
      <c r="F3434" s="9" t="s">
        <v>392</v>
      </c>
      <c r="G3434" s="9" t="s">
        <v>19913</v>
      </c>
      <c r="H3434" s="9" t="s">
        <v>327</v>
      </c>
      <c r="I3434" s="9"/>
      <c r="J3434" s="9" t="s">
        <v>19914</v>
      </c>
      <c r="K3434" s="9" t="s">
        <v>19915</v>
      </c>
      <c r="L3434" s="9" t="s">
        <v>19915</v>
      </c>
    </row>
    <row r="3435" spans="1:12" x14ac:dyDescent="0.35">
      <c r="A3435" s="9" t="s">
        <v>19916</v>
      </c>
      <c r="B3435" s="9" t="s">
        <v>19917</v>
      </c>
      <c r="C3435" s="9" t="s">
        <v>19918</v>
      </c>
      <c r="D3435" s="9">
        <v>3433</v>
      </c>
      <c r="E3435" s="9" t="s">
        <v>19919</v>
      </c>
      <c r="F3435" s="9" t="s">
        <v>392</v>
      </c>
      <c r="G3435" s="9" t="s">
        <v>19920</v>
      </c>
      <c r="H3435" s="9" t="s">
        <v>320</v>
      </c>
      <c r="I3435" s="9"/>
      <c r="J3435" s="9"/>
      <c r="K3435" s="9" t="s">
        <v>19921</v>
      </c>
      <c r="L3435" s="9" t="s">
        <v>19922</v>
      </c>
    </row>
    <row r="3436" spans="1:12" x14ac:dyDescent="0.35">
      <c r="A3436" s="9" t="s">
        <v>19923</v>
      </c>
      <c r="B3436" s="9" t="s">
        <v>19924</v>
      </c>
      <c r="C3436" s="9" t="s">
        <v>19925</v>
      </c>
      <c r="D3436" s="9">
        <v>3434</v>
      </c>
      <c r="E3436" s="9" t="s">
        <v>19926</v>
      </c>
      <c r="F3436" s="9" t="s">
        <v>318</v>
      </c>
      <c r="G3436" s="9" t="s">
        <v>19927</v>
      </c>
      <c r="H3436" s="9" t="s">
        <v>320</v>
      </c>
      <c r="I3436" s="9"/>
      <c r="J3436" s="9"/>
      <c r="K3436" s="9" t="s">
        <v>19928</v>
      </c>
      <c r="L3436" s="9" t="s">
        <v>19928</v>
      </c>
    </row>
    <row r="3437" spans="1:12" x14ac:dyDescent="0.35">
      <c r="A3437" s="9" t="s">
        <v>19929</v>
      </c>
      <c r="B3437" s="9" t="s">
        <v>19930</v>
      </c>
      <c r="C3437" s="9" t="s">
        <v>19931</v>
      </c>
      <c r="D3437" s="9">
        <v>3435</v>
      </c>
      <c r="E3437" s="9" t="s">
        <v>19932</v>
      </c>
      <c r="F3437" s="9" t="s">
        <v>412</v>
      </c>
      <c r="G3437" s="9" t="s">
        <v>19933</v>
      </c>
      <c r="H3437" s="9" t="s">
        <v>327</v>
      </c>
      <c r="I3437" s="9"/>
      <c r="J3437" s="9" t="s">
        <v>19934</v>
      </c>
      <c r="K3437" s="9"/>
      <c r="L3437" s="9"/>
    </row>
    <row r="3438" spans="1:12" x14ac:dyDescent="0.35">
      <c r="A3438" s="9" t="s">
        <v>19935</v>
      </c>
      <c r="B3438" s="9" t="s">
        <v>19936</v>
      </c>
      <c r="C3438" s="9" t="s">
        <v>19937</v>
      </c>
      <c r="D3438" s="9">
        <v>3436</v>
      </c>
      <c r="E3438" s="9" t="s">
        <v>19938</v>
      </c>
      <c r="F3438" s="9" t="s">
        <v>412</v>
      </c>
      <c r="G3438" s="9"/>
      <c r="H3438" s="9"/>
      <c r="I3438" s="9"/>
      <c r="J3438" s="9"/>
      <c r="K3438" s="9"/>
      <c r="L3438" s="9"/>
    </row>
    <row r="3439" spans="1:12" x14ac:dyDescent="0.35">
      <c r="A3439" s="9" t="s">
        <v>19939</v>
      </c>
      <c r="B3439" s="9" t="s">
        <v>19940</v>
      </c>
      <c r="C3439" s="9" t="s">
        <v>19941</v>
      </c>
      <c r="D3439" s="9">
        <v>3437</v>
      </c>
      <c r="E3439" s="9" t="s">
        <v>19942</v>
      </c>
      <c r="F3439" s="9" t="s">
        <v>392</v>
      </c>
      <c r="G3439" s="9" t="s">
        <v>19943</v>
      </c>
      <c r="H3439" s="9" t="s">
        <v>320</v>
      </c>
      <c r="I3439" s="9"/>
      <c r="J3439" s="9"/>
      <c r="K3439" s="9" t="s">
        <v>19944</v>
      </c>
      <c r="L3439" s="9" t="s">
        <v>19944</v>
      </c>
    </row>
    <row r="3440" spans="1:12" x14ac:dyDescent="0.35">
      <c r="A3440" s="9" t="s">
        <v>19945</v>
      </c>
      <c r="B3440" s="9" t="s">
        <v>19946</v>
      </c>
      <c r="C3440" s="9" t="s">
        <v>19947</v>
      </c>
      <c r="D3440" s="9">
        <v>3438</v>
      </c>
      <c r="E3440" s="9" t="s">
        <v>19948</v>
      </c>
      <c r="F3440" s="9" t="s">
        <v>318</v>
      </c>
      <c r="G3440" s="9" t="s">
        <v>19949</v>
      </c>
      <c r="H3440" s="9" t="s">
        <v>327</v>
      </c>
      <c r="I3440" s="9"/>
      <c r="J3440" s="9" t="s">
        <v>19950</v>
      </c>
      <c r="K3440" s="9" t="s">
        <v>19951</v>
      </c>
      <c r="L3440" s="9" t="s">
        <v>19951</v>
      </c>
    </row>
    <row r="3441" spans="1:12" x14ac:dyDescent="0.35">
      <c r="A3441" s="9" t="s">
        <v>19952</v>
      </c>
      <c r="B3441" s="9" t="s">
        <v>19953</v>
      </c>
      <c r="C3441" s="9" t="s">
        <v>19954</v>
      </c>
      <c r="D3441" s="9">
        <v>3439</v>
      </c>
      <c r="E3441" s="9" t="s">
        <v>19955</v>
      </c>
      <c r="F3441" s="9" t="s">
        <v>318</v>
      </c>
      <c r="G3441" s="9" t="s">
        <v>19956</v>
      </c>
      <c r="H3441" s="9" t="s">
        <v>327</v>
      </c>
      <c r="I3441" s="9"/>
      <c r="J3441" s="9" t="s">
        <v>19957</v>
      </c>
      <c r="K3441" s="9" t="s">
        <v>19958</v>
      </c>
      <c r="L3441" s="9" t="s">
        <v>19958</v>
      </c>
    </row>
    <row r="3442" spans="1:12" x14ac:dyDescent="0.35">
      <c r="A3442" s="9" t="s">
        <v>19959</v>
      </c>
      <c r="B3442" s="9" t="s">
        <v>19960</v>
      </c>
      <c r="C3442" s="9" t="s">
        <v>19961</v>
      </c>
      <c r="D3442" s="9">
        <v>3440</v>
      </c>
      <c r="E3442" s="9" t="s">
        <v>19962</v>
      </c>
      <c r="F3442" s="9" t="s">
        <v>412</v>
      </c>
      <c r="G3442" s="9"/>
      <c r="H3442" s="9"/>
      <c r="I3442" s="9"/>
      <c r="J3442" s="9"/>
      <c r="K3442" s="9"/>
      <c r="L3442" s="9"/>
    </row>
    <row r="3443" spans="1:12" x14ac:dyDescent="0.35">
      <c r="A3443" s="9" t="s">
        <v>19963</v>
      </c>
      <c r="B3443" s="9" t="s">
        <v>19964</v>
      </c>
      <c r="C3443" s="9" t="s">
        <v>19965</v>
      </c>
      <c r="D3443" s="9">
        <v>3441</v>
      </c>
      <c r="E3443" s="9" t="s">
        <v>19966</v>
      </c>
      <c r="F3443" s="9" t="s">
        <v>318</v>
      </c>
      <c r="G3443" s="9" t="s">
        <v>19967</v>
      </c>
      <c r="H3443" s="9" t="s">
        <v>320</v>
      </c>
      <c r="I3443" s="9"/>
      <c r="J3443" s="9"/>
      <c r="K3443" s="9"/>
      <c r="L3443" s="9"/>
    </row>
    <row r="3444" spans="1:12" x14ac:dyDescent="0.35">
      <c r="A3444" s="9" t="s">
        <v>19968</v>
      </c>
      <c r="B3444" s="9" t="s">
        <v>19969</v>
      </c>
      <c r="C3444" s="9" t="s">
        <v>19970</v>
      </c>
      <c r="D3444" s="9">
        <v>3442</v>
      </c>
      <c r="E3444" s="9" t="s">
        <v>19971</v>
      </c>
      <c r="F3444" s="9" t="s">
        <v>318</v>
      </c>
      <c r="G3444" s="9" t="s">
        <v>19972</v>
      </c>
      <c r="H3444" s="9" t="s">
        <v>320</v>
      </c>
      <c r="I3444" s="9"/>
      <c r="J3444" s="9"/>
      <c r="K3444" s="9" t="s">
        <v>19973</v>
      </c>
      <c r="L3444" s="9" t="s">
        <v>19973</v>
      </c>
    </row>
    <row r="3445" spans="1:12" x14ac:dyDescent="0.35">
      <c r="A3445" s="9" t="s">
        <v>19974</v>
      </c>
      <c r="B3445" s="9" t="s">
        <v>19975</v>
      </c>
      <c r="C3445" s="9" t="s">
        <v>19976</v>
      </c>
      <c r="D3445" s="9">
        <v>3443</v>
      </c>
      <c r="E3445" s="9" t="s">
        <v>19977</v>
      </c>
      <c r="F3445" s="9" t="s">
        <v>318</v>
      </c>
      <c r="G3445" s="9" t="s">
        <v>19978</v>
      </c>
      <c r="H3445" s="9" t="s">
        <v>327</v>
      </c>
      <c r="I3445" s="9"/>
      <c r="J3445" s="9"/>
      <c r="K3445" s="9"/>
      <c r="L3445" s="9"/>
    </row>
    <row r="3446" spans="1:12" x14ac:dyDescent="0.35">
      <c r="A3446" s="9" t="s">
        <v>19979</v>
      </c>
      <c r="B3446" s="9" t="s">
        <v>19980</v>
      </c>
      <c r="C3446" s="9" t="s">
        <v>19981</v>
      </c>
      <c r="D3446" s="9">
        <v>3444</v>
      </c>
      <c r="E3446" s="9" t="s">
        <v>19982</v>
      </c>
      <c r="F3446" s="9" t="s">
        <v>318</v>
      </c>
      <c r="G3446" s="9" t="s">
        <v>19983</v>
      </c>
      <c r="H3446" s="9" t="s">
        <v>320</v>
      </c>
      <c r="I3446" s="9"/>
      <c r="J3446" s="9"/>
      <c r="K3446" s="9"/>
      <c r="L3446" s="9"/>
    </row>
    <row r="3447" spans="1:12" x14ac:dyDescent="0.35">
      <c r="A3447" s="9" t="s">
        <v>19984</v>
      </c>
      <c r="B3447" s="9" t="s">
        <v>19985</v>
      </c>
      <c r="C3447" s="9" t="s">
        <v>19986</v>
      </c>
      <c r="D3447" s="9">
        <v>3445</v>
      </c>
      <c r="E3447" s="9" t="s">
        <v>19987</v>
      </c>
      <c r="F3447" s="9" t="s">
        <v>318</v>
      </c>
      <c r="G3447" s="9" t="s">
        <v>19988</v>
      </c>
      <c r="H3447" s="9" t="s">
        <v>320</v>
      </c>
      <c r="I3447" s="9"/>
      <c r="J3447" s="9"/>
      <c r="K3447" s="9" t="s">
        <v>19989</v>
      </c>
      <c r="L3447" s="9" t="s">
        <v>19989</v>
      </c>
    </row>
    <row r="3448" spans="1:12" x14ac:dyDescent="0.35">
      <c r="A3448" s="9" t="s">
        <v>19990</v>
      </c>
      <c r="B3448" s="9" t="s">
        <v>19991</v>
      </c>
      <c r="C3448" s="9" t="s">
        <v>19992</v>
      </c>
      <c r="D3448" s="9">
        <v>3446</v>
      </c>
      <c r="E3448" s="9" t="s">
        <v>19993</v>
      </c>
      <c r="F3448" s="9" t="s">
        <v>365</v>
      </c>
      <c r="G3448" s="9"/>
      <c r="H3448" s="9"/>
      <c r="I3448" s="9"/>
      <c r="J3448" s="9"/>
      <c r="K3448" s="9"/>
      <c r="L3448" s="9"/>
    </row>
    <row r="3449" spans="1:12" x14ac:dyDescent="0.35">
      <c r="A3449" s="9" t="s">
        <v>19994</v>
      </c>
      <c r="B3449" s="9" t="s">
        <v>19995</v>
      </c>
      <c r="C3449" s="9" t="s">
        <v>19996</v>
      </c>
      <c r="D3449" s="9">
        <v>3447</v>
      </c>
      <c r="E3449" s="9" t="s">
        <v>19997</v>
      </c>
      <c r="F3449" s="9" t="s">
        <v>318</v>
      </c>
      <c r="G3449" s="9" t="s">
        <v>19998</v>
      </c>
      <c r="H3449" s="9" t="s">
        <v>327</v>
      </c>
      <c r="I3449" s="9"/>
      <c r="J3449" s="9"/>
      <c r="K3449" s="9"/>
      <c r="L3449" s="9"/>
    </row>
    <row r="3450" spans="1:12" x14ac:dyDescent="0.35">
      <c r="A3450" s="9" t="s">
        <v>19999</v>
      </c>
      <c r="B3450" s="9" t="s">
        <v>20000</v>
      </c>
      <c r="C3450" s="9" t="s">
        <v>20001</v>
      </c>
      <c r="D3450" s="9">
        <v>3448</v>
      </c>
      <c r="E3450" s="9" t="s">
        <v>20002</v>
      </c>
      <c r="F3450" s="9" t="s">
        <v>318</v>
      </c>
      <c r="G3450" s="9" t="s">
        <v>20003</v>
      </c>
      <c r="H3450" s="9" t="s">
        <v>327</v>
      </c>
      <c r="I3450" s="9"/>
      <c r="J3450" s="9" t="s">
        <v>20004</v>
      </c>
      <c r="K3450" s="9" t="s">
        <v>20005</v>
      </c>
      <c r="L3450" s="9" t="s">
        <v>20005</v>
      </c>
    </row>
    <row r="3451" spans="1:12" x14ac:dyDescent="0.35">
      <c r="A3451" s="9" t="s">
        <v>20006</v>
      </c>
      <c r="B3451" s="9" t="s">
        <v>20007</v>
      </c>
      <c r="C3451" s="9" t="s">
        <v>20008</v>
      </c>
      <c r="D3451" s="9">
        <v>3449</v>
      </c>
      <c r="E3451" s="9" t="s">
        <v>20009</v>
      </c>
      <c r="F3451" s="9" t="s">
        <v>318</v>
      </c>
      <c r="G3451" s="9" t="s">
        <v>20010</v>
      </c>
      <c r="H3451" s="9" t="s">
        <v>327</v>
      </c>
      <c r="I3451" s="9"/>
      <c r="J3451" s="9" t="s">
        <v>20011</v>
      </c>
      <c r="K3451" s="9" t="s">
        <v>20012</v>
      </c>
      <c r="L3451" s="9" t="s">
        <v>20012</v>
      </c>
    </row>
    <row r="3452" spans="1:12" x14ac:dyDescent="0.35">
      <c r="A3452" s="9" t="s">
        <v>20013</v>
      </c>
      <c r="B3452" s="9" t="s">
        <v>20014</v>
      </c>
      <c r="C3452" s="9" t="s">
        <v>20015</v>
      </c>
      <c r="D3452" s="9">
        <v>3450</v>
      </c>
      <c r="E3452" s="9" t="s">
        <v>20016</v>
      </c>
      <c r="F3452" s="9" t="s">
        <v>318</v>
      </c>
      <c r="G3452" s="9" t="s">
        <v>20017</v>
      </c>
      <c r="H3452" s="9" t="s">
        <v>320</v>
      </c>
      <c r="I3452" s="9"/>
      <c r="J3452" s="9"/>
      <c r="K3452" s="9"/>
      <c r="L3452" s="9"/>
    </row>
    <row r="3453" spans="1:12" x14ac:dyDescent="0.35">
      <c r="A3453" s="9" t="s">
        <v>20018</v>
      </c>
      <c r="B3453" s="9" t="s">
        <v>20019</v>
      </c>
      <c r="C3453" s="9" t="s">
        <v>20020</v>
      </c>
      <c r="D3453" s="9">
        <v>3451</v>
      </c>
      <c r="E3453" s="9" t="s">
        <v>20021</v>
      </c>
      <c r="F3453" s="9" t="s">
        <v>318</v>
      </c>
      <c r="G3453" s="9" t="s">
        <v>20022</v>
      </c>
      <c r="H3453" s="9" t="s">
        <v>320</v>
      </c>
      <c r="I3453" s="9"/>
      <c r="J3453" s="9"/>
      <c r="K3453" s="9" t="s">
        <v>20023</v>
      </c>
      <c r="L3453" s="9" t="s">
        <v>20023</v>
      </c>
    </row>
    <row r="3454" spans="1:12" x14ac:dyDescent="0.35">
      <c r="A3454" s="9" t="s">
        <v>20024</v>
      </c>
      <c r="B3454" s="9" t="s">
        <v>20025</v>
      </c>
      <c r="C3454" s="9" t="s">
        <v>20026</v>
      </c>
      <c r="D3454" s="9">
        <v>3452</v>
      </c>
      <c r="E3454" s="9" t="s">
        <v>20027</v>
      </c>
      <c r="F3454" s="9" t="s">
        <v>318</v>
      </c>
      <c r="G3454" s="9" t="s">
        <v>20022</v>
      </c>
      <c r="H3454" s="9" t="s">
        <v>327</v>
      </c>
      <c r="I3454" s="9"/>
      <c r="J3454" s="9"/>
      <c r="K3454" s="9" t="s">
        <v>20028</v>
      </c>
      <c r="L3454" s="9" t="s">
        <v>20028</v>
      </c>
    </row>
    <row r="3455" spans="1:12" x14ac:dyDescent="0.35">
      <c r="A3455" s="9" t="s">
        <v>20029</v>
      </c>
      <c r="B3455" s="9" t="s">
        <v>20030</v>
      </c>
      <c r="C3455" s="9" t="s">
        <v>20031</v>
      </c>
      <c r="D3455" s="9">
        <v>3453</v>
      </c>
      <c r="E3455" s="9" t="s">
        <v>20032</v>
      </c>
      <c r="F3455" s="9" t="s">
        <v>318</v>
      </c>
      <c r="G3455" s="9" t="s">
        <v>20033</v>
      </c>
      <c r="H3455" s="9" t="s">
        <v>320</v>
      </c>
      <c r="I3455" s="9"/>
      <c r="J3455" s="9"/>
      <c r="K3455" s="9" t="s">
        <v>20034</v>
      </c>
      <c r="L3455" s="9" t="s">
        <v>20034</v>
      </c>
    </row>
    <row r="3456" spans="1:12" x14ac:dyDescent="0.35">
      <c r="A3456" s="9" t="s">
        <v>20035</v>
      </c>
      <c r="B3456" s="9" t="s">
        <v>20036</v>
      </c>
      <c r="C3456" s="9" t="s">
        <v>20037</v>
      </c>
      <c r="D3456" s="9">
        <v>3454</v>
      </c>
      <c r="E3456" s="9" t="s">
        <v>20038</v>
      </c>
      <c r="F3456" s="9" t="s">
        <v>318</v>
      </c>
      <c r="G3456" s="9" t="s">
        <v>20039</v>
      </c>
      <c r="H3456" s="9" t="s">
        <v>327</v>
      </c>
      <c r="I3456" s="9"/>
      <c r="J3456" s="9" t="s">
        <v>20040</v>
      </c>
      <c r="K3456" s="9" t="s">
        <v>20041</v>
      </c>
      <c r="L3456" s="9" t="s">
        <v>20041</v>
      </c>
    </row>
    <row r="3457" spans="1:12" x14ac:dyDescent="0.35">
      <c r="A3457" s="9" t="s">
        <v>20042</v>
      </c>
      <c r="B3457" s="9" t="s">
        <v>20043</v>
      </c>
      <c r="C3457" s="9" t="s">
        <v>20044</v>
      </c>
      <c r="D3457" s="9">
        <v>3455</v>
      </c>
      <c r="E3457" s="9" t="s">
        <v>20045</v>
      </c>
      <c r="F3457" s="9" t="s">
        <v>318</v>
      </c>
      <c r="G3457" s="9"/>
      <c r="H3457" s="9"/>
      <c r="I3457" s="9"/>
      <c r="J3457" s="9"/>
      <c r="K3457" s="9"/>
      <c r="L3457" s="9"/>
    </row>
    <row r="3458" spans="1:12" x14ac:dyDescent="0.35">
      <c r="A3458" s="9" t="s">
        <v>20046</v>
      </c>
      <c r="B3458" s="9" t="s">
        <v>20047</v>
      </c>
      <c r="C3458" s="9" t="s">
        <v>20048</v>
      </c>
      <c r="D3458" s="9">
        <v>3456</v>
      </c>
      <c r="E3458" s="9" t="s">
        <v>20049</v>
      </c>
      <c r="F3458" s="9" t="s">
        <v>412</v>
      </c>
      <c r="G3458" s="9"/>
      <c r="H3458" s="9"/>
      <c r="I3458" s="9"/>
      <c r="J3458" s="9"/>
      <c r="K3458" s="9"/>
      <c r="L3458" s="9"/>
    </row>
    <row r="3459" spans="1:12" x14ac:dyDescent="0.35">
      <c r="A3459" s="9" t="s">
        <v>20050</v>
      </c>
      <c r="B3459" s="9" t="s">
        <v>20051</v>
      </c>
      <c r="C3459" s="9" t="s">
        <v>20052</v>
      </c>
      <c r="D3459" s="9">
        <v>3457</v>
      </c>
      <c r="E3459" s="9" t="s">
        <v>20053</v>
      </c>
      <c r="F3459" s="9" t="s">
        <v>318</v>
      </c>
      <c r="G3459" s="9" t="s">
        <v>20054</v>
      </c>
      <c r="H3459" s="9" t="s">
        <v>320</v>
      </c>
      <c r="I3459" s="9"/>
      <c r="J3459" s="9"/>
      <c r="K3459" s="9"/>
      <c r="L3459" s="9"/>
    </row>
    <row r="3460" spans="1:12" x14ac:dyDescent="0.35">
      <c r="A3460" s="9" t="s">
        <v>20055</v>
      </c>
      <c r="B3460" s="9" t="s">
        <v>20056</v>
      </c>
      <c r="C3460" s="9" t="s">
        <v>20057</v>
      </c>
      <c r="D3460" s="9">
        <v>3458</v>
      </c>
      <c r="E3460" s="9" t="s">
        <v>20058</v>
      </c>
      <c r="F3460" s="9" t="s">
        <v>865</v>
      </c>
      <c r="G3460" s="9" t="s">
        <v>20059</v>
      </c>
      <c r="H3460" s="9" t="s">
        <v>327</v>
      </c>
      <c r="I3460" s="9"/>
      <c r="J3460" s="9" t="s">
        <v>20060</v>
      </c>
      <c r="K3460" s="9" t="s">
        <v>20061</v>
      </c>
      <c r="L3460" s="9" t="s">
        <v>20061</v>
      </c>
    </row>
    <row r="3461" spans="1:12" x14ac:dyDescent="0.35">
      <c r="A3461" s="9" t="s">
        <v>20062</v>
      </c>
      <c r="B3461" s="9" t="s">
        <v>20063</v>
      </c>
      <c r="C3461" s="9" t="s">
        <v>20064</v>
      </c>
      <c r="D3461" s="9">
        <v>3459</v>
      </c>
      <c r="E3461" s="9" t="s">
        <v>20065</v>
      </c>
      <c r="F3461" s="9" t="s">
        <v>392</v>
      </c>
      <c r="G3461" s="9" t="s">
        <v>20066</v>
      </c>
      <c r="H3461" s="9" t="s">
        <v>320</v>
      </c>
      <c r="I3461" s="9"/>
      <c r="J3461" s="9"/>
      <c r="K3461" s="9" t="s">
        <v>20067</v>
      </c>
      <c r="L3461" s="9" t="s">
        <v>20067</v>
      </c>
    </row>
    <row r="3462" spans="1:12" x14ac:dyDescent="0.35">
      <c r="A3462" s="9" t="s">
        <v>20068</v>
      </c>
      <c r="B3462" s="9" t="s">
        <v>20069</v>
      </c>
      <c r="C3462" s="9" t="s">
        <v>20070</v>
      </c>
      <c r="D3462" s="9">
        <v>3460</v>
      </c>
      <c r="E3462" s="9" t="s">
        <v>20071</v>
      </c>
      <c r="F3462" s="9" t="s">
        <v>392</v>
      </c>
      <c r="G3462" s="9" t="s">
        <v>20072</v>
      </c>
      <c r="H3462" s="9" t="s">
        <v>327</v>
      </c>
      <c r="I3462" s="9"/>
      <c r="J3462" s="9"/>
      <c r="K3462" s="9" t="s">
        <v>20073</v>
      </c>
      <c r="L3462" s="9" t="s">
        <v>20073</v>
      </c>
    </row>
    <row r="3463" spans="1:12" x14ac:dyDescent="0.35">
      <c r="A3463" s="9" t="s">
        <v>20074</v>
      </c>
      <c r="B3463" s="9" t="s">
        <v>20075</v>
      </c>
      <c r="C3463" s="9" t="s">
        <v>20076</v>
      </c>
      <c r="D3463" s="9">
        <v>3461</v>
      </c>
      <c r="E3463" s="9" t="s">
        <v>20077</v>
      </c>
      <c r="F3463" s="9" t="s">
        <v>392</v>
      </c>
      <c r="G3463" s="9" t="s">
        <v>20078</v>
      </c>
      <c r="H3463" s="9" t="s">
        <v>320</v>
      </c>
      <c r="I3463" s="9"/>
      <c r="J3463" s="9"/>
      <c r="K3463" s="9"/>
      <c r="L3463" s="9"/>
    </row>
    <row r="3464" spans="1:12" x14ac:dyDescent="0.35">
      <c r="A3464" s="9" t="s">
        <v>20079</v>
      </c>
      <c r="B3464" s="9" t="s">
        <v>20080</v>
      </c>
      <c r="C3464" s="9" t="s">
        <v>20081</v>
      </c>
      <c r="D3464" s="9">
        <v>3462</v>
      </c>
      <c r="E3464" s="9" t="s">
        <v>20082</v>
      </c>
      <c r="F3464" s="9" t="s">
        <v>318</v>
      </c>
      <c r="G3464" s="9" t="s">
        <v>20083</v>
      </c>
      <c r="H3464" s="9" t="s">
        <v>320</v>
      </c>
      <c r="I3464" s="9"/>
      <c r="J3464" s="9"/>
      <c r="K3464" s="9"/>
      <c r="L3464" s="9"/>
    </row>
    <row r="3465" spans="1:12" x14ac:dyDescent="0.35">
      <c r="A3465" s="9" t="s">
        <v>20084</v>
      </c>
      <c r="B3465" s="9" t="s">
        <v>20085</v>
      </c>
      <c r="C3465" s="9" t="s">
        <v>20086</v>
      </c>
      <c r="D3465" s="9">
        <v>3463</v>
      </c>
      <c r="E3465" s="9" t="s">
        <v>20087</v>
      </c>
      <c r="F3465" s="9" t="s">
        <v>412</v>
      </c>
      <c r="G3465" s="9" t="s">
        <v>20088</v>
      </c>
      <c r="H3465" s="9" t="s">
        <v>320</v>
      </c>
      <c r="I3465" s="9"/>
      <c r="J3465" s="9"/>
      <c r="K3465" s="9"/>
      <c r="L3465" s="9"/>
    </row>
    <row r="3466" spans="1:12" x14ac:dyDescent="0.35">
      <c r="A3466" s="9" t="s">
        <v>20089</v>
      </c>
      <c r="B3466" s="9" t="s">
        <v>20090</v>
      </c>
      <c r="C3466" s="9" t="s">
        <v>20091</v>
      </c>
      <c r="D3466" s="9">
        <v>3464</v>
      </c>
      <c r="E3466" s="9" t="s">
        <v>20092</v>
      </c>
      <c r="F3466" s="9" t="s">
        <v>412</v>
      </c>
      <c r="G3466" s="9" t="s">
        <v>20093</v>
      </c>
      <c r="H3466" s="9" t="s">
        <v>320</v>
      </c>
      <c r="I3466" s="9"/>
      <c r="J3466" s="9"/>
      <c r="K3466" s="9"/>
      <c r="L3466" s="9"/>
    </row>
    <row r="3467" spans="1:12" x14ac:dyDescent="0.35">
      <c r="A3467" s="9" t="s">
        <v>20094</v>
      </c>
      <c r="B3467" s="9" t="s">
        <v>20095</v>
      </c>
      <c r="C3467" s="9" t="s">
        <v>20096</v>
      </c>
      <c r="D3467" s="9">
        <v>3465</v>
      </c>
      <c r="E3467" s="9" t="s">
        <v>20097</v>
      </c>
      <c r="F3467" s="9" t="s">
        <v>365</v>
      </c>
      <c r="G3467" s="9" t="s">
        <v>20098</v>
      </c>
      <c r="H3467" s="9" t="s">
        <v>327</v>
      </c>
      <c r="I3467" s="9"/>
      <c r="J3467" s="9"/>
      <c r="K3467" s="9" t="s">
        <v>20099</v>
      </c>
      <c r="L3467" s="9" t="s">
        <v>20099</v>
      </c>
    </row>
    <row r="3468" spans="1:12" x14ac:dyDescent="0.35">
      <c r="A3468" s="9" t="s">
        <v>20100</v>
      </c>
      <c r="B3468" s="9" t="s">
        <v>20101</v>
      </c>
      <c r="C3468" s="9" t="s">
        <v>20102</v>
      </c>
      <c r="D3468" s="9">
        <v>3466</v>
      </c>
      <c r="E3468" s="9" t="s">
        <v>20103</v>
      </c>
      <c r="F3468" s="9" t="s">
        <v>318</v>
      </c>
      <c r="G3468" s="9" t="s">
        <v>20104</v>
      </c>
      <c r="H3468" s="9" t="s">
        <v>320</v>
      </c>
      <c r="I3468" s="9"/>
      <c r="J3468" s="9"/>
      <c r="K3468" s="9" t="s">
        <v>20105</v>
      </c>
      <c r="L3468" s="9" t="s">
        <v>20105</v>
      </c>
    </row>
    <row r="3469" spans="1:12" x14ac:dyDescent="0.35">
      <c r="A3469" s="9" t="s">
        <v>20106</v>
      </c>
      <c r="B3469" s="9" t="s">
        <v>20107</v>
      </c>
      <c r="C3469" s="9" t="s">
        <v>20108</v>
      </c>
      <c r="D3469" s="9">
        <v>3467</v>
      </c>
      <c r="E3469" s="9" t="s">
        <v>20109</v>
      </c>
      <c r="F3469" s="9" t="s">
        <v>392</v>
      </c>
      <c r="G3469" s="9" t="s">
        <v>20110</v>
      </c>
      <c r="H3469" s="9" t="s">
        <v>320</v>
      </c>
      <c r="I3469" s="9"/>
      <c r="J3469" s="9"/>
      <c r="K3469" s="9"/>
      <c r="L3469" s="9"/>
    </row>
    <row r="3470" spans="1:12" x14ac:dyDescent="0.35">
      <c r="A3470" s="9" t="s">
        <v>20111</v>
      </c>
      <c r="B3470" s="9" t="s">
        <v>20112</v>
      </c>
      <c r="C3470" s="9" t="s">
        <v>20113</v>
      </c>
      <c r="D3470" s="9">
        <v>3468</v>
      </c>
      <c r="E3470" s="9" t="s">
        <v>20114</v>
      </c>
      <c r="F3470" s="9" t="s">
        <v>865</v>
      </c>
      <c r="G3470" s="9"/>
      <c r="H3470" s="9"/>
      <c r="I3470" s="9"/>
      <c r="J3470" s="9"/>
      <c r="K3470" s="9"/>
      <c r="L3470" s="9"/>
    </row>
    <row r="3471" spans="1:12" x14ac:dyDescent="0.35">
      <c r="A3471" s="9" t="s">
        <v>20115</v>
      </c>
      <c r="B3471" s="9" t="s">
        <v>20116</v>
      </c>
      <c r="C3471" s="9" t="s">
        <v>20117</v>
      </c>
      <c r="D3471" s="9">
        <v>3469</v>
      </c>
      <c r="E3471" s="9" t="s">
        <v>20118</v>
      </c>
      <c r="F3471" s="9" t="s">
        <v>865</v>
      </c>
      <c r="G3471" s="9" t="s">
        <v>20119</v>
      </c>
      <c r="H3471" s="9" t="s">
        <v>327</v>
      </c>
      <c r="I3471" s="9"/>
      <c r="J3471" s="9" t="s">
        <v>20120</v>
      </c>
      <c r="K3471" s="9"/>
      <c r="L3471" s="9"/>
    </row>
    <row r="3472" spans="1:12" x14ac:dyDescent="0.35">
      <c r="A3472" s="9" t="s">
        <v>20121</v>
      </c>
      <c r="B3472" s="9" t="s">
        <v>20122</v>
      </c>
      <c r="C3472" s="9" t="s">
        <v>20123</v>
      </c>
      <c r="D3472" s="9">
        <v>3470</v>
      </c>
      <c r="E3472" s="9" t="s">
        <v>20124</v>
      </c>
      <c r="F3472" s="9" t="s">
        <v>392</v>
      </c>
      <c r="G3472" s="9" t="s">
        <v>20125</v>
      </c>
      <c r="H3472" s="9" t="s">
        <v>320</v>
      </c>
      <c r="I3472" s="9"/>
      <c r="J3472" s="9"/>
      <c r="K3472" s="9"/>
      <c r="L3472" s="9"/>
    </row>
    <row r="3473" spans="1:12" x14ac:dyDescent="0.35">
      <c r="A3473" s="9" t="s">
        <v>20126</v>
      </c>
      <c r="B3473" s="9" t="s">
        <v>20127</v>
      </c>
      <c r="C3473" s="9" t="s">
        <v>20128</v>
      </c>
      <c r="D3473" s="9">
        <v>3471</v>
      </c>
      <c r="E3473" s="9" t="s">
        <v>20129</v>
      </c>
      <c r="F3473" s="9" t="s">
        <v>392</v>
      </c>
      <c r="G3473" s="9" t="s">
        <v>20130</v>
      </c>
      <c r="H3473" s="9" t="s">
        <v>327</v>
      </c>
      <c r="I3473" s="9"/>
      <c r="J3473" s="9" t="s">
        <v>20131</v>
      </c>
      <c r="K3473" s="9" t="s">
        <v>20132</v>
      </c>
      <c r="L3473" s="9" t="s">
        <v>20133</v>
      </c>
    </row>
    <row r="3474" spans="1:12" x14ac:dyDescent="0.35">
      <c r="A3474" s="9" t="s">
        <v>20134</v>
      </c>
      <c r="B3474" s="9" t="s">
        <v>20135</v>
      </c>
      <c r="C3474" s="9" t="s">
        <v>20136</v>
      </c>
      <c r="D3474" s="9">
        <v>3472</v>
      </c>
      <c r="E3474" s="9" t="s">
        <v>20137</v>
      </c>
      <c r="F3474" s="9" t="s">
        <v>412</v>
      </c>
      <c r="G3474" s="9" t="s">
        <v>20138</v>
      </c>
      <c r="H3474" s="9" t="s">
        <v>327</v>
      </c>
      <c r="I3474" s="9"/>
      <c r="J3474" s="9"/>
      <c r="K3474" s="9" t="s">
        <v>20139</v>
      </c>
      <c r="L3474" s="9" t="s">
        <v>20140</v>
      </c>
    </row>
    <row r="3475" spans="1:12" x14ac:dyDescent="0.35">
      <c r="A3475" s="9" t="s">
        <v>20141</v>
      </c>
      <c r="B3475" s="9" t="s">
        <v>20142</v>
      </c>
      <c r="C3475" s="9" t="s">
        <v>20143</v>
      </c>
      <c r="D3475" s="9">
        <v>3473</v>
      </c>
      <c r="E3475" s="9" t="s">
        <v>20144</v>
      </c>
      <c r="F3475" s="9" t="s">
        <v>392</v>
      </c>
      <c r="G3475" s="9" t="s">
        <v>20145</v>
      </c>
      <c r="H3475" s="9" t="s">
        <v>320</v>
      </c>
      <c r="I3475" s="9"/>
      <c r="J3475" s="9"/>
      <c r="K3475" s="9"/>
      <c r="L3475" s="9"/>
    </row>
    <row r="3476" spans="1:12" x14ac:dyDescent="0.35">
      <c r="A3476" s="9" t="s">
        <v>20146</v>
      </c>
      <c r="B3476" s="9" t="s">
        <v>20147</v>
      </c>
      <c r="C3476" s="9" t="s">
        <v>20148</v>
      </c>
      <c r="D3476" s="9">
        <v>3474</v>
      </c>
      <c r="E3476" s="9" t="s">
        <v>20149</v>
      </c>
      <c r="F3476" s="9" t="s">
        <v>318</v>
      </c>
      <c r="G3476" s="9" t="s">
        <v>20150</v>
      </c>
      <c r="H3476" s="9" t="s">
        <v>320</v>
      </c>
      <c r="I3476" s="9"/>
      <c r="J3476" s="9"/>
      <c r="K3476" s="9"/>
      <c r="L3476" s="9"/>
    </row>
    <row r="3477" spans="1:12" x14ac:dyDescent="0.35">
      <c r="A3477" s="9" t="s">
        <v>20151</v>
      </c>
      <c r="B3477" s="9" t="s">
        <v>20152</v>
      </c>
      <c r="C3477" s="9" t="s">
        <v>20153</v>
      </c>
      <c r="D3477" s="9">
        <v>3475</v>
      </c>
      <c r="E3477" s="9" t="s">
        <v>20154</v>
      </c>
      <c r="F3477" s="9" t="s">
        <v>318</v>
      </c>
      <c r="G3477" s="9" t="s">
        <v>20155</v>
      </c>
      <c r="H3477" s="9" t="s">
        <v>327</v>
      </c>
      <c r="I3477" s="9"/>
      <c r="J3477" s="9" t="s">
        <v>20156</v>
      </c>
      <c r="K3477" s="9" t="s">
        <v>20157</v>
      </c>
      <c r="L3477" s="9" t="s">
        <v>20157</v>
      </c>
    </row>
    <row r="3478" spans="1:12" x14ac:dyDescent="0.35">
      <c r="A3478" s="9" t="s">
        <v>20158</v>
      </c>
      <c r="B3478" s="9" t="s">
        <v>20159</v>
      </c>
      <c r="C3478" s="9" t="s">
        <v>20160</v>
      </c>
      <c r="D3478" s="9">
        <v>3476</v>
      </c>
      <c r="E3478" s="9" t="s">
        <v>20161</v>
      </c>
      <c r="F3478" s="9" t="s">
        <v>318</v>
      </c>
      <c r="G3478" s="9" t="s">
        <v>20162</v>
      </c>
      <c r="H3478" s="9" t="s">
        <v>320</v>
      </c>
      <c r="I3478" s="9"/>
      <c r="J3478" s="9"/>
      <c r="K3478" s="9"/>
      <c r="L3478" s="9"/>
    </row>
    <row r="3479" spans="1:12" x14ac:dyDescent="0.35">
      <c r="A3479" s="9" t="s">
        <v>20163</v>
      </c>
      <c r="B3479" s="9" t="s">
        <v>20164</v>
      </c>
      <c r="C3479" s="9" t="s">
        <v>20165</v>
      </c>
      <c r="D3479" s="9">
        <v>3477</v>
      </c>
      <c r="E3479" s="9" t="s">
        <v>20166</v>
      </c>
      <c r="F3479" s="9" t="s">
        <v>318</v>
      </c>
      <c r="G3479" s="9" t="s">
        <v>20167</v>
      </c>
      <c r="H3479" s="9" t="s">
        <v>327</v>
      </c>
      <c r="I3479" s="9"/>
      <c r="J3479" s="9"/>
      <c r="K3479" s="9" t="s">
        <v>350</v>
      </c>
      <c r="L3479" s="9" t="s">
        <v>350</v>
      </c>
    </row>
    <row r="3480" spans="1:12" x14ac:dyDescent="0.35">
      <c r="A3480" s="9" t="s">
        <v>20168</v>
      </c>
      <c r="B3480" s="9" t="s">
        <v>20169</v>
      </c>
      <c r="C3480" s="9" t="s">
        <v>20170</v>
      </c>
      <c r="D3480" s="9">
        <v>3478</v>
      </c>
      <c r="E3480" s="9" t="s">
        <v>20171</v>
      </c>
      <c r="F3480" s="9" t="s">
        <v>318</v>
      </c>
      <c r="G3480" s="9" t="s">
        <v>20172</v>
      </c>
      <c r="H3480" s="9" t="s">
        <v>327</v>
      </c>
      <c r="I3480" s="9"/>
      <c r="J3480" s="9"/>
      <c r="K3480" s="9" t="s">
        <v>20173</v>
      </c>
      <c r="L3480" s="9" t="s">
        <v>20173</v>
      </c>
    </row>
    <row r="3481" spans="1:12" x14ac:dyDescent="0.35">
      <c r="A3481" s="9" t="s">
        <v>20174</v>
      </c>
      <c r="B3481" s="9" t="s">
        <v>20175</v>
      </c>
      <c r="C3481" s="9" t="s">
        <v>20176</v>
      </c>
      <c r="D3481" s="9">
        <v>3479</v>
      </c>
      <c r="E3481" s="9" t="s">
        <v>20177</v>
      </c>
      <c r="F3481" s="9" t="s">
        <v>392</v>
      </c>
      <c r="G3481" s="9" t="s">
        <v>20178</v>
      </c>
      <c r="H3481" s="9" t="s">
        <v>320</v>
      </c>
      <c r="I3481" s="9"/>
      <c r="J3481" s="9" t="s">
        <v>20179</v>
      </c>
      <c r="K3481" s="9" t="s">
        <v>20180</v>
      </c>
      <c r="L3481" s="9"/>
    </row>
    <row r="3482" spans="1:12" x14ac:dyDescent="0.35">
      <c r="A3482" s="9" t="s">
        <v>20181</v>
      </c>
      <c r="B3482" s="9" t="s">
        <v>20182</v>
      </c>
      <c r="C3482" s="9" t="s">
        <v>20183</v>
      </c>
      <c r="D3482" s="9">
        <v>3480</v>
      </c>
      <c r="E3482" s="9" t="s">
        <v>20184</v>
      </c>
      <c r="F3482" s="9" t="s">
        <v>365</v>
      </c>
      <c r="G3482" s="9" t="s">
        <v>14391</v>
      </c>
      <c r="H3482" s="9" t="s">
        <v>327</v>
      </c>
      <c r="I3482" s="9"/>
      <c r="J3482" s="9"/>
      <c r="K3482" s="9"/>
      <c r="L3482" s="9"/>
    </row>
    <row r="3483" spans="1:12" x14ac:dyDescent="0.35">
      <c r="A3483" s="9" t="s">
        <v>20185</v>
      </c>
      <c r="B3483" s="9" t="s">
        <v>20186</v>
      </c>
      <c r="C3483" s="9" t="s">
        <v>20187</v>
      </c>
      <c r="D3483" s="9">
        <v>3481</v>
      </c>
      <c r="E3483" s="9" t="s">
        <v>20188</v>
      </c>
      <c r="F3483" s="9" t="s">
        <v>412</v>
      </c>
      <c r="G3483" s="9" t="s">
        <v>20189</v>
      </c>
      <c r="H3483" s="9" t="s">
        <v>327</v>
      </c>
      <c r="I3483" s="9"/>
      <c r="J3483" s="9"/>
      <c r="K3483" s="9" t="s">
        <v>20190</v>
      </c>
      <c r="L3483" s="9" t="s">
        <v>20190</v>
      </c>
    </row>
    <row r="3484" spans="1:12" x14ac:dyDescent="0.35">
      <c r="A3484" s="9" t="s">
        <v>20191</v>
      </c>
      <c r="B3484" s="9" t="s">
        <v>20192</v>
      </c>
      <c r="C3484" s="9" t="s">
        <v>20193</v>
      </c>
      <c r="D3484" s="9">
        <v>3482</v>
      </c>
      <c r="E3484" s="9" t="s">
        <v>20194</v>
      </c>
      <c r="F3484" s="9" t="s">
        <v>392</v>
      </c>
      <c r="G3484" s="9" t="s">
        <v>20195</v>
      </c>
      <c r="H3484" s="9" t="s">
        <v>320</v>
      </c>
      <c r="I3484" s="9"/>
      <c r="J3484" s="9"/>
      <c r="K3484" s="9"/>
      <c r="L3484" s="9"/>
    </row>
    <row r="3485" spans="1:12" x14ac:dyDescent="0.35">
      <c r="A3485" s="9" t="s">
        <v>20196</v>
      </c>
      <c r="B3485" s="9" t="s">
        <v>20197</v>
      </c>
      <c r="C3485" s="9" t="s">
        <v>20198</v>
      </c>
      <c r="D3485" s="9">
        <v>3483</v>
      </c>
      <c r="E3485" s="9" t="s">
        <v>20199</v>
      </c>
      <c r="F3485" s="9" t="s">
        <v>392</v>
      </c>
      <c r="G3485" s="9" t="s">
        <v>20200</v>
      </c>
      <c r="H3485" s="9" t="s">
        <v>320</v>
      </c>
      <c r="I3485" s="9"/>
      <c r="J3485" s="9"/>
      <c r="K3485" s="9"/>
      <c r="L3485" s="9"/>
    </row>
    <row r="3486" spans="1:12" x14ac:dyDescent="0.35">
      <c r="A3486" s="9" t="s">
        <v>20201</v>
      </c>
      <c r="B3486" s="9" t="s">
        <v>20202</v>
      </c>
      <c r="C3486" s="9" t="s">
        <v>20203</v>
      </c>
      <c r="D3486" s="9">
        <v>3484</v>
      </c>
      <c r="E3486" s="9" t="s">
        <v>20204</v>
      </c>
      <c r="F3486" s="9" t="s">
        <v>392</v>
      </c>
      <c r="G3486" s="9" t="s">
        <v>20205</v>
      </c>
      <c r="H3486" s="9" t="s">
        <v>320</v>
      </c>
      <c r="I3486" s="9"/>
      <c r="J3486" s="9"/>
      <c r="K3486" s="9"/>
      <c r="L3486" s="9"/>
    </row>
    <row r="3487" spans="1:12" x14ac:dyDescent="0.35">
      <c r="A3487" s="9" t="s">
        <v>20206</v>
      </c>
      <c r="B3487" s="9" t="s">
        <v>20207</v>
      </c>
      <c r="C3487" s="9" t="s">
        <v>20208</v>
      </c>
      <c r="D3487" s="9">
        <v>3485</v>
      </c>
      <c r="E3487" s="9" t="s">
        <v>20209</v>
      </c>
      <c r="F3487" s="9" t="s">
        <v>1005</v>
      </c>
      <c r="G3487" s="9" t="s">
        <v>20210</v>
      </c>
      <c r="H3487" s="9" t="s">
        <v>327</v>
      </c>
      <c r="I3487" s="9"/>
      <c r="J3487" s="9" t="s">
        <v>20211</v>
      </c>
      <c r="K3487" s="9" t="s">
        <v>20212</v>
      </c>
      <c r="L3487" s="9" t="s">
        <v>20212</v>
      </c>
    </row>
    <row r="3488" spans="1:12" x14ac:dyDescent="0.35">
      <c r="A3488" s="9" t="s">
        <v>20213</v>
      </c>
      <c r="B3488" s="9" t="s">
        <v>20214</v>
      </c>
      <c r="C3488" s="9" t="s">
        <v>20215</v>
      </c>
      <c r="D3488" s="9">
        <v>3486</v>
      </c>
      <c r="E3488" s="9" t="s">
        <v>20216</v>
      </c>
      <c r="F3488" s="9" t="s">
        <v>412</v>
      </c>
      <c r="G3488" s="9"/>
      <c r="H3488" s="9"/>
      <c r="I3488" s="9"/>
      <c r="J3488" s="9"/>
      <c r="K3488" s="9"/>
      <c r="L3488" s="9"/>
    </row>
    <row r="3489" spans="1:12" x14ac:dyDescent="0.35">
      <c r="A3489" s="9" t="s">
        <v>20217</v>
      </c>
      <c r="B3489" s="9" t="s">
        <v>20218</v>
      </c>
      <c r="C3489" s="9" t="s">
        <v>20219</v>
      </c>
      <c r="D3489" s="9">
        <v>3487</v>
      </c>
      <c r="E3489" s="9" t="s">
        <v>20220</v>
      </c>
      <c r="F3489" s="9" t="s">
        <v>318</v>
      </c>
      <c r="G3489" s="9" t="s">
        <v>20221</v>
      </c>
      <c r="H3489" s="9" t="s">
        <v>320</v>
      </c>
      <c r="I3489" s="9"/>
      <c r="J3489" s="9"/>
      <c r="K3489" s="9" t="s">
        <v>350</v>
      </c>
      <c r="L3489" s="9" t="s">
        <v>350</v>
      </c>
    </row>
    <row r="3490" spans="1:12" x14ac:dyDescent="0.35">
      <c r="A3490" s="9" t="s">
        <v>20222</v>
      </c>
      <c r="B3490" s="9" t="s">
        <v>20223</v>
      </c>
      <c r="C3490" s="9" t="s">
        <v>20224</v>
      </c>
      <c r="D3490" s="9">
        <v>3488</v>
      </c>
      <c r="E3490" s="9" t="s">
        <v>20225</v>
      </c>
      <c r="F3490" s="9" t="s">
        <v>318</v>
      </c>
      <c r="G3490" s="9" t="s">
        <v>20226</v>
      </c>
      <c r="H3490" s="9" t="s">
        <v>327</v>
      </c>
      <c r="I3490" s="9"/>
      <c r="J3490" s="9" t="s">
        <v>20227</v>
      </c>
      <c r="K3490" s="9" t="s">
        <v>20228</v>
      </c>
      <c r="L3490" s="9" t="s">
        <v>20228</v>
      </c>
    </row>
    <row r="3491" spans="1:12" x14ac:dyDescent="0.35">
      <c r="A3491" s="9" t="s">
        <v>20229</v>
      </c>
      <c r="B3491" s="9" t="s">
        <v>20230</v>
      </c>
      <c r="C3491" s="9" t="s">
        <v>20231</v>
      </c>
      <c r="D3491" s="9">
        <v>3489</v>
      </c>
      <c r="E3491" s="9" t="s">
        <v>20232</v>
      </c>
      <c r="F3491" s="9" t="s">
        <v>392</v>
      </c>
      <c r="G3491" s="9"/>
      <c r="H3491" s="9"/>
      <c r="I3491" s="9"/>
      <c r="J3491" s="9"/>
      <c r="K3491" s="9"/>
      <c r="L3491" s="9"/>
    </row>
    <row r="3492" spans="1:12" x14ac:dyDescent="0.35">
      <c r="A3492" s="9" t="s">
        <v>20233</v>
      </c>
      <c r="B3492" s="9" t="s">
        <v>20234</v>
      </c>
      <c r="C3492" s="9" t="s">
        <v>20235</v>
      </c>
      <c r="D3492" s="9">
        <v>3490</v>
      </c>
      <c r="E3492" s="9" t="s">
        <v>20236</v>
      </c>
      <c r="F3492" s="9" t="s">
        <v>392</v>
      </c>
      <c r="G3492" s="9" t="s">
        <v>20237</v>
      </c>
      <c r="H3492" s="9" t="s">
        <v>320</v>
      </c>
      <c r="I3492" s="9"/>
      <c r="J3492" s="9"/>
      <c r="K3492" s="9"/>
      <c r="L3492" s="9"/>
    </row>
    <row r="3493" spans="1:12" x14ac:dyDescent="0.35">
      <c r="A3493" s="9" t="s">
        <v>20238</v>
      </c>
      <c r="B3493" s="9" t="s">
        <v>20239</v>
      </c>
      <c r="C3493" s="9" t="s">
        <v>20240</v>
      </c>
      <c r="D3493" s="9">
        <v>3491</v>
      </c>
      <c r="E3493" s="9" t="s">
        <v>20241</v>
      </c>
      <c r="F3493" s="9" t="s">
        <v>318</v>
      </c>
      <c r="G3493" s="9" t="s">
        <v>20242</v>
      </c>
      <c r="H3493" s="9" t="s">
        <v>320</v>
      </c>
      <c r="I3493" s="9"/>
      <c r="J3493" s="9"/>
      <c r="K3493" s="9"/>
      <c r="L3493" s="9"/>
    </row>
    <row r="3494" spans="1:12" x14ac:dyDescent="0.35">
      <c r="A3494" s="9" t="s">
        <v>20243</v>
      </c>
      <c r="B3494" s="9" t="s">
        <v>20244</v>
      </c>
      <c r="C3494" s="9" t="s">
        <v>20245</v>
      </c>
      <c r="D3494" s="9">
        <v>3492</v>
      </c>
      <c r="E3494" s="9" t="s">
        <v>20246</v>
      </c>
      <c r="F3494" s="9" t="s">
        <v>318</v>
      </c>
      <c r="G3494" s="9" t="s">
        <v>20247</v>
      </c>
      <c r="H3494" s="9" t="s">
        <v>320</v>
      </c>
      <c r="I3494" s="9"/>
      <c r="J3494" s="9"/>
      <c r="K3494" s="9" t="s">
        <v>20248</v>
      </c>
      <c r="L3494" s="9" t="s">
        <v>20248</v>
      </c>
    </row>
    <row r="3495" spans="1:12" x14ac:dyDescent="0.35">
      <c r="A3495" s="9" t="s">
        <v>20249</v>
      </c>
      <c r="B3495" s="9" t="s">
        <v>20250</v>
      </c>
      <c r="C3495" s="9" t="s">
        <v>20251</v>
      </c>
      <c r="D3495" s="9">
        <v>3493</v>
      </c>
      <c r="E3495" s="9" t="s">
        <v>20252</v>
      </c>
      <c r="F3495" s="9" t="s">
        <v>318</v>
      </c>
      <c r="G3495" s="9" t="s">
        <v>20253</v>
      </c>
      <c r="H3495" s="9" t="s">
        <v>320</v>
      </c>
      <c r="I3495" s="9"/>
      <c r="J3495" s="9"/>
      <c r="K3495" s="9"/>
      <c r="L3495" s="9"/>
    </row>
    <row r="3496" spans="1:12" x14ac:dyDescent="0.35">
      <c r="A3496" s="9" t="s">
        <v>20254</v>
      </c>
      <c r="B3496" s="9" t="s">
        <v>20255</v>
      </c>
      <c r="C3496" s="9" t="s">
        <v>20256</v>
      </c>
      <c r="D3496" s="9">
        <v>3494</v>
      </c>
      <c r="E3496" s="9" t="s">
        <v>20257</v>
      </c>
      <c r="F3496" s="9" t="s">
        <v>318</v>
      </c>
      <c r="G3496" s="9" t="s">
        <v>20258</v>
      </c>
      <c r="H3496" s="9" t="s">
        <v>320</v>
      </c>
      <c r="I3496" s="9"/>
      <c r="J3496" s="9"/>
      <c r="K3496" s="9"/>
      <c r="L3496" s="9"/>
    </row>
    <row r="3497" spans="1:12" x14ac:dyDescent="0.35">
      <c r="A3497" s="9" t="s">
        <v>20259</v>
      </c>
      <c r="B3497" s="9" t="s">
        <v>20260</v>
      </c>
      <c r="C3497" s="9" t="s">
        <v>20261</v>
      </c>
      <c r="D3497" s="9">
        <v>3495</v>
      </c>
      <c r="E3497" s="9" t="s">
        <v>20262</v>
      </c>
      <c r="F3497" s="9" t="s">
        <v>318</v>
      </c>
      <c r="G3497" s="9" t="s">
        <v>20263</v>
      </c>
      <c r="H3497" s="9" t="s">
        <v>320</v>
      </c>
      <c r="I3497" s="9"/>
      <c r="J3497" s="9"/>
      <c r="K3497" s="9"/>
      <c r="L3497" s="9"/>
    </row>
    <row r="3498" spans="1:12" x14ac:dyDescent="0.35">
      <c r="A3498" s="9" t="s">
        <v>20264</v>
      </c>
      <c r="B3498" s="9" t="s">
        <v>20265</v>
      </c>
      <c r="C3498" s="9" t="s">
        <v>20266</v>
      </c>
      <c r="D3498" s="9">
        <v>3496</v>
      </c>
      <c r="E3498" s="9" t="s">
        <v>20267</v>
      </c>
      <c r="F3498" s="9" t="s">
        <v>392</v>
      </c>
      <c r="G3498" s="9" t="s">
        <v>20268</v>
      </c>
      <c r="H3498" s="9" t="s">
        <v>320</v>
      </c>
      <c r="I3498" s="9"/>
      <c r="J3498" s="9"/>
      <c r="K3498" s="9"/>
      <c r="L3498" s="9"/>
    </row>
    <row r="3499" spans="1:12" x14ac:dyDescent="0.35">
      <c r="A3499" s="9" t="s">
        <v>20269</v>
      </c>
      <c r="B3499" s="9" t="s">
        <v>20270</v>
      </c>
      <c r="C3499" s="9" t="s">
        <v>20271</v>
      </c>
      <c r="D3499" s="9">
        <v>3497</v>
      </c>
      <c r="E3499" s="9" t="s">
        <v>20272</v>
      </c>
      <c r="F3499" s="9" t="s">
        <v>318</v>
      </c>
      <c r="G3499" s="9" t="s">
        <v>20273</v>
      </c>
      <c r="H3499" s="9" t="s">
        <v>320</v>
      </c>
      <c r="I3499" s="9"/>
      <c r="J3499" s="9"/>
      <c r="K3499" s="9" t="s">
        <v>350</v>
      </c>
      <c r="L3499" s="9" t="s">
        <v>350</v>
      </c>
    </row>
    <row r="3500" spans="1:12" x14ac:dyDescent="0.35">
      <c r="A3500" s="9" t="s">
        <v>20274</v>
      </c>
      <c r="B3500" s="9" t="s">
        <v>20275</v>
      </c>
      <c r="C3500" s="9" t="s">
        <v>20276</v>
      </c>
      <c r="D3500" s="9">
        <v>3498</v>
      </c>
      <c r="E3500" s="9" t="s">
        <v>20277</v>
      </c>
      <c r="F3500" s="9" t="s">
        <v>318</v>
      </c>
      <c r="G3500" s="9" t="s">
        <v>20278</v>
      </c>
      <c r="H3500" s="9" t="s">
        <v>327</v>
      </c>
      <c r="I3500" s="9"/>
      <c r="J3500" s="9" t="s">
        <v>20279</v>
      </c>
      <c r="K3500" s="9" t="s">
        <v>20280</v>
      </c>
      <c r="L3500" s="9" t="s">
        <v>20280</v>
      </c>
    </row>
    <row r="3501" spans="1:12" x14ac:dyDescent="0.35">
      <c r="A3501" s="9" t="s">
        <v>20281</v>
      </c>
      <c r="B3501" s="9" t="s">
        <v>20282</v>
      </c>
      <c r="C3501" s="9" t="s">
        <v>20283</v>
      </c>
      <c r="D3501" s="9">
        <v>3499</v>
      </c>
      <c r="E3501" s="9" t="s">
        <v>20284</v>
      </c>
      <c r="F3501" s="9" t="s">
        <v>865</v>
      </c>
      <c r="G3501" s="9" t="s">
        <v>20285</v>
      </c>
      <c r="H3501" s="9" t="s">
        <v>320</v>
      </c>
      <c r="I3501" s="9"/>
      <c r="J3501" s="9"/>
      <c r="K3501" s="9"/>
      <c r="L3501" s="9"/>
    </row>
    <row r="3502" spans="1:12" x14ac:dyDescent="0.35">
      <c r="A3502" s="9" t="s">
        <v>20286</v>
      </c>
      <c r="B3502" s="9" t="s">
        <v>20287</v>
      </c>
      <c r="C3502" s="9" t="s">
        <v>20288</v>
      </c>
      <c r="D3502" s="9">
        <v>3500</v>
      </c>
      <c r="E3502" s="9" t="s">
        <v>20289</v>
      </c>
      <c r="F3502" s="9" t="s">
        <v>392</v>
      </c>
      <c r="G3502" s="9" t="s">
        <v>20290</v>
      </c>
      <c r="H3502" s="9" t="s">
        <v>320</v>
      </c>
      <c r="I3502" s="9"/>
      <c r="J3502" s="9"/>
      <c r="K3502" s="9"/>
      <c r="L3502" s="9"/>
    </row>
    <row r="3503" spans="1:12" x14ac:dyDescent="0.35">
      <c r="A3503" s="9" t="s">
        <v>20291</v>
      </c>
      <c r="B3503" s="9" t="s">
        <v>20292</v>
      </c>
      <c r="C3503" s="9" t="s">
        <v>20293</v>
      </c>
      <c r="D3503" s="9">
        <v>3501</v>
      </c>
      <c r="E3503" s="9" t="s">
        <v>20294</v>
      </c>
      <c r="F3503" s="9" t="s">
        <v>412</v>
      </c>
      <c r="G3503" s="9" t="s">
        <v>20295</v>
      </c>
      <c r="H3503" s="9" t="s">
        <v>327</v>
      </c>
      <c r="I3503" s="9"/>
      <c r="J3503" s="9"/>
      <c r="K3503" s="9" t="s">
        <v>20296</v>
      </c>
      <c r="L3503" s="9" t="s">
        <v>20296</v>
      </c>
    </row>
    <row r="3504" spans="1:12" x14ac:dyDescent="0.35">
      <c r="A3504" s="9" t="s">
        <v>20297</v>
      </c>
      <c r="B3504" s="9" t="s">
        <v>20298</v>
      </c>
      <c r="C3504" s="9" t="s">
        <v>20299</v>
      </c>
      <c r="D3504" s="9">
        <v>3502</v>
      </c>
      <c r="E3504" s="9" t="s">
        <v>20300</v>
      </c>
      <c r="F3504" s="9" t="s">
        <v>318</v>
      </c>
      <c r="G3504" s="9"/>
      <c r="H3504" s="9"/>
      <c r="I3504" s="9"/>
      <c r="J3504" s="9" t="s">
        <v>20301</v>
      </c>
      <c r="K3504" s="9" t="s">
        <v>350</v>
      </c>
      <c r="L3504" s="9" t="s">
        <v>20302</v>
      </c>
    </row>
    <row r="3505" spans="1:12" x14ac:dyDescent="0.35">
      <c r="A3505" s="9" t="s">
        <v>20303</v>
      </c>
      <c r="B3505" s="9" t="s">
        <v>20304</v>
      </c>
      <c r="C3505" s="9" t="s">
        <v>20305</v>
      </c>
      <c r="D3505" s="9">
        <v>3503</v>
      </c>
      <c r="E3505" s="9" t="s">
        <v>20306</v>
      </c>
      <c r="F3505" s="9" t="s">
        <v>412</v>
      </c>
      <c r="G3505" s="9" t="s">
        <v>20307</v>
      </c>
      <c r="H3505" s="9" t="s">
        <v>320</v>
      </c>
      <c r="I3505" s="9"/>
      <c r="J3505" s="9"/>
      <c r="K3505" s="9" t="s">
        <v>20308</v>
      </c>
      <c r="L3505" s="9" t="s">
        <v>20308</v>
      </c>
    </row>
    <row r="3506" spans="1:12" x14ac:dyDescent="0.35">
      <c r="A3506" s="9" t="s">
        <v>20309</v>
      </c>
      <c r="B3506" s="9" t="s">
        <v>20310</v>
      </c>
      <c r="C3506" s="9" t="s">
        <v>20311</v>
      </c>
      <c r="D3506" s="9">
        <v>3504</v>
      </c>
      <c r="E3506" s="9" t="s">
        <v>20312</v>
      </c>
      <c r="F3506" s="9" t="s">
        <v>865</v>
      </c>
      <c r="G3506" s="9" t="s">
        <v>2592</v>
      </c>
      <c r="H3506" s="9" t="s">
        <v>320</v>
      </c>
      <c r="I3506" s="9"/>
      <c r="J3506" s="9"/>
      <c r="K3506" s="9"/>
      <c r="L3506" s="9"/>
    </row>
    <row r="3507" spans="1:12" x14ac:dyDescent="0.35">
      <c r="A3507" s="9" t="s">
        <v>20313</v>
      </c>
      <c r="B3507" s="9" t="s">
        <v>20314</v>
      </c>
      <c r="C3507" s="9" t="s">
        <v>20315</v>
      </c>
      <c r="D3507" s="9">
        <v>3505</v>
      </c>
      <c r="E3507" s="9" t="s">
        <v>20316</v>
      </c>
      <c r="F3507" s="9" t="s">
        <v>392</v>
      </c>
      <c r="G3507" s="9" t="s">
        <v>20317</v>
      </c>
      <c r="H3507" s="9" t="s">
        <v>320</v>
      </c>
      <c r="I3507" s="9"/>
      <c r="J3507" s="9" t="s">
        <v>20318</v>
      </c>
      <c r="K3507" s="9" t="s">
        <v>20319</v>
      </c>
      <c r="L3507" s="9" t="s">
        <v>20319</v>
      </c>
    </row>
    <row r="3508" spans="1:12" x14ac:dyDescent="0.35">
      <c r="A3508" s="9" t="s">
        <v>20320</v>
      </c>
      <c r="B3508" s="9" t="s">
        <v>20321</v>
      </c>
      <c r="C3508" s="9" t="s">
        <v>20322</v>
      </c>
      <c r="D3508" s="9">
        <v>3506</v>
      </c>
      <c r="E3508" s="9" t="s">
        <v>20323</v>
      </c>
      <c r="F3508" s="9" t="s">
        <v>318</v>
      </c>
      <c r="G3508" s="9" t="s">
        <v>20324</v>
      </c>
      <c r="H3508" s="9" t="s">
        <v>320</v>
      </c>
      <c r="I3508" s="9"/>
      <c r="J3508" s="9"/>
      <c r="K3508" s="9"/>
      <c r="L3508" s="9"/>
    </row>
    <row r="3509" spans="1:12" x14ac:dyDescent="0.35">
      <c r="A3509" s="9" t="s">
        <v>20325</v>
      </c>
      <c r="B3509" s="9" t="s">
        <v>20326</v>
      </c>
      <c r="C3509" s="9" t="s">
        <v>20327</v>
      </c>
      <c r="D3509" s="9">
        <v>3507</v>
      </c>
      <c r="E3509" s="9" t="s">
        <v>20328</v>
      </c>
      <c r="F3509" s="9" t="s">
        <v>412</v>
      </c>
      <c r="G3509" s="9" t="s">
        <v>20329</v>
      </c>
      <c r="H3509" s="9" t="s">
        <v>327</v>
      </c>
      <c r="I3509" s="9"/>
      <c r="J3509" s="9" t="s">
        <v>20330</v>
      </c>
      <c r="K3509" s="9" t="s">
        <v>20331</v>
      </c>
      <c r="L3509" s="9" t="s">
        <v>20331</v>
      </c>
    </row>
    <row r="3510" spans="1:12" x14ac:dyDescent="0.35">
      <c r="A3510" s="9" t="s">
        <v>20332</v>
      </c>
      <c r="B3510" s="9" t="s">
        <v>20333</v>
      </c>
      <c r="C3510" s="9" t="s">
        <v>20334</v>
      </c>
      <c r="D3510" s="9">
        <v>3508</v>
      </c>
      <c r="E3510" s="9" t="s">
        <v>20335</v>
      </c>
      <c r="F3510" s="9" t="s">
        <v>412</v>
      </c>
      <c r="G3510" s="9" t="s">
        <v>20336</v>
      </c>
      <c r="H3510" s="9" t="s">
        <v>320</v>
      </c>
      <c r="I3510" s="9"/>
      <c r="J3510" s="9"/>
      <c r="K3510" s="9" t="s">
        <v>20337</v>
      </c>
      <c r="L3510" s="9" t="s">
        <v>20337</v>
      </c>
    </row>
    <row r="3511" spans="1:12" x14ac:dyDescent="0.35">
      <c r="A3511" s="9" t="s">
        <v>20338</v>
      </c>
      <c r="B3511" s="9" t="s">
        <v>20339</v>
      </c>
      <c r="C3511" s="9" t="s">
        <v>20340</v>
      </c>
      <c r="D3511" s="9">
        <v>3509</v>
      </c>
      <c r="E3511" s="9" t="s">
        <v>20341</v>
      </c>
      <c r="F3511" s="9" t="s">
        <v>412</v>
      </c>
      <c r="G3511" s="9" t="s">
        <v>20342</v>
      </c>
      <c r="H3511" s="9" t="s">
        <v>320</v>
      </c>
      <c r="I3511" s="9"/>
      <c r="J3511" s="9"/>
      <c r="K3511" s="9"/>
      <c r="L3511" s="9"/>
    </row>
    <row r="3512" spans="1:12" x14ac:dyDescent="0.35">
      <c r="A3512" s="9" t="s">
        <v>20343</v>
      </c>
      <c r="B3512" s="9" t="s">
        <v>20344</v>
      </c>
      <c r="C3512" s="9" t="s">
        <v>20345</v>
      </c>
      <c r="D3512" s="9">
        <v>3510</v>
      </c>
      <c r="E3512" s="9" t="s">
        <v>20346</v>
      </c>
      <c r="F3512" s="9" t="s">
        <v>392</v>
      </c>
      <c r="G3512" s="9"/>
      <c r="H3512" s="9"/>
      <c r="I3512" s="9"/>
      <c r="J3512" s="9"/>
      <c r="K3512" s="9"/>
      <c r="L3512" s="9"/>
    </row>
    <row r="3513" spans="1:12" x14ac:dyDescent="0.35">
      <c r="A3513" s="9" t="s">
        <v>20347</v>
      </c>
      <c r="B3513" s="9" t="s">
        <v>20348</v>
      </c>
      <c r="C3513" s="9" t="s">
        <v>20349</v>
      </c>
      <c r="D3513" s="9">
        <v>3511</v>
      </c>
      <c r="E3513" s="9" t="s">
        <v>20350</v>
      </c>
      <c r="F3513" s="9" t="s">
        <v>412</v>
      </c>
      <c r="G3513" s="9" t="s">
        <v>20351</v>
      </c>
      <c r="H3513" s="9" t="s">
        <v>327</v>
      </c>
      <c r="I3513" s="9"/>
      <c r="J3513" s="9" t="s">
        <v>20352</v>
      </c>
      <c r="K3513" s="9" t="s">
        <v>20353</v>
      </c>
      <c r="L3513" s="9" t="s">
        <v>20353</v>
      </c>
    </row>
    <row r="3514" spans="1:12" x14ac:dyDescent="0.35">
      <c r="A3514" s="9" t="s">
        <v>20354</v>
      </c>
      <c r="B3514" s="9" t="s">
        <v>20355</v>
      </c>
      <c r="C3514" s="9" t="s">
        <v>20356</v>
      </c>
      <c r="D3514" s="9">
        <v>3512</v>
      </c>
      <c r="E3514" s="9" t="s">
        <v>20357</v>
      </c>
      <c r="F3514" s="9" t="s">
        <v>412</v>
      </c>
      <c r="G3514" s="9" t="s">
        <v>20358</v>
      </c>
      <c r="H3514" s="9" t="s">
        <v>320</v>
      </c>
      <c r="I3514" s="9"/>
      <c r="J3514" s="9"/>
      <c r="K3514" s="9"/>
      <c r="L3514" s="9"/>
    </row>
    <row r="3515" spans="1:12" x14ac:dyDescent="0.35">
      <c r="A3515" s="9" t="s">
        <v>20359</v>
      </c>
      <c r="B3515" s="9" t="s">
        <v>20360</v>
      </c>
      <c r="C3515" s="9" t="s">
        <v>20361</v>
      </c>
      <c r="D3515" s="9">
        <v>3513</v>
      </c>
      <c r="E3515" s="9" t="s">
        <v>20362</v>
      </c>
      <c r="F3515" s="9" t="s">
        <v>318</v>
      </c>
      <c r="G3515" s="9" t="s">
        <v>20363</v>
      </c>
      <c r="H3515" s="9" t="s">
        <v>327</v>
      </c>
      <c r="I3515" s="9"/>
      <c r="J3515" s="9" t="s">
        <v>20364</v>
      </c>
      <c r="K3515" s="9" t="s">
        <v>20365</v>
      </c>
      <c r="L3515" s="9" t="s">
        <v>20365</v>
      </c>
    </row>
    <row r="3516" spans="1:12" x14ac:dyDescent="0.35">
      <c r="A3516" s="9" t="s">
        <v>20366</v>
      </c>
      <c r="B3516" s="9" t="s">
        <v>20367</v>
      </c>
      <c r="C3516" s="9" t="s">
        <v>20368</v>
      </c>
      <c r="D3516" s="9">
        <v>3514</v>
      </c>
      <c r="E3516" s="9" t="s">
        <v>20369</v>
      </c>
      <c r="F3516" s="9" t="s">
        <v>365</v>
      </c>
      <c r="G3516" s="9" t="s">
        <v>20370</v>
      </c>
      <c r="H3516" s="9" t="s">
        <v>320</v>
      </c>
      <c r="I3516" s="9"/>
      <c r="J3516" s="9"/>
      <c r="K3516" s="9"/>
      <c r="L3516" s="9"/>
    </row>
    <row r="3517" spans="1:12" x14ac:dyDescent="0.35">
      <c r="A3517" s="9" t="s">
        <v>20371</v>
      </c>
      <c r="B3517" s="9" t="s">
        <v>20372</v>
      </c>
      <c r="C3517" s="9" t="s">
        <v>20373</v>
      </c>
      <c r="D3517" s="9">
        <v>3515</v>
      </c>
      <c r="E3517" s="9" t="s">
        <v>20374</v>
      </c>
      <c r="F3517" s="9" t="s">
        <v>392</v>
      </c>
      <c r="G3517" s="9" t="s">
        <v>20375</v>
      </c>
      <c r="H3517" s="9" t="s">
        <v>320</v>
      </c>
      <c r="I3517" s="9"/>
      <c r="J3517" s="9"/>
      <c r="K3517" s="9"/>
      <c r="L3517" s="9"/>
    </row>
    <row r="3518" spans="1:12" x14ac:dyDescent="0.35">
      <c r="A3518" s="9" t="s">
        <v>20376</v>
      </c>
      <c r="B3518" s="9" t="s">
        <v>20377</v>
      </c>
      <c r="C3518" s="9" t="s">
        <v>20378</v>
      </c>
      <c r="D3518" s="9">
        <v>3516</v>
      </c>
      <c r="E3518" s="9" t="s">
        <v>20379</v>
      </c>
      <c r="F3518" s="9" t="s">
        <v>412</v>
      </c>
      <c r="G3518" s="9" t="s">
        <v>20380</v>
      </c>
      <c r="H3518" s="9" t="s">
        <v>327</v>
      </c>
      <c r="I3518" s="9"/>
      <c r="J3518" s="9"/>
      <c r="K3518" s="9"/>
      <c r="L3518" s="9"/>
    </row>
    <row r="3519" spans="1:12" x14ac:dyDescent="0.35">
      <c r="A3519" s="9" t="s">
        <v>20381</v>
      </c>
      <c r="B3519" s="9" t="s">
        <v>20382</v>
      </c>
      <c r="C3519" s="9" t="s">
        <v>20383</v>
      </c>
      <c r="D3519" s="9">
        <v>3517</v>
      </c>
      <c r="E3519" s="9" t="s">
        <v>20384</v>
      </c>
      <c r="F3519" s="9" t="s">
        <v>318</v>
      </c>
      <c r="G3519" s="9" t="s">
        <v>20385</v>
      </c>
      <c r="H3519" s="9" t="s">
        <v>327</v>
      </c>
      <c r="I3519" s="9"/>
      <c r="J3519" s="9" t="s">
        <v>20386</v>
      </c>
      <c r="K3519" s="9" t="s">
        <v>20387</v>
      </c>
      <c r="L3519" s="9" t="s">
        <v>20387</v>
      </c>
    </row>
    <row r="3520" spans="1:12" x14ac:dyDescent="0.35">
      <c r="A3520" s="9" t="s">
        <v>20388</v>
      </c>
      <c r="B3520" s="9" t="s">
        <v>20389</v>
      </c>
      <c r="C3520" s="9" t="s">
        <v>20390</v>
      </c>
      <c r="D3520" s="9">
        <v>3518</v>
      </c>
      <c r="E3520" s="9" t="s">
        <v>20391</v>
      </c>
      <c r="F3520" s="9" t="s">
        <v>318</v>
      </c>
      <c r="G3520" s="9"/>
      <c r="H3520" s="9"/>
      <c r="I3520" s="9"/>
      <c r="J3520" s="9"/>
      <c r="K3520" s="9"/>
      <c r="L3520" s="9"/>
    </row>
    <row r="3521" spans="1:12" x14ac:dyDescent="0.35">
      <c r="A3521" s="9" t="s">
        <v>20392</v>
      </c>
      <c r="B3521" s="9" t="s">
        <v>20393</v>
      </c>
      <c r="C3521" s="9" t="s">
        <v>20394</v>
      </c>
      <c r="D3521" s="9">
        <v>3519</v>
      </c>
      <c r="E3521" s="9" t="s">
        <v>20395</v>
      </c>
      <c r="F3521" s="9" t="s">
        <v>412</v>
      </c>
      <c r="G3521" s="9"/>
      <c r="H3521" s="9"/>
      <c r="I3521" s="9"/>
      <c r="J3521" s="9"/>
      <c r="K3521" s="9"/>
      <c r="L3521" s="9"/>
    </row>
    <row r="3522" spans="1:12" x14ac:dyDescent="0.35">
      <c r="A3522" s="9" t="s">
        <v>20396</v>
      </c>
      <c r="B3522" s="9" t="s">
        <v>20397</v>
      </c>
      <c r="C3522" s="9" t="s">
        <v>20398</v>
      </c>
      <c r="D3522" s="9">
        <v>3520</v>
      </c>
      <c r="E3522" s="9" t="s">
        <v>20399</v>
      </c>
      <c r="F3522" s="9" t="s">
        <v>392</v>
      </c>
      <c r="G3522" s="9" t="s">
        <v>20400</v>
      </c>
      <c r="H3522" s="9" t="s">
        <v>327</v>
      </c>
      <c r="I3522" s="9"/>
      <c r="J3522" s="9" t="s">
        <v>20401</v>
      </c>
      <c r="K3522" s="9" t="s">
        <v>20402</v>
      </c>
      <c r="L3522" s="9" t="s">
        <v>20403</v>
      </c>
    </row>
    <row r="3523" spans="1:12" x14ac:dyDescent="0.35">
      <c r="A3523" s="9" t="s">
        <v>20404</v>
      </c>
      <c r="B3523" s="9" t="s">
        <v>20405</v>
      </c>
      <c r="C3523" s="9" t="s">
        <v>20406</v>
      </c>
      <c r="D3523" s="9">
        <v>3521</v>
      </c>
      <c r="E3523" s="9" t="s">
        <v>20407</v>
      </c>
      <c r="F3523" s="9" t="s">
        <v>392</v>
      </c>
      <c r="G3523" s="9" t="s">
        <v>20408</v>
      </c>
      <c r="H3523" s="9" t="s">
        <v>327</v>
      </c>
      <c r="I3523" s="9"/>
      <c r="J3523" s="9"/>
      <c r="K3523" s="9" t="s">
        <v>20409</v>
      </c>
      <c r="L3523" s="9" t="s">
        <v>20409</v>
      </c>
    </row>
    <row r="3524" spans="1:12" x14ac:dyDescent="0.35">
      <c r="A3524" s="9" t="s">
        <v>20410</v>
      </c>
      <c r="B3524" s="9" t="s">
        <v>20411</v>
      </c>
      <c r="C3524" s="9" t="s">
        <v>20412</v>
      </c>
      <c r="D3524" s="9">
        <v>3522</v>
      </c>
      <c r="E3524" s="9" t="s">
        <v>20413</v>
      </c>
      <c r="F3524" s="9" t="s">
        <v>318</v>
      </c>
      <c r="G3524" s="9"/>
      <c r="H3524" s="9"/>
      <c r="I3524" s="9"/>
      <c r="J3524" s="9" t="s">
        <v>20414</v>
      </c>
      <c r="K3524" s="9" t="s">
        <v>20415</v>
      </c>
      <c r="L3524" s="9" t="s">
        <v>20415</v>
      </c>
    </row>
    <row r="3525" spans="1:12" x14ac:dyDescent="0.35">
      <c r="A3525" s="9" t="s">
        <v>20416</v>
      </c>
      <c r="B3525" s="9" t="s">
        <v>20417</v>
      </c>
      <c r="C3525" s="9" t="s">
        <v>20418</v>
      </c>
      <c r="D3525" s="9">
        <v>3523</v>
      </c>
      <c r="E3525" s="9" t="s">
        <v>20419</v>
      </c>
      <c r="F3525" s="9" t="s">
        <v>365</v>
      </c>
      <c r="G3525" s="9" t="s">
        <v>20420</v>
      </c>
      <c r="H3525" s="9" t="s">
        <v>327</v>
      </c>
      <c r="I3525" s="9"/>
      <c r="J3525" s="9"/>
      <c r="K3525" s="9"/>
      <c r="L3525" s="9"/>
    </row>
    <row r="3526" spans="1:12" x14ac:dyDescent="0.35">
      <c r="A3526" s="9" t="s">
        <v>20421</v>
      </c>
      <c r="B3526" s="9" t="s">
        <v>20422</v>
      </c>
      <c r="C3526" s="9" t="s">
        <v>20423</v>
      </c>
      <c r="D3526" s="9">
        <v>3524</v>
      </c>
      <c r="E3526" s="9" t="s">
        <v>20424</v>
      </c>
      <c r="F3526" s="9" t="s">
        <v>412</v>
      </c>
      <c r="G3526" s="9" t="s">
        <v>20425</v>
      </c>
      <c r="H3526" s="9" t="s">
        <v>327</v>
      </c>
      <c r="I3526" s="9"/>
      <c r="J3526" s="9"/>
      <c r="K3526" s="9"/>
      <c r="L3526" s="9"/>
    </row>
    <row r="3527" spans="1:12" x14ac:dyDescent="0.35">
      <c r="A3527" s="9" t="s">
        <v>20426</v>
      </c>
      <c r="B3527" s="9" t="s">
        <v>20427</v>
      </c>
      <c r="C3527" s="9" t="s">
        <v>20428</v>
      </c>
      <c r="D3527" s="9">
        <v>3525</v>
      </c>
      <c r="E3527" s="9" t="s">
        <v>20429</v>
      </c>
      <c r="F3527" s="9" t="s">
        <v>318</v>
      </c>
      <c r="G3527" s="9" t="s">
        <v>20430</v>
      </c>
      <c r="H3527" s="9" t="s">
        <v>327</v>
      </c>
      <c r="I3527" s="9"/>
      <c r="J3527" s="9" t="s">
        <v>20431</v>
      </c>
      <c r="K3527" s="9" t="s">
        <v>20432</v>
      </c>
      <c r="L3527" s="9" t="s">
        <v>20432</v>
      </c>
    </row>
    <row r="3528" spans="1:12" x14ac:dyDescent="0.35">
      <c r="A3528" s="9" t="s">
        <v>20433</v>
      </c>
      <c r="B3528" s="9" t="s">
        <v>20434</v>
      </c>
      <c r="C3528" s="9" t="s">
        <v>20435</v>
      </c>
      <c r="D3528" s="9">
        <v>3526</v>
      </c>
      <c r="E3528" s="9" t="s">
        <v>20436</v>
      </c>
      <c r="F3528" s="9" t="s">
        <v>392</v>
      </c>
      <c r="G3528" s="9" t="s">
        <v>20437</v>
      </c>
      <c r="H3528" s="9" t="s">
        <v>320</v>
      </c>
      <c r="I3528" s="9"/>
      <c r="J3528" s="9"/>
      <c r="K3528" s="9" t="s">
        <v>10621</v>
      </c>
      <c r="L3528" s="9" t="s">
        <v>10621</v>
      </c>
    </row>
    <row r="3529" spans="1:12" x14ac:dyDescent="0.35">
      <c r="A3529" s="9" t="s">
        <v>20438</v>
      </c>
      <c r="B3529" s="9" t="s">
        <v>20439</v>
      </c>
      <c r="C3529" s="9" t="s">
        <v>20440</v>
      </c>
      <c r="D3529" s="9">
        <v>3527</v>
      </c>
      <c r="E3529" s="9" t="s">
        <v>20441</v>
      </c>
      <c r="F3529" s="9" t="s">
        <v>412</v>
      </c>
      <c r="G3529" s="9" t="s">
        <v>20442</v>
      </c>
      <c r="H3529" s="9" t="s">
        <v>327</v>
      </c>
      <c r="I3529" s="9"/>
      <c r="J3529" s="9" t="s">
        <v>20443</v>
      </c>
      <c r="K3529" s="9" t="s">
        <v>20444</v>
      </c>
      <c r="L3529" s="9" t="s">
        <v>20444</v>
      </c>
    </row>
    <row r="3530" spans="1:12" x14ac:dyDescent="0.35">
      <c r="A3530" s="9" t="s">
        <v>20445</v>
      </c>
      <c r="B3530" s="9" t="s">
        <v>20446</v>
      </c>
      <c r="C3530" s="9" t="s">
        <v>20447</v>
      </c>
      <c r="D3530" s="9">
        <v>3528</v>
      </c>
      <c r="E3530" s="9" t="s">
        <v>20448</v>
      </c>
      <c r="F3530" s="9" t="s">
        <v>318</v>
      </c>
      <c r="G3530" s="9" t="s">
        <v>20449</v>
      </c>
      <c r="H3530" s="9" t="s">
        <v>327</v>
      </c>
      <c r="I3530" s="9"/>
      <c r="J3530" s="9" t="s">
        <v>20450</v>
      </c>
      <c r="K3530" s="9" t="s">
        <v>20451</v>
      </c>
      <c r="L3530" s="9" t="s">
        <v>20451</v>
      </c>
    </row>
    <row r="3531" spans="1:12" x14ac:dyDescent="0.35">
      <c r="A3531" s="9" t="s">
        <v>20452</v>
      </c>
      <c r="B3531" s="9" t="s">
        <v>20453</v>
      </c>
      <c r="C3531" s="9" t="s">
        <v>20454</v>
      </c>
      <c r="D3531" s="9">
        <v>3529</v>
      </c>
      <c r="E3531" s="9" t="s">
        <v>20455</v>
      </c>
      <c r="F3531" s="9" t="s">
        <v>318</v>
      </c>
      <c r="G3531" s="9"/>
      <c r="H3531" s="9"/>
      <c r="I3531" s="9"/>
      <c r="J3531" s="9"/>
      <c r="K3531" s="9" t="s">
        <v>20456</v>
      </c>
      <c r="L3531" s="9"/>
    </row>
    <row r="3532" spans="1:12" x14ac:dyDescent="0.35">
      <c r="A3532" s="9" t="s">
        <v>20457</v>
      </c>
      <c r="B3532" s="9" t="s">
        <v>20458</v>
      </c>
      <c r="C3532" s="9" t="s">
        <v>20459</v>
      </c>
      <c r="D3532" s="9">
        <v>3530</v>
      </c>
      <c r="E3532" s="9" t="s">
        <v>20460</v>
      </c>
      <c r="F3532" s="9" t="s">
        <v>365</v>
      </c>
      <c r="G3532" s="9" t="s">
        <v>20461</v>
      </c>
      <c r="H3532" s="9" t="s">
        <v>327</v>
      </c>
      <c r="I3532" s="9"/>
      <c r="J3532" s="9"/>
      <c r="K3532" s="9"/>
      <c r="L3532" s="9"/>
    </row>
    <row r="3533" spans="1:12" x14ac:dyDescent="0.35">
      <c r="A3533" s="9" t="s">
        <v>20462</v>
      </c>
      <c r="B3533" s="9" t="s">
        <v>20463</v>
      </c>
      <c r="C3533" s="9" t="s">
        <v>20464</v>
      </c>
      <c r="D3533" s="9">
        <v>3531</v>
      </c>
      <c r="E3533" s="9" t="s">
        <v>20465</v>
      </c>
      <c r="F3533" s="9" t="s">
        <v>318</v>
      </c>
      <c r="G3533" s="9" t="s">
        <v>20466</v>
      </c>
      <c r="H3533" s="9" t="s">
        <v>320</v>
      </c>
      <c r="I3533" s="9"/>
      <c r="J3533" s="9"/>
      <c r="K3533" s="9" t="s">
        <v>20467</v>
      </c>
      <c r="L3533" s="9" t="s">
        <v>20468</v>
      </c>
    </row>
    <row r="3534" spans="1:12" x14ac:dyDescent="0.35">
      <c r="A3534" s="9" t="s">
        <v>20469</v>
      </c>
      <c r="B3534" s="9" t="s">
        <v>20470</v>
      </c>
      <c r="C3534" s="9" t="s">
        <v>20471</v>
      </c>
      <c r="D3534" s="9">
        <v>3532</v>
      </c>
      <c r="E3534" s="9" t="s">
        <v>20472</v>
      </c>
      <c r="F3534" s="9" t="s">
        <v>318</v>
      </c>
      <c r="G3534" s="9" t="s">
        <v>20473</v>
      </c>
      <c r="H3534" s="9" t="s">
        <v>320</v>
      </c>
      <c r="I3534" s="9"/>
      <c r="J3534" s="9"/>
      <c r="K3534" s="9" t="s">
        <v>20474</v>
      </c>
      <c r="L3534" s="9" t="s">
        <v>20474</v>
      </c>
    </row>
    <row r="3535" spans="1:12" x14ac:dyDescent="0.35">
      <c r="A3535" s="9" t="s">
        <v>20475</v>
      </c>
      <c r="B3535" s="9" t="s">
        <v>20476</v>
      </c>
      <c r="C3535" s="9" t="s">
        <v>20477</v>
      </c>
      <c r="D3535" s="9">
        <v>3533</v>
      </c>
      <c r="E3535" s="9" t="s">
        <v>20478</v>
      </c>
      <c r="F3535" s="9" t="s">
        <v>318</v>
      </c>
      <c r="G3535" s="9" t="s">
        <v>20479</v>
      </c>
      <c r="H3535" s="9" t="s">
        <v>327</v>
      </c>
      <c r="I3535" s="9"/>
      <c r="J3535" s="9" t="s">
        <v>20480</v>
      </c>
      <c r="K3535" s="9" t="s">
        <v>20481</v>
      </c>
      <c r="L3535" s="9" t="s">
        <v>20482</v>
      </c>
    </row>
    <row r="3536" spans="1:12" x14ac:dyDescent="0.35">
      <c r="A3536" s="9" t="s">
        <v>20483</v>
      </c>
      <c r="B3536" s="9" t="s">
        <v>20484</v>
      </c>
      <c r="C3536" s="9" t="s">
        <v>20485</v>
      </c>
      <c r="D3536" s="9">
        <v>3534</v>
      </c>
      <c r="E3536" s="9" t="s">
        <v>20486</v>
      </c>
      <c r="F3536" s="9" t="s">
        <v>392</v>
      </c>
      <c r="G3536" s="9" t="s">
        <v>20487</v>
      </c>
      <c r="H3536" s="9" t="s">
        <v>320</v>
      </c>
      <c r="I3536" s="9"/>
      <c r="J3536" s="9"/>
      <c r="K3536" s="9" t="s">
        <v>20488</v>
      </c>
      <c r="L3536" s="9" t="s">
        <v>20488</v>
      </c>
    </row>
    <row r="3537" spans="1:12" x14ac:dyDescent="0.35">
      <c r="A3537" s="9" t="s">
        <v>20489</v>
      </c>
      <c r="B3537" s="9" t="s">
        <v>20490</v>
      </c>
      <c r="C3537" s="9" t="s">
        <v>20491</v>
      </c>
      <c r="D3537" s="9">
        <v>3535</v>
      </c>
      <c r="E3537" s="9" t="s">
        <v>20492</v>
      </c>
      <c r="F3537" s="9" t="s">
        <v>318</v>
      </c>
      <c r="G3537" s="9" t="s">
        <v>20493</v>
      </c>
      <c r="H3537" s="9" t="s">
        <v>327</v>
      </c>
      <c r="I3537" s="9"/>
      <c r="J3537" s="9" t="s">
        <v>20494</v>
      </c>
      <c r="K3537" s="9" t="s">
        <v>20495</v>
      </c>
      <c r="L3537" s="9" t="s">
        <v>20495</v>
      </c>
    </row>
    <row r="3538" spans="1:12" x14ac:dyDescent="0.35">
      <c r="A3538" s="9" t="s">
        <v>20496</v>
      </c>
      <c r="B3538" s="9" t="s">
        <v>20497</v>
      </c>
      <c r="C3538" s="9" t="s">
        <v>20498</v>
      </c>
      <c r="D3538" s="9">
        <v>3536</v>
      </c>
      <c r="E3538" s="9" t="s">
        <v>20499</v>
      </c>
      <c r="F3538" s="9" t="s">
        <v>318</v>
      </c>
      <c r="G3538" s="9" t="s">
        <v>20500</v>
      </c>
      <c r="H3538" s="9" t="s">
        <v>320</v>
      </c>
      <c r="I3538" s="9"/>
      <c r="J3538" s="9"/>
      <c r="K3538" s="9" t="s">
        <v>20501</v>
      </c>
      <c r="L3538" s="9" t="s">
        <v>20501</v>
      </c>
    </row>
    <row r="3539" spans="1:12" x14ac:dyDescent="0.35">
      <c r="A3539" s="9" t="s">
        <v>20502</v>
      </c>
      <c r="B3539" s="9" t="s">
        <v>20503</v>
      </c>
      <c r="C3539" s="9" t="s">
        <v>20504</v>
      </c>
      <c r="D3539" s="9">
        <v>3537</v>
      </c>
      <c r="E3539" s="9" t="s">
        <v>20505</v>
      </c>
      <c r="F3539" s="9" t="s">
        <v>318</v>
      </c>
      <c r="G3539" s="9" t="s">
        <v>20506</v>
      </c>
      <c r="H3539" s="9" t="s">
        <v>320</v>
      </c>
      <c r="I3539" s="9"/>
      <c r="J3539" s="9"/>
      <c r="K3539" s="9"/>
      <c r="L3539" s="9"/>
    </row>
    <row r="3540" spans="1:12" x14ac:dyDescent="0.35">
      <c r="A3540" s="9" t="s">
        <v>20507</v>
      </c>
      <c r="B3540" s="9" t="s">
        <v>20508</v>
      </c>
      <c r="C3540" s="9" t="s">
        <v>20509</v>
      </c>
      <c r="D3540" s="9">
        <v>3538</v>
      </c>
      <c r="E3540" s="9" t="s">
        <v>20510</v>
      </c>
      <c r="F3540" s="9" t="s">
        <v>318</v>
      </c>
      <c r="G3540" s="9" t="s">
        <v>20511</v>
      </c>
      <c r="H3540" s="9" t="s">
        <v>320</v>
      </c>
      <c r="I3540" s="9"/>
      <c r="J3540" s="9"/>
      <c r="K3540" s="9"/>
      <c r="L3540" s="9"/>
    </row>
    <row r="3541" spans="1:12" x14ac:dyDescent="0.35">
      <c r="A3541" s="9" t="s">
        <v>20512</v>
      </c>
      <c r="B3541" s="9" t="s">
        <v>20513</v>
      </c>
      <c r="C3541" s="9" t="s">
        <v>20514</v>
      </c>
      <c r="D3541" s="9">
        <v>3539</v>
      </c>
      <c r="E3541" s="9" t="s">
        <v>20515</v>
      </c>
      <c r="F3541" s="9" t="s">
        <v>412</v>
      </c>
      <c r="G3541" s="9"/>
      <c r="H3541" s="9"/>
      <c r="I3541" s="9"/>
      <c r="J3541" s="9" t="s">
        <v>20516</v>
      </c>
      <c r="K3541" s="9" t="s">
        <v>20517</v>
      </c>
      <c r="L3541" s="9" t="s">
        <v>20517</v>
      </c>
    </row>
    <row r="3542" spans="1:12" x14ac:dyDescent="0.35">
      <c r="A3542" s="9" t="s">
        <v>20518</v>
      </c>
      <c r="B3542" s="9" t="s">
        <v>20519</v>
      </c>
      <c r="C3542" s="9" t="s">
        <v>20520</v>
      </c>
      <c r="D3542" s="9">
        <v>3540</v>
      </c>
      <c r="E3542" s="9" t="s">
        <v>20521</v>
      </c>
      <c r="F3542" s="9" t="s">
        <v>318</v>
      </c>
      <c r="G3542" s="9"/>
      <c r="H3542" s="9"/>
      <c r="I3542" s="9"/>
      <c r="J3542" s="9"/>
      <c r="K3542" s="9"/>
      <c r="L3542" s="9"/>
    </row>
    <row r="3543" spans="1:12" x14ac:dyDescent="0.35">
      <c r="A3543" s="9" t="s">
        <v>20522</v>
      </c>
      <c r="B3543" s="9" t="s">
        <v>20523</v>
      </c>
      <c r="C3543" s="9" t="s">
        <v>20524</v>
      </c>
      <c r="D3543" s="9">
        <v>3541</v>
      </c>
      <c r="E3543" s="9" t="s">
        <v>20525</v>
      </c>
      <c r="F3543" s="9" t="s">
        <v>318</v>
      </c>
      <c r="G3543" s="9" t="s">
        <v>20526</v>
      </c>
      <c r="H3543" s="9" t="s">
        <v>327</v>
      </c>
      <c r="I3543" s="9"/>
      <c r="J3543" s="9"/>
      <c r="K3543" s="9"/>
      <c r="L3543" s="9"/>
    </row>
    <row r="3544" spans="1:12" x14ac:dyDescent="0.35">
      <c r="A3544" s="9" t="s">
        <v>20527</v>
      </c>
      <c r="B3544" s="9" t="s">
        <v>20528</v>
      </c>
      <c r="C3544" s="9" t="s">
        <v>20529</v>
      </c>
      <c r="D3544" s="9">
        <v>3542</v>
      </c>
      <c r="E3544" s="9" t="s">
        <v>20530</v>
      </c>
      <c r="F3544" s="9" t="s">
        <v>365</v>
      </c>
      <c r="G3544" s="9" t="s">
        <v>20531</v>
      </c>
      <c r="H3544" s="9" t="s">
        <v>327</v>
      </c>
      <c r="I3544" s="9"/>
      <c r="J3544" s="9"/>
      <c r="K3544" s="9"/>
      <c r="L3544" s="9"/>
    </row>
    <row r="3545" spans="1:12" x14ac:dyDescent="0.35">
      <c r="A3545" s="9" t="s">
        <v>20532</v>
      </c>
      <c r="B3545" s="9" t="s">
        <v>20533</v>
      </c>
      <c r="C3545" s="9" t="s">
        <v>20534</v>
      </c>
      <c r="D3545" s="9">
        <v>3543</v>
      </c>
      <c r="E3545" s="9" t="s">
        <v>20535</v>
      </c>
      <c r="F3545" s="9" t="s">
        <v>392</v>
      </c>
      <c r="G3545" s="9" t="s">
        <v>20536</v>
      </c>
      <c r="H3545" s="9" t="s">
        <v>327</v>
      </c>
      <c r="I3545" s="9"/>
      <c r="J3545" s="9" t="s">
        <v>20537</v>
      </c>
      <c r="K3545" s="9" t="s">
        <v>20538</v>
      </c>
      <c r="L3545" s="9" t="s">
        <v>20538</v>
      </c>
    </row>
    <row r="3546" spans="1:12" x14ac:dyDescent="0.35">
      <c r="A3546" s="9" t="s">
        <v>20539</v>
      </c>
      <c r="B3546" s="9" t="s">
        <v>20540</v>
      </c>
      <c r="C3546" s="9" t="s">
        <v>20541</v>
      </c>
      <c r="D3546" s="9">
        <v>3544</v>
      </c>
      <c r="E3546" s="9" t="s">
        <v>20542</v>
      </c>
      <c r="F3546" s="9" t="s">
        <v>392</v>
      </c>
      <c r="G3546" s="9" t="s">
        <v>20543</v>
      </c>
      <c r="H3546" s="9" t="s">
        <v>320</v>
      </c>
      <c r="I3546" s="9"/>
      <c r="J3546" s="9"/>
      <c r="K3546" s="9" t="s">
        <v>20544</v>
      </c>
      <c r="L3546" s="9" t="s">
        <v>20545</v>
      </c>
    </row>
    <row r="3547" spans="1:12" x14ac:dyDescent="0.35">
      <c r="A3547" s="9" t="s">
        <v>20546</v>
      </c>
      <c r="B3547" s="9" t="s">
        <v>20547</v>
      </c>
      <c r="C3547" s="9" t="s">
        <v>20548</v>
      </c>
      <c r="D3547" s="9">
        <v>3545</v>
      </c>
      <c r="E3547" s="9" t="s">
        <v>20549</v>
      </c>
      <c r="F3547" s="9" t="s">
        <v>318</v>
      </c>
      <c r="G3547" s="9" t="s">
        <v>20550</v>
      </c>
      <c r="H3547" s="9" t="s">
        <v>320</v>
      </c>
      <c r="I3547" s="9"/>
      <c r="J3547" s="9"/>
      <c r="K3547" s="9"/>
      <c r="L3547" s="9"/>
    </row>
    <row r="3548" spans="1:12" x14ac:dyDescent="0.35">
      <c r="A3548" s="9" t="s">
        <v>20551</v>
      </c>
      <c r="B3548" s="9" t="s">
        <v>20552</v>
      </c>
      <c r="C3548" s="9" t="s">
        <v>20553</v>
      </c>
      <c r="D3548" s="9">
        <v>3546</v>
      </c>
      <c r="E3548" s="9" t="s">
        <v>20554</v>
      </c>
      <c r="F3548" s="9" t="s">
        <v>318</v>
      </c>
      <c r="G3548" s="9" t="s">
        <v>20555</v>
      </c>
      <c r="H3548" s="9" t="s">
        <v>320</v>
      </c>
      <c r="I3548" s="9"/>
      <c r="J3548" s="9"/>
      <c r="K3548" s="9"/>
      <c r="L3548" s="9"/>
    </row>
    <row r="3549" spans="1:12" x14ac:dyDescent="0.35">
      <c r="A3549" s="9" t="s">
        <v>20556</v>
      </c>
      <c r="B3549" s="9" t="s">
        <v>20557</v>
      </c>
      <c r="C3549" s="9" t="s">
        <v>20558</v>
      </c>
      <c r="D3549" s="9">
        <v>3547</v>
      </c>
      <c r="E3549" s="9" t="s">
        <v>20559</v>
      </c>
      <c r="F3549" s="9" t="s">
        <v>392</v>
      </c>
      <c r="G3549" s="9" t="s">
        <v>20560</v>
      </c>
      <c r="H3549" s="9" t="s">
        <v>327</v>
      </c>
      <c r="I3549" s="9"/>
      <c r="J3549" s="9"/>
      <c r="K3549" s="9"/>
      <c r="L3549" s="9"/>
    </row>
    <row r="3550" spans="1:12" x14ac:dyDescent="0.35">
      <c r="A3550" s="9" t="s">
        <v>20561</v>
      </c>
      <c r="B3550" s="9" t="s">
        <v>20562</v>
      </c>
      <c r="C3550" s="9" t="s">
        <v>20563</v>
      </c>
      <c r="D3550" s="9">
        <v>3548</v>
      </c>
      <c r="E3550" s="9" t="s">
        <v>20564</v>
      </c>
      <c r="F3550" s="9" t="s">
        <v>318</v>
      </c>
      <c r="G3550" s="9" t="s">
        <v>20565</v>
      </c>
      <c r="H3550" s="9" t="s">
        <v>327</v>
      </c>
      <c r="I3550" s="9"/>
      <c r="J3550" s="9" t="s">
        <v>20566</v>
      </c>
      <c r="K3550" s="9" t="s">
        <v>20567</v>
      </c>
      <c r="L3550" s="9" t="s">
        <v>20567</v>
      </c>
    </row>
    <row r="3551" spans="1:12" x14ac:dyDescent="0.35">
      <c r="A3551" s="9" t="s">
        <v>20568</v>
      </c>
      <c r="B3551" s="9" t="s">
        <v>20569</v>
      </c>
      <c r="C3551" s="9" t="s">
        <v>20570</v>
      </c>
      <c r="D3551" s="9">
        <v>3549</v>
      </c>
      <c r="E3551" s="9" t="s">
        <v>20571</v>
      </c>
      <c r="F3551" s="9" t="s">
        <v>412</v>
      </c>
      <c r="G3551" s="9" t="s">
        <v>20572</v>
      </c>
      <c r="H3551" s="9" t="s">
        <v>327</v>
      </c>
      <c r="I3551" s="9"/>
      <c r="J3551" s="9" t="s">
        <v>20573</v>
      </c>
      <c r="K3551" s="9" t="s">
        <v>20574</v>
      </c>
      <c r="L3551" s="9" t="s">
        <v>20574</v>
      </c>
    </row>
    <row r="3552" spans="1:12" x14ac:dyDescent="0.35">
      <c r="A3552" s="9" t="s">
        <v>20575</v>
      </c>
      <c r="B3552" s="9" t="s">
        <v>20576</v>
      </c>
      <c r="C3552" s="9" t="s">
        <v>20577</v>
      </c>
      <c r="D3552" s="9">
        <v>3550</v>
      </c>
      <c r="E3552" s="9" t="s">
        <v>20578</v>
      </c>
      <c r="F3552" s="9" t="s">
        <v>392</v>
      </c>
      <c r="G3552" s="9" t="s">
        <v>20579</v>
      </c>
      <c r="H3552" s="9" t="s">
        <v>320</v>
      </c>
      <c r="I3552" s="9"/>
      <c r="J3552" s="9"/>
      <c r="K3552" s="9"/>
      <c r="L3552" s="9"/>
    </row>
    <row r="3553" spans="1:12" x14ac:dyDescent="0.35">
      <c r="A3553" s="9" t="s">
        <v>20580</v>
      </c>
      <c r="B3553" s="9" t="s">
        <v>20581</v>
      </c>
      <c r="C3553" s="9" t="s">
        <v>20582</v>
      </c>
      <c r="D3553" s="9">
        <v>3551</v>
      </c>
      <c r="E3553" s="9" t="s">
        <v>20583</v>
      </c>
      <c r="F3553" s="9" t="s">
        <v>318</v>
      </c>
      <c r="G3553" s="9" t="s">
        <v>20584</v>
      </c>
      <c r="H3553" s="9" t="s">
        <v>320</v>
      </c>
      <c r="I3553" s="9"/>
      <c r="J3553" s="9"/>
      <c r="K3553" s="9"/>
      <c r="L3553" s="9"/>
    </row>
    <row r="3554" spans="1:12" x14ac:dyDescent="0.35">
      <c r="A3554" s="9" t="s">
        <v>20585</v>
      </c>
      <c r="B3554" s="9" t="s">
        <v>20586</v>
      </c>
      <c r="C3554" s="9" t="s">
        <v>20587</v>
      </c>
      <c r="D3554" s="9">
        <v>3552</v>
      </c>
      <c r="E3554" s="9" t="s">
        <v>20588</v>
      </c>
      <c r="F3554" s="9" t="s">
        <v>318</v>
      </c>
      <c r="G3554" s="9" t="s">
        <v>20589</v>
      </c>
      <c r="H3554" s="9" t="s">
        <v>320</v>
      </c>
      <c r="I3554" s="9"/>
      <c r="J3554" s="9"/>
      <c r="K3554" s="9"/>
      <c r="L3554" s="9"/>
    </row>
    <row r="3555" spans="1:12" x14ac:dyDescent="0.35">
      <c r="A3555" s="9" t="s">
        <v>20590</v>
      </c>
      <c r="B3555" s="9" t="s">
        <v>20591</v>
      </c>
      <c r="C3555" s="9" t="s">
        <v>20592</v>
      </c>
      <c r="D3555" s="9">
        <v>3553</v>
      </c>
      <c r="E3555" s="9" t="s">
        <v>20593</v>
      </c>
      <c r="F3555" s="9" t="s">
        <v>318</v>
      </c>
      <c r="G3555" s="9" t="s">
        <v>20594</v>
      </c>
      <c r="H3555" s="9" t="s">
        <v>320</v>
      </c>
      <c r="I3555" s="9"/>
      <c r="J3555" s="9"/>
      <c r="K3555" s="9"/>
      <c r="L3555" s="9"/>
    </row>
    <row r="3556" spans="1:12" x14ac:dyDescent="0.35">
      <c r="A3556" s="9" t="s">
        <v>20595</v>
      </c>
      <c r="B3556" s="9" t="s">
        <v>20596</v>
      </c>
      <c r="C3556" s="9" t="s">
        <v>20597</v>
      </c>
      <c r="D3556" s="9">
        <v>3554</v>
      </c>
      <c r="E3556" s="9" t="s">
        <v>20598</v>
      </c>
      <c r="F3556" s="9" t="s">
        <v>318</v>
      </c>
      <c r="G3556" s="9" t="s">
        <v>20599</v>
      </c>
      <c r="H3556" s="9" t="s">
        <v>327</v>
      </c>
      <c r="I3556" s="9"/>
      <c r="J3556" s="9"/>
      <c r="K3556" s="9"/>
      <c r="L3556" s="9"/>
    </row>
    <row r="3557" spans="1:12" x14ac:dyDescent="0.35">
      <c r="A3557" s="9" t="s">
        <v>20600</v>
      </c>
      <c r="B3557" s="9" t="s">
        <v>20601</v>
      </c>
      <c r="C3557" s="9" t="s">
        <v>20602</v>
      </c>
      <c r="D3557" s="9">
        <v>3555</v>
      </c>
      <c r="E3557" s="9" t="s">
        <v>20603</v>
      </c>
      <c r="F3557" s="9" t="s">
        <v>318</v>
      </c>
      <c r="G3557" s="9" t="s">
        <v>20604</v>
      </c>
      <c r="H3557" s="9" t="s">
        <v>320</v>
      </c>
      <c r="I3557" s="9"/>
      <c r="J3557" s="9"/>
      <c r="K3557" s="9"/>
      <c r="L3557" s="9"/>
    </row>
    <row r="3558" spans="1:12" x14ac:dyDescent="0.35">
      <c r="A3558" s="9" t="s">
        <v>20605</v>
      </c>
      <c r="B3558" s="9" t="s">
        <v>20606</v>
      </c>
      <c r="C3558" s="9" t="s">
        <v>20607</v>
      </c>
      <c r="D3558" s="9">
        <v>3556</v>
      </c>
      <c r="E3558" s="9" t="s">
        <v>20608</v>
      </c>
      <c r="F3558" s="9" t="s">
        <v>318</v>
      </c>
      <c r="G3558" s="9" t="s">
        <v>20609</v>
      </c>
      <c r="H3558" s="9" t="s">
        <v>327</v>
      </c>
      <c r="I3558" s="9"/>
      <c r="J3558" s="9" t="s">
        <v>20610</v>
      </c>
      <c r="K3558" s="9" t="s">
        <v>20611</v>
      </c>
      <c r="L3558" s="9" t="s">
        <v>20611</v>
      </c>
    </row>
    <row r="3559" spans="1:12" x14ac:dyDescent="0.35">
      <c r="A3559" s="9" t="s">
        <v>20612</v>
      </c>
      <c r="B3559" s="9" t="s">
        <v>20613</v>
      </c>
      <c r="C3559" s="9" t="s">
        <v>20614</v>
      </c>
      <c r="D3559" s="9">
        <v>3557</v>
      </c>
      <c r="E3559" s="9" t="s">
        <v>20615</v>
      </c>
      <c r="F3559" s="9" t="s">
        <v>318</v>
      </c>
      <c r="G3559" s="9" t="s">
        <v>20599</v>
      </c>
      <c r="H3559" s="9" t="s">
        <v>327</v>
      </c>
      <c r="I3559" s="9"/>
      <c r="J3559" s="9"/>
      <c r="K3559" s="9" t="s">
        <v>20616</v>
      </c>
      <c r="L3559" s="9" t="s">
        <v>20616</v>
      </c>
    </row>
    <row r="3560" spans="1:12" x14ac:dyDescent="0.35">
      <c r="A3560" s="9" t="s">
        <v>20617</v>
      </c>
      <c r="B3560" s="9" t="s">
        <v>20618</v>
      </c>
      <c r="C3560" s="9" t="s">
        <v>20619</v>
      </c>
      <c r="D3560" s="9">
        <v>3558</v>
      </c>
      <c r="E3560" s="9" t="s">
        <v>20620</v>
      </c>
      <c r="F3560" s="9" t="s">
        <v>318</v>
      </c>
      <c r="G3560" s="9" t="s">
        <v>20621</v>
      </c>
      <c r="H3560" s="9" t="s">
        <v>320</v>
      </c>
      <c r="I3560" s="9"/>
      <c r="J3560" s="9"/>
      <c r="K3560" s="9" t="s">
        <v>531</v>
      </c>
      <c r="L3560" s="9" t="s">
        <v>531</v>
      </c>
    </row>
    <row r="3561" spans="1:12" x14ac:dyDescent="0.35">
      <c r="A3561" s="9" t="s">
        <v>20622</v>
      </c>
      <c r="B3561" s="9" t="s">
        <v>20623</v>
      </c>
      <c r="C3561" s="9" t="s">
        <v>20624</v>
      </c>
      <c r="D3561" s="9">
        <v>3559</v>
      </c>
      <c r="E3561" s="9" t="s">
        <v>20625</v>
      </c>
      <c r="F3561" s="9" t="s">
        <v>412</v>
      </c>
      <c r="G3561" s="9" t="s">
        <v>20626</v>
      </c>
      <c r="H3561" s="9" t="s">
        <v>327</v>
      </c>
      <c r="I3561" s="9"/>
      <c r="J3561" s="9" t="s">
        <v>20627</v>
      </c>
      <c r="K3561" s="9" t="s">
        <v>20628</v>
      </c>
      <c r="L3561" s="9" t="s">
        <v>20628</v>
      </c>
    </row>
    <row r="3562" spans="1:12" x14ac:dyDescent="0.35">
      <c r="A3562" s="9" t="s">
        <v>20629</v>
      </c>
      <c r="B3562" s="9" t="s">
        <v>20630</v>
      </c>
      <c r="C3562" s="9" t="s">
        <v>20631</v>
      </c>
      <c r="D3562" s="9">
        <v>3560</v>
      </c>
      <c r="E3562" s="9" t="s">
        <v>20632</v>
      </c>
      <c r="F3562" s="9" t="s">
        <v>318</v>
      </c>
      <c r="G3562" s="9" t="s">
        <v>20633</v>
      </c>
      <c r="H3562" s="9" t="s">
        <v>320</v>
      </c>
      <c r="I3562" s="9"/>
      <c r="J3562" s="9"/>
      <c r="K3562" s="9"/>
      <c r="L3562" s="9"/>
    </row>
    <row r="3563" spans="1:12" x14ac:dyDescent="0.35">
      <c r="A3563" s="9" t="s">
        <v>20634</v>
      </c>
      <c r="B3563" s="9" t="s">
        <v>20635</v>
      </c>
      <c r="C3563" s="9" t="s">
        <v>20636</v>
      </c>
      <c r="D3563" s="9">
        <v>3561</v>
      </c>
      <c r="E3563" s="9" t="s">
        <v>20637</v>
      </c>
      <c r="F3563" s="9" t="s">
        <v>318</v>
      </c>
      <c r="G3563" s="9" t="s">
        <v>20638</v>
      </c>
      <c r="H3563" s="9" t="s">
        <v>320</v>
      </c>
      <c r="I3563" s="9"/>
      <c r="J3563" s="9"/>
      <c r="K3563" s="9" t="s">
        <v>20639</v>
      </c>
      <c r="L3563" s="9" t="s">
        <v>20639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EF099-7757-44E4-A004-2ACFAF02481A}">
  <sheetPr>
    <tabColor rgb="FF7030A0"/>
  </sheetPr>
  <dimension ref="A1:U52"/>
  <sheetViews>
    <sheetView workbookViewId="0">
      <pane ySplit="1" topLeftCell="A2" activePane="bottomLeft" state="frozen"/>
      <selection pane="bottomLeft" activeCell="U8" sqref="U2:U8"/>
    </sheetView>
  </sheetViews>
  <sheetFormatPr defaultRowHeight="14.5" x14ac:dyDescent="0.35"/>
  <cols>
    <col min="1" max="1" width="9.6328125" style="14" customWidth="1"/>
    <col min="2" max="2" width="14.453125" style="15" customWidth="1"/>
    <col min="3" max="3" width="13.6328125" style="15" customWidth="1"/>
    <col min="4" max="6" width="12.6328125" style="16" customWidth="1"/>
    <col min="7" max="7" width="14" style="16" customWidth="1"/>
    <col min="8" max="8" width="12.6328125" style="16" customWidth="1"/>
    <col min="9" max="9" width="14.7265625" style="17" customWidth="1"/>
    <col min="10" max="10" width="14.7265625" style="16" customWidth="1"/>
    <col min="11" max="11" width="13.54296875" style="16" customWidth="1"/>
    <col min="12" max="12" width="15.81640625" style="16" customWidth="1"/>
    <col min="13" max="13" width="12.26953125" style="16" bestFit="1" customWidth="1"/>
    <col min="14" max="14" width="13.1796875" style="16" customWidth="1"/>
    <col min="15" max="15" width="12.54296875" style="16" customWidth="1"/>
    <col min="16" max="16" width="13.6328125" style="16" customWidth="1"/>
    <col min="17" max="17" width="13.6328125" style="14" customWidth="1"/>
    <col min="18" max="18" width="1.1796875" style="14" customWidth="1"/>
    <col min="19" max="19" width="29.81640625" style="14" bestFit="1" customWidth="1"/>
    <col min="20" max="20" width="9.81640625" style="14" bestFit="1" customWidth="1"/>
    <col min="21" max="21" width="8.6328125" style="16" bestFit="1" customWidth="1"/>
    <col min="22" max="16384" width="8.7265625" style="14"/>
  </cols>
  <sheetData>
    <row r="1" spans="1:21" s="10" customFormat="1" ht="29" x14ac:dyDescent="0.35">
      <c r="A1" s="10" t="s">
        <v>20640</v>
      </c>
      <c r="B1" s="11" t="s">
        <v>20641</v>
      </c>
      <c r="C1" s="11" t="s">
        <v>20642</v>
      </c>
      <c r="D1" s="12" t="s">
        <v>20643</v>
      </c>
      <c r="E1" s="12" t="s">
        <v>20644</v>
      </c>
      <c r="F1" s="12" t="s">
        <v>20645</v>
      </c>
      <c r="G1" s="12" t="s">
        <v>20646</v>
      </c>
      <c r="H1" s="12" t="s">
        <v>20647</v>
      </c>
      <c r="I1" s="13" t="s">
        <v>23</v>
      </c>
      <c r="J1" s="12" t="s">
        <v>20648</v>
      </c>
      <c r="K1" s="12" t="s">
        <v>20649</v>
      </c>
      <c r="L1" s="12" t="s">
        <v>20650</v>
      </c>
      <c r="M1" s="12" t="s">
        <v>20651</v>
      </c>
      <c r="N1" s="12" t="s">
        <v>20652</v>
      </c>
      <c r="O1" s="12" t="s">
        <v>20653</v>
      </c>
      <c r="P1" s="12" t="s">
        <v>20654</v>
      </c>
      <c r="Q1" s="12" t="s">
        <v>20655</v>
      </c>
      <c r="S1" s="10" t="s">
        <v>20656</v>
      </c>
      <c r="T1" s="10" t="s">
        <v>20657</v>
      </c>
      <c r="U1" s="12" t="s">
        <v>20684</v>
      </c>
    </row>
    <row r="2" spans="1:21" x14ac:dyDescent="0.35">
      <c r="A2" s="14">
        <v>2000</v>
      </c>
      <c r="B2" s="15">
        <f>DATE(A2-1,7,1)</f>
        <v>36342</v>
      </c>
      <c r="C2" s="15">
        <f>DATE(A2,6,30)</f>
        <v>36707</v>
      </c>
      <c r="D2" s="16">
        <v>0.26100000000000001</v>
      </c>
      <c r="E2" s="16">
        <v>0</v>
      </c>
      <c r="F2" s="16">
        <v>1.7999999999999999E-2</v>
      </c>
      <c r="G2" s="16">
        <v>0</v>
      </c>
      <c r="H2" s="16">
        <v>0</v>
      </c>
      <c r="I2" s="17">
        <v>316.22000000000003</v>
      </c>
      <c r="J2" s="16">
        <v>0.54900000000000004</v>
      </c>
      <c r="K2" s="16">
        <v>0.49399999999999999</v>
      </c>
      <c r="L2" s="16">
        <v>0.42499999999999999</v>
      </c>
      <c r="M2" s="16">
        <v>0.47099999999999997</v>
      </c>
      <c r="N2" s="16">
        <v>0</v>
      </c>
      <c r="O2" s="16">
        <v>0</v>
      </c>
      <c r="P2" s="16">
        <v>0.03</v>
      </c>
      <c r="Q2" s="16">
        <v>0.03</v>
      </c>
      <c r="S2" s="14" t="s">
        <v>20648</v>
      </c>
      <c r="T2" s="14">
        <v>10</v>
      </c>
      <c r="U2" s="16">
        <f ca="1">VLOOKUP(fyttouse,ratetable[],ratetypetable[[#This Row],[Column
Number]],FALSE)</f>
        <v>0.66500000000000004</v>
      </c>
    </row>
    <row r="3" spans="1:21" x14ac:dyDescent="0.35">
      <c r="A3" s="14">
        <v>2001</v>
      </c>
      <c r="B3" s="15">
        <f t="shared" ref="B3:B52" si="0">DATE(A3-1,7,1)</f>
        <v>36708</v>
      </c>
      <c r="C3" s="15">
        <f t="shared" ref="C3:C52" si="1">DATE(A3,6,30)</f>
        <v>37072</v>
      </c>
      <c r="D3" s="16">
        <v>0.26100000000000001</v>
      </c>
      <c r="E3" s="16">
        <v>0</v>
      </c>
      <c r="F3" s="16">
        <v>1.2999999999999999E-2</v>
      </c>
      <c r="G3" s="16">
        <v>0</v>
      </c>
      <c r="H3" s="16">
        <v>0</v>
      </c>
      <c r="I3" s="17">
        <v>328.44</v>
      </c>
      <c r="J3" s="16">
        <v>0.53400000000000003</v>
      </c>
      <c r="K3" s="16">
        <v>0.499</v>
      </c>
      <c r="L3" s="16">
        <v>0.34599999999999997</v>
      </c>
      <c r="M3" s="16">
        <v>0.42699999999999999</v>
      </c>
      <c r="N3" s="16">
        <v>0</v>
      </c>
      <c r="O3" s="16">
        <v>0</v>
      </c>
      <c r="P3" s="16">
        <v>0.03</v>
      </c>
      <c r="Q3" s="16">
        <v>0.03</v>
      </c>
      <c r="S3" s="14" t="s">
        <v>20649</v>
      </c>
      <c r="T3" s="14">
        <v>11</v>
      </c>
      <c r="U3" s="16">
        <f ca="1">VLOOKUP(fyttouse,ratetable[],ratetypetable[[#This Row],[Column
Number]],FALSE)</f>
        <v>0.57399999999999995</v>
      </c>
    </row>
    <row r="4" spans="1:21" x14ac:dyDescent="0.35">
      <c r="A4" s="14">
        <v>2002</v>
      </c>
      <c r="B4" s="15">
        <f t="shared" si="0"/>
        <v>37073</v>
      </c>
      <c r="C4" s="15">
        <f t="shared" si="1"/>
        <v>37437</v>
      </c>
      <c r="D4" s="16">
        <v>0.24099999999999999</v>
      </c>
      <c r="E4" s="16">
        <v>0</v>
      </c>
      <c r="F4" s="16">
        <v>1.4999999999999999E-2</v>
      </c>
      <c r="G4" s="16">
        <v>0</v>
      </c>
      <c r="H4" s="16">
        <v>0</v>
      </c>
      <c r="I4" s="17">
        <v>345</v>
      </c>
      <c r="J4" s="16">
        <v>0.52100000000000002</v>
      </c>
      <c r="K4" s="16">
        <v>0.497</v>
      </c>
      <c r="L4" s="16">
        <v>0.33500000000000002</v>
      </c>
      <c r="M4" s="16">
        <v>0.44700000000000001</v>
      </c>
      <c r="N4" s="16">
        <v>0</v>
      </c>
      <c r="O4" s="16">
        <v>0</v>
      </c>
      <c r="P4" s="16">
        <v>0.03</v>
      </c>
      <c r="Q4" s="16">
        <v>0.03</v>
      </c>
      <c r="S4" s="14" t="s">
        <v>20650</v>
      </c>
      <c r="T4" s="14">
        <v>12</v>
      </c>
      <c r="U4" s="16">
        <f ca="1">VLOOKUP(fyttouse,ratetable[],ratetypetable[[#This Row],[Column
Number]],FALSE)</f>
        <v>0.36699999999999999</v>
      </c>
    </row>
    <row r="5" spans="1:21" x14ac:dyDescent="0.35">
      <c r="A5" s="14">
        <v>2003</v>
      </c>
      <c r="B5" s="15">
        <f t="shared" si="0"/>
        <v>37438</v>
      </c>
      <c r="C5" s="15">
        <f t="shared" si="1"/>
        <v>37802</v>
      </c>
      <c r="D5" s="16">
        <v>0.23499999999999999</v>
      </c>
      <c r="E5" s="16">
        <v>0</v>
      </c>
      <c r="F5" s="16">
        <v>1.4E-2</v>
      </c>
      <c r="G5" s="16">
        <v>0</v>
      </c>
      <c r="H5" s="16">
        <v>0</v>
      </c>
      <c r="I5" s="17">
        <v>366</v>
      </c>
      <c r="J5" s="16">
        <v>0.51800000000000002</v>
      </c>
      <c r="K5" s="16">
        <v>0.49199999999999999</v>
      </c>
      <c r="L5" s="16">
        <v>0.34899999999999998</v>
      </c>
      <c r="M5" s="16">
        <v>0.44600000000000001</v>
      </c>
      <c r="N5" s="16">
        <v>0</v>
      </c>
      <c r="O5" s="16">
        <v>0</v>
      </c>
      <c r="P5" s="16">
        <v>0.03</v>
      </c>
      <c r="Q5" s="16">
        <v>0.03</v>
      </c>
      <c r="S5" s="14" t="s">
        <v>20651</v>
      </c>
      <c r="T5" s="14">
        <v>13</v>
      </c>
      <c r="U5" s="16">
        <f ca="1">VLOOKUP(fyttouse,ratetable[],ratetypetable[[#This Row],[Column
Number]],FALSE)</f>
        <v>0.52800000000000002</v>
      </c>
    </row>
    <row r="6" spans="1:21" x14ac:dyDescent="0.35">
      <c r="A6" s="14">
        <v>2004</v>
      </c>
      <c r="B6" s="15">
        <f t="shared" si="0"/>
        <v>37803</v>
      </c>
      <c r="C6" s="15">
        <f t="shared" si="1"/>
        <v>38168</v>
      </c>
      <c r="D6" s="16">
        <v>0.23899999999999999</v>
      </c>
      <c r="E6" s="16">
        <v>0</v>
      </c>
      <c r="F6" s="16">
        <v>1.4E-2</v>
      </c>
      <c r="G6" s="16">
        <v>0</v>
      </c>
      <c r="H6" s="16">
        <v>0</v>
      </c>
      <c r="I6" s="17">
        <v>422</v>
      </c>
      <c r="J6" s="16">
        <v>0.51200000000000001</v>
      </c>
      <c r="K6" s="16">
        <v>0.49399999999999999</v>
      </c>
      <c r="L6" s="16">
        <v>0.378</v>
      </c>
      <c r="M6" s="16">
        <v>0.44800000000000001</v>
      </c>
      <c r="N6" s="16">
        <v>0</v>
      </c>
      <c r="O6" s="16">
        <v>0</v>
      </c>
      <c r="P6" s="16">
        <v>0.03</v>
      </c>
      <c r="Q6" s="16">
        <v>0.03</v>
      </c>
      <c r="S6" s="14" t="s">
        <v>20658</v>
      </c>
      <c r="T6" s="14">
        <v>14</v>
      </c>
      <c r="U6" s="16">
        <f ca="1">VLOOKUP(fyttouse,ratetable[],ratetypetable[[#This Row],[Column
Number]],FALSE)</f>
        <v>0.35199999999999998</v>
      </c>
    </row>
    <row r="7" spans="1:21" x14ac:dyDescent="0.35">
      <c r="A7" s="14">
        <v>2005</v>
      </c>
      <c r="B7" s="15">
        <f t="shared" si="0"/>
        <v>38169</v>
      </c>
      <c r="C7" s="15">
        <f t="shared" si="1"/>
        <v>38533</v>
      </c>
      <c r="D7" s="16">
        <v>0.24299999999999999</v>
      </c>
      <c r="E7" s="16">
        <v>0</v>
      </c>
      <c r="F7" s="16">
        <v>1.2999999999999999E-2</v>
      </c>
      <c r="G7" s="16">
        <v>0</v>
      </c>
      <c r="H7" s="16">
        <v>0</v>
      </c>
      <c r="I7" s="17">
        <v>444</v>
      </c>
      <c r="J7" s="16">
        <v>0.51200000000000001</v>
      </c>
      <c r="K7" s="16">
        <v>0.49399999999999999</v>
      </c>
      <c r="L7" s="16">
        <v>0.378</v>
      </c>
      <c r="M7" s="16">
        <v>0.44800000000000001</v>
      </c>
      <c r="N7" s="16">
        <v>0</v>
      </c>
      <c r="O7" s="16">
        <v>0</v>
      </c>
      <c r="P7" s="16">
        <v>0.03</v>
      </c>
      <c r="Q7" s="16">
        <v>0.03</v>
      </c>
      <c r="S7" s="14" t="s">
        <v>20659</v>
      </c>
      <c r="T7" s="14">
        <v>15</v>
      </c>
      <c r="U7" s="16">
        <f ca="1">VLOOKUP(fyttouse,ratetable[],ratetypetable[[#This Row],[Column
Number]],FALSE)</f>
        <v>0.26</v>
      </c>
    </row>
    <row r="8" spans="1:21" x14ac:dyDescent="0.35">
      <c r="A8" s="14">
        <v>2006</v>
      </c>
      <c r="B8" s="15">
        <f t="shared" si="0"/>
        <v>38534</v>
      </c>
      <c r="C8" s="15">
        <f t="shared" si="1"/>
        <v>38898</v>
      </c>
      <c r="D8" s="16">
        <v>0.23499999999999999</v>
      </c>
      <c r="E8" s="16">
        <v>0</v>
      </c>
      <c r="F8" s="16">
        <v>1.4E-2</v>
      </c>
      <c r="G8" s="16">
        <v>0</v>
      </c>
      <c r="H8" s="16">
        <v>0</v>
      </c>
      <c r="I8" s="17">
        <v>480</v>
      </c>
      <c r="J8" s="16">
        <v>0.53</v>
      </c>
      <c r="K8" s="16">
        <v>0.503</v>
      </c>
      <c r="L8" s="16">
        <v>0.36299999999999999</v>
      </c>
      <c r="M8" s="16">
        <v>0.51</v>
      </c>
      <c r="N8" s="16">
        <v>0</v>
      </c>
      <c r="O8" s="16">
        <v>0</v>
      </c>
      <c r="P8" s="16">
        <v>0.03</v>
      </c>
      <c r="Q8" s="16">
        <v>0.03</v>
      </c>
      <c r="S8" s="14" t="s">
        <v>20660</v>
      </c>
      <c r="U8" s="16">
        <v>0</v>
      </c>
    </row>
    <row r="9" spans="1:21" x14ac:dyDescent="0.35">
      <c r="A9" s="14">
        <v>2007</v>
      </c>
      <c r="B9" s="15">
        <f t="shared" si="0"/>
        <v>38899</v>
      </c>
      <c r="C9" s="15">
        <f t="shared" si="1"/>
        <v>39263</v>
      </c>
      <c r="D9" s="16">
        <v>0.24099999999999999</v>
      </c>
      <c r="E9" s="16">
        <v>0</v>
      </c>
      <c r="F9" s="16">
        <v>1.4E-2</v>
      </c>
      <c r="G9" s="16">
        <v>0</v>
      </c>
      <c r="H9" s="16">
        <v>0</v>
      </c>
      <c r="I9" s="17">
        <v>504</v>
      </c>
      <c r="J9" s="16">
        <v>0.53</v>
      </c>
      <c r="K9" s="16">
        <v>0.503</v>
      </c>
      <c r="L9" s="16">
        <v>0.36299999999999999</v>
      </c>
      <c r="M9" s="16">
        <v>0.51</v>
      </c>
      <c r="N9" s="16">
        <v>0</v>
      </c>
      <c r="O9" s="16">
        <v>0</v>
      </c>
      <c r="P9" s="16">
        <v>0.03</v>
      </c>
      <c r="Q9" s="16">
        <v>0.03</v>
      </c>
      <c r="S9" s="14" t="s">
        <v>20643</v>
      </c>
      <c r="T9" s="14">
        <v>4</v>
      </c>
      <c r="U9" s="16">
        <f ca="1">VLOOKUP(fyttouse,ratetable[],ratetypetable[[#This Row],[Column
Number]],FALSE)</f>
        <v>0.317</v>
      </c>
    </row>
    <row r="10" spans="1:21" x14ac:dyDescent="0.35">
      <c r="A10" s="14">
        <v>2008</v>
      </c>
      <c r="B10" s="15">
        <f t="shared" si="0"/>
        <v>39264</v>
      </c>
      <c r="C10" s="15">
        <f t="shared" si="1"/>
        <v>39629</v>
      </c>
      <c r="D10" s="16">
        <v>0.26400000000000001</v>
      </c>
      <c r="E10" s="16">
        <v>0</v>
      </c>
      <c r="F10" s="16">
        <v>1.2999999999999999E-2</v>
      </c>
      <c r="G10" s="16">
        <v>0</v>
      </c>
      <c r="H10" s="16">
        <v>0</v>
      </c>
      <c r="I10" s="17">
        <v>583</v>
      </c>
      <c r="J10" s="16">
        <v>0.55500000000000005</v>
      </c>
      <c r="K10" s="16">
        <v>0.51</v>
      </c>
      <c r="L10" s="16">
        <v>0.35</v>
      </c>
      <c r="M10" s="16">
        <v>0.51</v>
      </c>
      <c r="N10" s="16">
        <v>0</v>
      </c>
      <c r="O10" s="16">
        <v>0</v>
      </c>
      <c r="P10" s="16">
        <v>0.03</v>
      </c>
      <c r="Q10" s="16">
        <v>0.03</v>
      </c>
      <c r="S10" s="14" t="s">
        <v>20644</v>
      </c>
      <c r="T10" s="14">
        <v>5</v>
      </c>
      <c r="U10" s="16">
        <f ca="1">VLOOKUP(fyttouse,ratetable[],ratetypetable[[#This Row],[Column
Number]],FALSE)</f>
        <v>0.23899999999999999</v>
      </c>
    </row>
    <row r="11" spans="1:21" x14ac:dyDescent="0.35">
      <c r="A11" s="14">
        <v>2009</v>
      </c>
      <c r="B11" s="15">
        <f t="shared" si="0"/>
        <v>39630</v>
      </c>
      <c r="C11" s="15">
        <f t="shared" si="1"/>
        <v>39994</v>
      </c>
      <c r="D11" s="16">
        <v>0.25</v>
      </c>
      <c r="E11" s="16">
        <v>0</v>
      </c>
      <c r="F11" s="16">
        <v>1.4E-2</v>
      </c>
      <c r="G11" s="16">
        <v>0</v>
      </c>
      <c r="H11" s="16">
        <v>0</v>
      </c>
      <c r="I11" s="17">
        <v>624</v>
      </c>
      <c r="J11" s="16">
        <v>0.55500000000000005</v>
      </c>
      <c r="K11" s="16">
        <v>0.51</v>
      </c>
      <c r="L11" s="16">
        <v>0.35</v>
      </c>
      <c r="M11" s="16">
        <v>0.51</v>
      </c>
      <c r="N11" s="16">
        <v>0</v>
      </c>
      <c r="O11" s="16">
        <v>0</v>
      </c>
      <c r="P11" s="16">
        <v>0.03</v>
      </c>
      <c r="Q11" s="16">
        <v>0.03</v>
      </c>
      <c r="S11" s="14" t="s">
        <v>20645</v>
      </c>
      <c r="T11" s="14">
        <v>6</v>
      </c>
      <c r="U11" s="16">
        <f ca="1">VLOOKUP(fyttouse,ratetable[],ratetypetable[[#This Row],[Column
Number]],FALSE)</f>
        <v>1.4999999999999999E-2</v>
      </c>
    </row>
    <row r="12" spans="1:21" x14ac:dyDescent="0.35">
      <c r="A12" s="14">
        <v>2010</v>
      </c>
      <c r="B12" s="15">
        <f t="shared" si="0"/>
        <v>39995</v>
      </c>
      <c r="C12" s="15">
        <f t="shared" si="1"/>
        <v>40359</v>
      </c>
      <c r="D12" s="16">
        <v>0.249</v>
      </c>
      <c r="E12" s="16">
        <v>0</v>
      </c>
      <c r="F12" s="16">
        <v>1.7999999999999999E-2</v>
      </c>
      <c r="G12" s="16">
        <v>0</v>
      </c>
      <c r="H12" s="16">
        <v>0</v>
      </c>
      <c r="I12" s="17">
        <v>759</v>
      </c>
      <c r="J12" s="16">
        <v>0.54100000000000004</v>
      </c>
      <c r="K12" s="16">
        <v>0.51</v>
      </c>
      <c r="L12" s="16">
        <v>0.35</v>
      </c>
      <c r="M12" s="16">
        <v>0.52400000000000002</v>
      </c>
      <c r="N12" s="16">
        <v>0</v>
      </c>
      <c r="O12" s="16">
        <v>0</v>
      </c>
      <c r="P12" s="16">
        <v>0.03</v>
      </c>
      <c r="Q12" s="16">
        <v>0.03</v>
      </c>
      <c r="S12" s="14" t="s">
        <v>20646</v>
      </c>
      <c r="T12" s="14">
        <v>7</v>
      </c>
      <c r="U12" s="16">
        <f ca="1">VLOOKUP(fyttouse,ratetable[],ratetypetable[[#This Row],[Column
Number]],FALSE)</f>
        <v>7.9000000000000001E-2</v>
      </c>
    </row>
    <row r="13" spans="1:21" x14ac:dyDescent="0.35">
      <c r="A13" s="14">
        <v>2011</v>
      </c>
      <c r="B13" s="15">
        <f t="shared" si="0"/>
        <v>40360</v>
      </c>
      <c r="C13" s="15">
        <f t="shared" si="1"/>
        <v>40724</v>
      </c>
      <c r="D13" s="16">
        <v>0.26100000000000001</v>
      </c>
      <c r="E13" s="16">
        <v>0</v>
      </c>
      <c r="F13" s="16">
        <v>1.4999999999999999E-2</v>
      </c>
      <c r="G13" s="16">
        <v>8.0000000000000002E-3</v>
      </c>
      <c r="H13" s="16">
        <v>0</v>
      </c>
      <c r="I13" s="17">
        <v>954</v>
      </c>
      <c r="J13" s="16">
        <v>0.53300000000000003</v>
      </c>
      <c r="K13" s="16">
        <v>0.505</v>
      </c>
      <c r="L13" s="16">
        <v>0.35</v>
      </c>
      <c r="M13" s="16">
        <v>0.52400000000000002</v>
      </c>
      <c r="N13" s="16">
        <v>0</v>
      </c>
      <c r="O13" s="16">
        <v>0</v>
      </c>
      <c r="P13" s="16">
        <v>0.03</v>
      </c>
      <c r="Q13" s="16">
        <v>0.03</v>
      </c>
      <c r="S13" s="14" t="s">
        <v>20647</v>
      </c>
      <c r="T13" s="14">
        <v>8</v>
      </c>
      <c r="U13" s="16">
        <f ca="1">VLOOKUP(fyttouse,ratetable[],ratetypetable[[#This Row],[Column
Number]],FALSE)</f>
        <v>0</v>
      </c>
    </row>
    <row r="14" spans="1:21" x14ac:dyDescent="0.35">
      <c r="A14" s="14">
        <v>2012</v>
      </c>
      <c r="B14" s="15">
        <f t="shared" si="0"/>
        <v>40725</v>
      </c>
      <c r="C14" s="15">
        <f t="shared" si="1"/>
        <v>41090</v>
      </c>
      <c r="D14" s="16">
        <v>0.26900000000000002</v>
      </c>
      <c r="E14" s="16">
        <v>0</v>
      </c>
      <c r="F14" s="16">
        <v>1.4999999999999999E-2</v>
      </c>
      <c r="G14" s="16">
        <v>1.4999999999999999E-2</v>
      </c>
      <c r="H14" s="16">
        <v>0</v>
      </c>
      <c r="I14" s="17">
        <v>1104</v>
      </c>
      <c r="J14" s="16">
        <v>0.56999999999999995</v>
      </c>
      <c r="K14" s="16">
        <v>0.52700000000000002</v>
      </c>
      <c r="L14" s="16">
        <v>0.35</v>
      </c>
      <c r="M14" s="16">
        <v>0.53500000000000003</v>
      </c>
      <c r="N14" s="16">
        <v>0</v>
      </c>
      <c r="O14" s="16">
        <v>0</v>
      </c>
      <c r="P14" s="16">
        <v>0.03</v>
      </c>
      <c r="Q14" s="16">
        <v>0.03</v>
      </c>
    </row>
    <row r="15" spans="1:21" x14ac:dyDescent="0.35">
      <c r="A15" s="14">
        <v>2013</v>
      </c>
      <c r="B15" s="15">
        <f t="shared" si="0"/>
        <v>41091</v>
      </c>
      <c r="C15" s="15">
        <f t="shared" si="1"/>
        <v>41455</v>
      </c>
      <c r="D15" s="16">
        <v>0.27900000000000003</v>
      </c>
      <c r="E15" s="16">
        <v>0.19</v>
      </c>
      <c r="F15" s="16">
        <v>1.4999999999999999E-2</v>
      </c>
      <c r="G15" s="16">
        <v>1.7999999999999999E-2</v>
      </c>
      <c r="H15" s="16">
        <v>0</v>
      </c>
      <c r="I15" s="17">
        <v>1170</v>
      </c>
      <c r="J15" s="16">
        <v>0.56999999999999995</v>
      </c>
      <c r="K15" s="16">
        <v>0.52700000000000002</v>
      </c>
      <c r="L15" s="16">
        <v>0.35</v>
      </c>
      <c r="M15" s="16">
        <v>0.53500000000000003</v>
      </c>
      <c r="N15" s="16">
        <v>0</v>
      </c>
      <c r="O15" s="16">
        <v>0</v>
      </c>
      <c r="P15" s="16">
        <v>0.03</v>
      </c>
      <c r="Q15" s="16">
        <v>0.03</v>
      </c>
      <c r="S15" s="14" t="s">
        <v>20643</v>
      </c>
      <c r="T15" s="14">
        <f ca="1">_xlfn.XLOOKUP(S15,ratetypetable[Rate
Types],ratetypetable[Rate])</f>
        <v>0.317</v>
      </c>
    </row>
    <row r="16" spans="1:21" x14ac:dyDescent="0.35">
      <c r="A16" s="14">
        <v>2014</v>
      </c>
      <c r="B16" s="15">
        <f t="shared" si="0"/>
        <v>41456</v>
      </c>
      <c r="C16" s="15">
        <f t="shared" si="1"/>
        <v>41820</v>
      </c>
      <c r="D16" s="16">
        <v>0.28499999999999998</v>
      </c>
      <c r="E16" s="16">
        <v>0.19500000000000001</v>
      </c>
      <c r="F16" s="16">
        <v>1.4E-2</v>
      </c>
      <c r="G16" s="16">
        <v>1.9E-2</v>
      </c>
      <c r="H16" s="16">
        <v>0</v>
      </c>
      <c r="I16" s="17">
        <v>1253</v>
      </c>
      <c r="J16" s="16">
        <v>0.59599999999999997</v>
      </c>
      <c r="K16" s="16">
        <v>0.55900000000000005</v>
      </c>
      <c r="L16" s="16">
        <v>0.36099999999999999</v>
      </c>
      <c r="M16" s="16">
        <v>0.55200000000000005</v>
      </c>
      <c r="N16" s="16">
        <v>0</v>
      </c>
      <c r="O16" s="16">
        <v>0</v>
      </c>
      <c r="P16" s="16">
        <v>0.03</v>
      </c>
      <c r="Q16" s="16">
        <v>0.03</v>
      </c>
      <c r="S16" s="14" t="s">
        <v>20646</v>
      </c>
      <c r="T16" s="14">
        <f ca="1">_xlfn.XLOOKUP(S16,ratetypetable[Rate
Types],ratetypetable[Rate])</f>
        <v>7.9000000000000001E-2</v>
      </c>
    </row>
    <row r="17" spans="1:20" x14ac:dyDescent="0.35">
      <c r="A17" s="14">
        <v>2015</v>
      </c>
      <c r="B17" s="15">
        <f t="shared" si="0"/>
        <v>41821</v>
      </c>
      <c r="C17" s="15">
        <f t="shared" si="1"/>
        <v>42185</v>
      </c>
      <c r="D17" s="16">
        <v>0.29799999999999999</v>
      </c>
      <c r="E17" s="16">
        <v>0.19500000000000001</v>
      </c>
      <c r="F17" s="16">
        <v>1.4E-2</v>
      </c>
      <c r="G17" s="16">
        <v>2.5999999999999999E-2</v>
      </c>
      <c r="H17" s="16">
        <v>0</v>
      </c>
      <c r="I17" s="17">
        <v>1366</v>
      </c>
      <c r="J17" s="16">
        <v>0.59599999999999997</v>
      </c>
      <c r="K17" s="16">
        <v>0.55900000000000005</v>
      </c>
      <c r="L17" s="16">
        <v>0.36099999999999999</v>
      </c>
      <c r="M17" s="16">
        <v>0.55200000000000005</v>
      </c>
      <c r="N17" s="16">
        <v>0</v>
      </c>
      <c r="O17" s="16">
        <v>0</v>
      </c>
      <c r="P17" s="16">
        <v>0.03</v>
      </c>
      <c r="Q17" s="16">
        <v>0.03</v>
      </c>
      <c r="S17" s="14" t="s">
        <v>23</v>
      </c>
      <c r="T17" s="14">
        <f ca="1">_xlfn.XLOOKUP(fyttouse,ratetable[Fiscal Year],ratetable[Tuition Remission])</f>
        <v>1596</v>
      </c>
    </row>
    <row r="18" spans="1:20" x14ac:dyDescent="0.35">
      <c r="A18" s="14">
        <v>2016</v>
      </c>
      <c r="B18" s="15">
        <f t="shared" si="0"/>
        <v>42186</v>
      </c>
      <c r="C18" s="15">
        <f t="shared" si="1"/>
        <v>42551</v>
      </c>
      <c r="D18" s="16">
        <v>0.3</v>
      </c>
      <c r="E18" s="16">
        <v>0.21299999999999999</v>
      </c>
      <c r="F18" s="16">
        <v>1.4999999999999999E-2</v>
      </c>
      <c r="G18" s="16">
        <v>0.03</v>
      </c>
      <c r="H18" s="16">
        <v>0</v>
      </c>
      <c r="I18" s="17">
        <v>1489</v>
      </c>
      <c r="J18" s="16">
        <v>0.61399999999999999</v>
      </c>
      <c r="K18" s="16">
        <v>0.57399999999999995</v>
      </c>
      <c r="L18" s="16">
        <v>0.34820000000000001</v>
      </c>
      <c r="M18" s="16">
        <v>0.53920000000000001</v>
      </c>
      <c r="N18" s="16">
        <v>0</v>
      </c>
      <c r="O18" s="16">
        <v>0</v>
      </c>
      <c r="P18" s="16">
        <v>0.03</v>
      </c>
      <c r="Q18" s="16">
        <v>0.03</v>
      </c>
    </row>
    <row r="19" spans="1:20" x14ac:dyDescent="0.35">
      <c r="A19" s="14">
        <v>2017</v>
      </c>
      <c r="B19" s="15">
        <f t="shared" si="0"/>
        <v>42552</v>
      </c>
      <c r="C19" s="15">
        <f t="shared" si="1"/>
        <v>42916</v>
      </c>
      <c r="D19" s="16">
        <v>0.28799999999999998</v>
      </c>
      <c r="E19" s="16">
        <v>0.2</v>
      </c>
      <c r="F19" s="16">
        <v>1.4999999999999999E-2</v>
      </c>
      <c r="G19" s="16">
        <v>4.7E-2</v>
      </c>
      <c r="H19" s="16">
        <v>0</v>
      </c>
      <c r="I19" s="17">
        <v>1489</v>
      </c>
      <c r="J19" s="16">
        <v>0.62</v>
      </c>
      <c r="K19" s="16">
        <v>0.57799999999999996</v>
      </c>
      <c r="L19" s="16">
        <v>0.34820000000000001</v>
      </c>
      <c r="M19" s="16">
        <v>0.53920000000000001</v>
      </c>
      <c r="N19" s="16">
        <v>0</v>
      </c>
      <c r="O19" s="16">
        <v>0</v>
      </c>
      <c r="P19" s="16">
        <v>0.03</v>
      </c>
      <c r="Q19" s="16">
        <v>0.03</v>
      </c>
    </row>
    <row r="20" spans="1:20" x14ac:dyDescent="0.35">
      <c r="A20" s="14">
        <v>2018</v>
      </c>
      <c r="B20" s="15">
        <f t="shared" si="0"/>
        <v>42917</v>
      </c>
      <c r="C20" s="15">
        <f t="shared" si="1"/>
        <v>43281</v>
      </c>
      <c r="D20" s="16">
        <v>0.29799999999999999</v>
      </c>
      <c r="E20" s="16">
        <v>0.20799999999999999</v>
      </c>
      <c r="F20" s="16">
        <v>1.4E-2</v>
      </c>
      <c r="G20" s="16">
        <v>6.5000000000000002E-2</v>
      </c>
      <c r="H20" s="16">
        <v>0</v>
      </c>
      <c r="I20" s="17">
        <v>1526</v>
      </c>
      <c r="J20" s="16">
        <v>0.62</v>
      </c>
      <c r="K20" s="16">
        <v>0.57799999999999996</v>
      </c>
      <c r="L20" s="16">
        <v>0.34820000000000001</v>
      </c>
      <c r="M20" s="16">
        <v>0.53920000000000001</v>
      </c>
      <c r="N20" s="16">
        <v>0.30199999999999999</v>
      </c>
      <c r="O20" s="16">
        <v>0.26</v>
      </c>
      <c r="P20" s="16">
        <v>0.03</v>
      </c>
      <c r="Q20" s="16">
        <v>0.03</v>
      </c>
    </row>
    <row r="21" spans="1:20" x14ac:dyDescent="0.35">
      <c r="A21" s="14">
        <v>2019</v>
      </c>
      <c r="B21" s="15">
        <f t="shared" si="0"/>
        <v>43282</v>
      </c>
      <c r="C21" s="15">
        <f t="shared" si="1"/>
        <v>43646</v>
      </c>
      <c r="D21" s="16">
        <v>0.31900000000000001</v>
      </c>
      <c r="E21" s="16">
        <v>0.23100000000000001</v>
      </c>
      <c r="F21" s="16">
        <v>1.4E-2</v>
      </c>
      <c r="G21" s="16">
        <v>6.5000000000000002E-2</v>
      </c>
      <c r="H21" s="16">
        <v>0</v>
      </c>
      <c r="I21" s="17">
        <v>1526</v>
      </c>
      <c r="J21" s="16">
        <v>0.62</v>
      </c>
      <c r="K21" s="16">
        <v>0.57799999999999996</v>
      </c>
      <c r="L21" s="16">
        <v>0.34820000000000001</v>
      </c>
      <c r="M21" s="16">
        <v>0.53920000000000001</v>
      </c>
      <c r="N21" s="16">
        <v>0.30199999999999999</v>
      </c>
      <c r="O21" s="16">
        <v>0.26</v>
      </c>
      <c r="P21" s="16">
        <v>0.03</v>
      </c>
      <c r="Q21" s="16">
        <v>0.03</v>
      </c>
    </row>
    <row r="22" spans="1:20" x14ac:dyDescent="0.35">
      <c r="A22" s="14">
        <v>2020</v>
      </c>
      <c r="B22" s="15">
        <f t="shared" si="0"/>
        <v>43647</v>
      </c>
      <c r="C22" s="15">
        <f t="shared" si="1"/>
        <v>44012</v>
      </c>
      <c r="D22" s="16">
        <v>0.31900000000000001</v>
      </c>
      <c r="E22" s="16">
        <v>0.23300000000000001</v>
      </c>
      <c r="F22" s="16">
        <v>1.4999999999999999E-2</v>
      </c>
      <c r="G22" s="16">
        <v>6.2E-2</v>
      </c>
      <c r="H22" s="16">
        <v>0</v>
      </c>
      <c r="I22" s="17">
        <v>1557</v>
      </c>
      <c r="J22" s="16">
        <v>0.62</v>
      </c>
      <c r="K22" s="16">
        <v>0.57799999999999996</v>
      </c>
      <c r="L22" s="16">
        <v>0.34820000000000001</v>
      </c>
      <c r="M22" s="16">
        <v>0.53400000000000003</v>
      </c>
      <c r="N22" s="16">
        <v>0.30199999999999999</v>
      </c>
      <c r="O22" s="16">
        <v>0.26</v>
      </c>
      <c r="P22" s="16">
        <v>0.03</v>
      </c>
      <c r="Q22" s="16">
        <v>0.03</v>
      </c>
    </row>
    <row r="23" spans="1:20" x14ac:dyDescent="0.35">
      <c r="A23" s="14">
        <v>2021</v>
      </c>
      <c r="B23" s="15">
        <f t="shared" si="0"/>
        <v>44013</v>
      </c>
      <c r="C23" s="15">
        <f t="shared" si="1"/>
        <v>44377</v>
      </c>
      <c r="D23" s="16">
        <v>0.32300000000000001</v>
      </c>
      <c r="E23" s="16">
        <v>0.23400000000000001</v>
      </c>
      <c r="F23" s="16">
        <v>1.4999999999999999E-2</v>
      </c>
      <c r="G23" s="16">
        <v>6.0999999999999999E-2</v>
      </c>
      <c r="H23" s="16">
        <v>0</v>
      </c>
      <c r="I23" s="17">
        <v>1557</v>
      </c>
      <c r="J23" s="16">
        <v>0.64600000000000002</v>
      </c>
      <c r="K23" s="16">
        <v>0.58199999999999996</v>
      </c>
      <c r="L23" s="16">
        <v>0.35899999999999999</v>
      </c>
      <c r="M23" s="16">
        <v>0.53400000000000003</v>
      </c>
      <c r="N23" s="16">
        <v>0.32400000000000001</v>
      </c>
      <c r="O23" s="16">
        <v>0.26</v>
      </c>
      <c r="P23" s="16">
        <v>0.03</v>
      </c>
      <c r="Q23" s="16">
        <v>0.03</v>
      </c>
    </row>
    <row r="24" spans="1:20" x14ac:dyDescent="0.35">
      <c r="A24" s="14">
        <v>2022</v>
      </c>
      <c r="B24" s="15">
        <f t="shared" si="0"/>
        <v>44378</v>
      </c>
      <c r="C24" s="15">
        <f t="shared" si="1"/>
        <v>44742</v>
      </c>
      <c r="D24" s="16">
        <v>0.32600000000000001</v>
      </c>
      <c r="E24" s="16">
        <v>0.23499999999999999</v>
      </c>
      <c r="F24" s="16">
        <v>1.4E-2</v>
      </c>
      <c r="G24" s="16">
        <v>5.3999999999999999E-2</v>
      </c>
      <c r="H24" s="16">
        <v>0</v>
      </c>
      <c r="I24" s="17">
        <v>1557</v>
      </c>
      <c r="J24" s="16">
        <v>0.64600000000000002</v>
      </c>
      <c r="K24" s="16">
        <v>0.58199999999999996</v>
      </c>
      <c r="L24" s="16">
        <v>0.35899999999999999</v>
      </c>
      <c r="M24" s="16">
        <v>0.53400000000000003</v>
      </c>
      <c r="N24" s="16">
        <v>0.32400000000000001</v>
      </c>
      <c r="O24" s="16">
        <v>0.26</v>
      </c>
      <c r="P24" s="16">
        <v>0.03</v>
      </c>
      <c r="Q24" s="16">
        <v>0.03</v>
      </c>
    </row>
    <row r="25" spans="1:20" x14ac:dyDescent="0.35">
      <c r="A25" s="14">
        <v>2023</v>
      </c>
      <c r="B25" s="15">
        <f t="shared" si="0"/>
        <v>44743</v>
      </c>
      <c r="C25" s="15">
        <f t="shared" si="1"/>
        <v>45107</v>
      </c>
      <c r="D25" s="16">
        <v>0.317</v>
      </c>
      <c r="E25" s="16">
        <v>0.23100000000000001</v>
      </c>
      <c r="F25" s="16">
        <v>1.4E-2</v>
      </c>
      <c r="G25" s="16">
        <v>5.7000000000000002E-2</v>
      </c>
      <c r="H25" s="16">
        <v>0</v>
      </c>
      <c r="I25" s="17">
        <v>1557</v>
      </c>
      <c r="J25" s="16">
        <v>0.64600000000000002</v>
      </c>
      <c r="K25" s="16">
        <v>0.58199999999999996</v>
      </c>
      <c r="L25" s="16">
        <v>0.35899999999999999</v>
      </c>
      <c r="M25" s="16">
        <v>0.53400000000000003</v>
      </c>
      <c r="N25" s="16">
        <v>0.32400000000000001</v>
      </c>
      <c r="O25" s="16">
        <v>0.26</v>
      </c>
      <c r="P25" s="16">
        <v>0.03</v>
      </c>
      <c r="Q25" s="16">
        <v>0.03</v>
      </c>
    </row>
    <row r="26" spans="1:20" x14ac:dyDescent="0.35">
      <c r="A26" s="14">
        <v>2024</v>
      </c>
      <c r="B26" s="15">
        <f t="shared" si="0"/>
        <v>45108</v>
      </c>
      <c r="C26" s="15">
        <f t="shared" si="1"/>
        <v>45473</v>
      </c>
      <c r="D26" s="16">
        <v>0.317</v>
      </c>
      <c r="E26" s="16">
        <v>0.23799999999999999</v>
      </c>
      <c r="F26" s="16">
        <v>1.4999999999999999E-2</v>
      </c>
      <c r="G26" s="16">
        <v>7.2999999999999995E-2</v>
      </c>
      <c r="H26" s="16">
        <v>0</v>
      </c>
      <c r="I26" s="17">
        <v>1557</v>
      </c>
      <c r="J26" s="16">
        <v>0.66500000000000004</v>
      </c>
      <c r="K26" s="16">
        <v>0.57399999999999995</v>
      </c>
      <c r="L26" s="16">
        <v>0.36699999999999999</v>
      </c>
      <c r="M26" s="16">
        <v>0.52800000000000002</v>
      </c>
      <c r="N26" s="16">
        <v>0.35199999999999998</v>
      </c>
      <c r="O26" s="16">
        <f t="shared" ref="O26" si="2">O25</f>
        <v>0.26</v>
      </c>
      <c r="P26" s="16">
        <v>0.03</v>
      </c>
      <c r="Q26" s="16">
        <v>0.03</v>
      </c>
    </row>
    <row r="27" spans="1:20" x14ac:dyDescent="0.35">
      <c r="A27" s="14">
        <v>2025</v>
      </c>
      <c r="B27" s="15">
        <f t="shared" si="0"/>
        <v>45474</v>
      </c>
      <c r="C27" s="15">
        <f t="shared" si="1"/>
        <v>45838</v>
      </c>
      <c r="D27" s="16">
        <v>0.317</v>
      </c>
      <c r="E27" s="16">
        <v>0.23899999999999999</v>
      </c>
      <c r="F27" s="16">
        <v>1.4999999999999999E-2</v>
      </c>
      <c r="G27" s="16">
        <v>7.9000000000000001E-2</v>
      </c>
      <c r="H27" s="16">
        <v>0</v>
      </c>
      <c r="I27" s="17">
        <v>1596</v>
      </c>
      <c r="J27" s="16">
        <v>0.66500000000000004</v>
      </c>
      <c r="K27" s="16">
        <v>0.57399999999999995</v>
      </c>
      <c r="L27" s="16">
        <v>0.36699999999999999</v>
      </c>
      <c r="M27" s="16">
        <v>0.52800000000000002</v>
      </c>
      <c r="N27" s="16">
        <v>0.35199999999999998</v>
      </c>
      <c r="O27" s="16">
        <v>0.26</v>
      </c>
      <c r="P27" s="16">
        <v>0.03</v>
      </c>
      <c r="Q27" s="16">
        <v>0.03</v>
      </c>
    </row>
    <row r="28" spans="1:20" x14ac:dyDescent="0.35">
      <c r="A28" s="14">
        <v>2026</v>
      </c>
      <c r="B28" s="15">
        <f t="shared" si="0"/>
        <v>45839</v>
      </c>
      <c r="C28" s="15">
        <f t="shared" si="1"/>
        <v>46203</v>
      </c>
      <c r="D28" s="16">
        <f t="shared" ref="D28:G43" si="3">D27</f>
        <v>0.317</v>
      </c>
      <c r="E28" s="16">
        <f t="shared" si="3"/>
        <v>0.23899999999999999</v>
      </c>
      <c r="F28" s="16">
        <f t="shared" si="3"/>
        <v>1.4999999999999999E-2</v>
      </c>
      <c r="G28" s="16">
        <f t="shared" si="3"/>
        <v>7.9000000000000001E-2</v>
      </c>
      <c r="H28" s="16">
        <v>0</v>
      </c>
      <c r="I28" s="17">
        <f>I27</f>
        <v>1596</v>
      </c>
      <c r="J28" s="16">
        <f t="shared" ref="J28:O43" si="4">J27</f>
        <v>0.66500000000000004</v>
      </c>
      <c r="K28" s="16">
        <f t="shared" si="4"/>
        <v>0.57399999999999995</v>
      </c>
      <c r="L28" s="16">
        <f t="shared" si="4"/>
        <v>0.36699999999999999</v>
      </c>
      <c r="M28" s="16">
        <f t="shared" si="4"/>
        <v>0.52800000000000002</v>
      </c>
      <c r="N28" s="16">
        <f t="shared" si="4"/>
        <v>0.35199999999999998</v>
      </c>
      <c r="O28" s="16">
        <f t="shared" si="4"/>
        <v>0.26</v>
      </c>
      <c r="P28" s="16">
        <v>0.03</v>
      </c>
      <c r="Q28" s="16">
        <f t="shared" ref="Q28:Q52" si="5">Q27</f>
        <v>0.03</v>
      </c>
    </row>
    <row r="29" spans="1:20" x14ac:dyDescent="0.35">
      <c r="A29" s="14">
        <v>2027</v>
      </c>
      <c r="B29" s="15">
        <f t="shared" si="0"/>
        <v>46204</v>
      </c>
      <c r="C29" s="15">
        <f t="shared" si="1"/>
        <v>46568</v>
      </c>
      <c r="D29" s="16">
        <f t="shared" si="3"/>
        <v>0.317</v>
      </c>
      <c r="E29" s="16">
        <f t="shared" si="3"/>
        <v>0.23899999999999999</v>
      </c>
      <c r="F29" s="16">
        <f t="shared" si="3"/>
        <v>1.4999999999999999E-2</v>
      </c>
      <c r="G29" s="16">
        <f t="shared" si="3"/>
        <v>7.9000000000000001E-2</v>
      </c>
      <c r="H29" s="16">
        <v>0</v>
      </c>
      <c r="I29" s="17">
        <f t="shared" ref="I29:O52" si="6">I28</f>
        <v>1596</v>
      </c>
      <c r="J29" s="16">
        <f t="shared" si="4"/>
        <v>0.66500000000000004</v>
      </c>
      <c r="K29" s="16">
        <f t="shared" si="4"/>
        <v>0.57399999999999995</v>
      </c>
      <c r="L29" s="16">
        <f t="shared" si="4"/>
        <v>0.36699999999999999</v>
      </c>
      <c r="M29" s="16">
        <f t="shared" si="4"/>
        <v>0.52800000000000002</v>
      </c>
      <c r="N29" s="16">
        <f t="shared" si="4"/>
        <v>0.35199999999999998</v>
      </c>
      <c r="O29" s="16">
        <f t="shared" si="4"/>
        <v>0.26</v>
      </c>
      <c r="P29" s="16">
        <v>0.03</v>
      </c>
      <c r="Q29" s="16">
        <f t="shared" si="5"/>
        <v>0.03</v>
      </c>
    </row>
    <row r="30" spans="1:20" x14ac:dyDescent="0.35">
      <c r="A30" s="14">
        <v>2028</v>
      </c>
      <c r="B30" s="15">
        <f t="shared" si="0"/>
        <v>46569</v>
      </c>
      <c r="C30" s="15">
        <f t="shared" si="1"/>
        <v>46934</v>
      </c>
      <c r="D30" s="16">
        <f t="shared" si="3"/>
        <v>0.317</v>
      </c>
      <c r="E30" s="16">
        <f t="shared" si="3"/>
        <v>0.23899999999999999</v>
      </c>
      <c r="F30" s="16">
        <f t="shared" si="3"/>
        <v>1.4999999999999999E-2</v>
      </c>
      <c r="G30" s="16">
        <f t="shared" si="3"/>
        <v>7.9000000000000001E-2</v>
      </c>
      <c r="H30" s="16">
        <v>0</v>
      </c>
      <c r="I30" s="17">
        <f t="shared" si="6"/>
        <v>1596</v>
      </c>
      <c r="J30" s="16">
        <f t="shared" si="4"/>
        <v>0.66500000000000004</v>
      </c>
      <c r="K30" s="16">
        <f t="shared" si="4"/>
        <v>0.57399999999999995</v>
      </c>
      <c r="L30" s="16">
        <f t="shared" si="4"/>
        <v>0.36699999999999999</v>
      </c>
      <c r="M30" s="16">
        <f t="shared" si="4"/>
        <v>0.52800000000000002</v>
      </c>
      <c r="N30" s="16">
        <f t="shared" si="4"/>
        <v>0.35199999999999998</v>
      </c>
      <c r="O30" s="16">
        <f t="shared" si="4"/>
        <v>0.26</v>
      </c>
      <c r="P30" s="16">
        <v>0.03</v>
      </c>
      <c r="Q30" s="16">
        <f t="shared" si="5"/>
        <v>0.03</v>
      </c>
    </row>
    <row r="31" spans="1:20" x14ac:dyDescent="0.35">
      <c r="A31" s="14">
        <v>2029</v>
      </c>
      <c r="B31" s="15">
        <f t="shared" si="0"/>
        <v>46935</v>
      </c>
      <c r="C31" s="15">
        <f t="shared" si="1"/>
        <v>47299</v>
      </c>
      <c r="D31" s="16">
        <f t="shared" si="3"/>
        <v>0.317</v>
      </c>
      <c r="E31" s="16">
        <f t="shared" si="3"/>
        <v>0.23899999999999999</v>
      </c>
      <c r="F31" s="16">
        <f t="shared" si="3"/>
        <v>1.4999999999999999E-2</v>
      </c>
      <c r="G31" s="16">
        <f t="shared" si="3"/>
        <v>7.9000000000000001E-2</v>
      </c>
      <c r="H31" s="16">
        <v>0</v>
      </c>
      <c r="I31" s="17">
        <f t="shared" si="6"/>
        <v>1596</v>
      </c>
      <c r="J31" s="16">
        <f t="shared" si="4"/>
        <v>0.66500000000000004</v>
      </c>
      <c r="K31" s="16">
        <f t="shared" si="4"/>
        <v>0.57399999999999995</v>
      </c>
      <c r="L31" s="16">
        <f t="shared" si="4"/>
        <v>0.36699999999999999</v>
      </c>
      <c r="M31" s="16">
        <f t="shared" si="4"/>
        <v>0.52800000000000002</v>
      </c>
      <c r="N31" s="16">
        <f t="shared" si="4"/>
        <v>0.35199999999999998</v>
      </c>
      <c r="O31" s="16">
        <f t="shared" si="4"/>
        <v>0.26</v>
      </c>
      <c r="P31" s="16">
        <v>0.03</v>
      </c>
      <c r="Q31" s="16">
        <f t="shared" si="5"/>
        <v>0.03</v>
      </c>
    </row>
    <row r="32" spans="1:20" x14ac:dyDescent="0.35">
      <c r="A32" s="14">
        <v>2030</v>
      </c>
      <c r="B32" s="15">
        <f t="shared" si="0"/>
        <v>47300</v>
      </c>
      <c r="C32" s="15">
        <f t="shared" si="1"/>
        <v>47664</v>
      </c>
      <c r="D32" s="16">
        <f t="shared" si="3"/>
        <v>0.317</v>
      </c>
      <c r="E32" s="16">
        <f t="shared" si="3"/>
        <v>0.23899999999999999</v>
      </c>
      <c r="F32" s="16">
        <f t="shared" si="3"/>
        <v>1.4999999999999999E-2</v>
      </c>
      <c r="G32" s="16">
        <f t="shared" si="3"/>
        <v>7.9000000000000001E-2</v>
      </c>
      <c r="H32" s="16">
        <v>0</v>
      </c>
      <c r="I32" s="17">
        <f t="shared" si="6"/>
        <v>1596</v>
      </c>
      <c r="J32" s="16">
        <f t="shared" si="4"/>
        <v>0.66500000000000004</v>
      </c>
      <c r="K32" s="16">
        <f t="shared" si="4"/>
        <v>0.57399999999999995</v>
      </c>
      <c r="L32" s="16">
        <f t="shared" si="4"/>
        <v>0.36699999999999999</v>
      </c>
      <c r="M32" s="16">
        <f t="shared" si="4"/>
        <v>0.52800000000000002</v>
      </c>
      <c r="N32" s="16">
        <f t="shared" si="4"/>
        <v>0.35199999999999998</v>
      </c>
      <c r="O32" s="16">
        <f t="shared" si="4"/>
        <v>0.26</v>
      </c>
      <c r="P32" s="16">
        <v>0.03</v>
      </c>
      <c r="Q32" s="16">
        <f t="shared" si="5"/>
        <v>0.03</v>
      </c>
    </row>
    <row r="33" spans="1:17" x14ac:dyDescent="0.35">
      <c r="A33" s="14">
        <v>2031</v>
      </c>
      <c r="B33" s="15">
        <f t="shared" si="0"/>
        <v>47665</v>
      </c>
      <c r="C33" s="15">
        <f t="shared" si="1"/>
        <v>48029</v>
      </c>
      <c r="D33" s="16">
        <f t="shared" si="3"/>
        <v>0.317</v>
      </c>
      <c r="E33" s="16">
        <f t="shared" si="3"/>
        <v>0.23899999999999999</v>
      </c>
      <c r="F33" s="16">
        <f t="shared" si="3"/>
        <v>1.4999999999999999E-2</v>
      </c>
      <c r="G33" s="16">
        <f t="shared" si="3"/>
        <v>7.9000000000000001E-2</v>
      </c>
      <c r="H33" s="16">
        <v>0</v>
      </c>
      <c r="I33" s="17">
        <f t="shared" si="6"/>
        <v>1596</v>
      </c>
      <c r="J33" s="16">
        <f t="shared" si="4"/>
        <v>0.66500000000000004</v>
      </c>
      <c r="K33" s="16">
        <f t="shared" si="4"/>
        <v>0.57399999999999995</v>
      </c>
      <c r="L33" s="16">
        <f t="shared" si="4"/>
        <v>0.36699999999999999</v>
      </c>
      <c r="M33" s="16">
        <f t="shared" si="4"/>
        <v>0.52800000000000002</v>
      </c>
      <c r="N33" s="16">
        <f t="shared" si="4"/>
        <v>0.35199999999999998</v>
      </c>
      <c r="O33" s="16">
        <f t="shared" si="4"/>
        <v>0.26</v>
      </c>
      <c r="P33" s="16">
        <v>0.03</v>
      </c>
      <c r="Q33" s="16">
        <f t="shared" si="5"/>
        <v>0.03</v>
      </c>
    </row>
    <row r="34" spans="1:17" x14ac:dyDescent="0.35">
      <c r="A34" s="14">
        <v>2032</v>
      </c>
      <c r="B34" s="15">
        <f t="shared" si="0"/>
        <v>48030</v>
      </c>
      <c r="C34" s="15">
        <f t="shared" si="1"/>
        <v>48395</v>
      </c>
      <c r="D34" s="16">
        <f t="shared" si="3"/>
        <v>0.317</v>
      </c>
      <c r="E34" s="16">
        <f t="shared" si="3"/>
        <v>0.23899999999999999</v>
      </c>
      <c r="F34" s="16">
        <f t="shared" si="3"/>
        <v>1.4999999999999999E-2</v>
      </c>
      <c r="G34" s="16">
        <f t="shared" si="3"/>
        <v>7.9000000000000001E-2</v>
      </c>
      <c r="H34" s="16">
        <v>0</v>
      </c>
      <c r="I34" s="17">
        <f t="shared" si="6"/>
        <v>1596</v>
      </c>
      <c r="J34" s="16">
        <f t="shared" si="4"/>
        <v>0.66500000000000004</v>
      </c>
      <c r="K34" s="16">
        <f t="shared" si="4"/>
        <v>0.57399999999999995</v>
      </c>
      <c r="L34" s="16">
        <f t="shared" si="4"/>
        <v>0.36699999999999999</v>
      </c>
      <c r="M34" s="16">
        <f t="shared" si="4"/>
        <v>0.52800000000000002</v>
      </c>
      <c r="N34" s="16">
        <f t="shared" si="4"/>
        <v>0.35199999999999998</v>
      </c>
      <c r="O34" s="16">
        <f t="shared" si="4"/>
        <v>0.26</v>
      </c>
      <c r="P34" s="16">
        <v>0.03</v>
      </c>
      <c r="Q34" s="16">
        <f t="shared" si="5"/>
        <v>0.03</v>
      </c>
    </row>
    <row r="35" spans="1:17" x14ac:dyDescent="0.35">
      <c r="A35" s="14">
        <v>2033</v>
      </c>
      <c r="B35" s="15">
        <f t="shared" si="0"/>
        <v>48396</v>
      </c>
      <c r="C35" s="15">
        <f t="shared" si="1"/>
        <v>48760</v>
      </c>
      <c r="D35" s="16">
        <f t="shared" si="3"/>
        <v>0.317</v>
      </c>
      <c r="E35" s="16">
        <f t="shared" si="3"/>
        <v>0.23899999999999999</v>
      </c>
      <c r="F35" s="16">
        <f t="shared" si="3"/>
        <v>1.4999999999999999E-2</v>
      </c>
      <c r="G35" s="16">
        <f t="shared" si="3"/>
        <v>7.9000000000000001E-2</v>
      </c>
      <c r="H35" s="16">
        <v>0</v>
      </c>
      <c r="I35" s="17">
        <f t="shared" si="6"/>
        <v>1596</v>
      </c>
      <c r="J35" s="16">
        <f t="shared" si="4"/>
        <v>0.66500000000000004</v>
      </c>
      <c r="K35" s="16">
        <f t="shared" si="4"/>
        <v>0.57399999999999995</v>
      </c>
      <c r="L35" s="16">
        <f t="shared" si="4"/>
        <v>0.36699999999999999</v>
      </c>
      <c r="M35" s="16">
        <f t="shared" si="4"/>
        <v>0.52800000000000002</v>
      </c>
      <c r="N35" s="16">
        <f t="shared" si="4"/>
        <v>0.35199999999999998</v>
      </c>
      <c r="O35" s="16">
        <f t="shared" si="4"/>
        <v>0.26</v>
      </c>
      <c r="P35" s="16">
        <v>0.03</v>
      </c>
      <c r="Q35" s="16">
        <f t="shared" si="5"/>
        <v>0.03</v>
      </c>
    </row>
    <row r="36" spans="1:17" x14ac:dyDescent="0.35">
      <c r="A36" s="14">
        <v>2034</v>
      </c>
      <c r="B36" s="15">
        <f t="shared" si="0"/>
        <v>48761</v>
      </c>
      <c r="C36" s="15">
        <f t="shared" si="1"/>
        <v>49125</v>
      </c>
      <c r="D36" s="16">
        <f t="shared" si="3"/>
        <v>0.317</v>
      </c>
      <c r="E36" s="16">
        <f t="shared" si="3"/>
        <v>0.23899999999999999</v>
      </c>
      <c r="F36" s="16">
        <f t="shared" si="3"/>
        <v>1.4999999999999999E-2</v>
      </c>
      <c r="G36" s="16">
        <f t="shared" si="3"/>
        <v>7.9000000000000001E-2</v>
      </c>
      <c r="H36" s="16">
        <v>0</v>
      </c>
      <c r="I36" s="17">
        <f t="shared" si="6"/>
        <v>1596</v>
      </c>
      <c r="J36" s="16">
        <f t="shared" si="4"/>
        <v>0.66500000000000004</v>
      </c>
      <c r="K36" s="16">
        <f t="shared" si="4"/>
        <v>0.57399999999999995</v>
      </c>
      <c r="L36" s="16">
        <f t="shared" si="4"/>
        <v>0.36699999999999999</v>
      </c>
      <c r="M36" s="16">
        <f t="shared" si="4"/>
        <v>0.52800000000000002</v>
      </c>
      <c r="N36" s="16">
        <f t="shared" si="4"/>
        <v>0.35199999999999998</v>
      </c>
      <c r="O36" s="16">
        <f t="shared" si="4"/>
        <v>0.26</v>
      </c>
      <c r="P36" s="16">
        <v>0.03</v>
      </c>
      <c r="Q36" s="16">
        <f t="shared" si="5"/>
        <v>0.03</v>
      </c>
    </row>
    <row r="37" spans="1:17" x14ac:dyDescent="0.35">
      <c r="A37" s="14">
        <v>2035</v>
      </c>
      <c r="B37" s="15">
        <f t="shared" si="0"/>
        <v>49126</v>
      </c>
      <c r="C37" s="15">
        <f t="shared" si="1"/>
        <v>49490</v>
      </c>
      <c r="D37" s="16">
        <f t="shared" si="3"/>
        <v>0.317</v>
      </c>
      <c r="E37" s="16">
        <f t="shared" si="3"/>
        <v>0.23899999999999999</v>
      </c>
      <c r="F37" s="16">
        <f t="shared" si="3"/>
        <v>1.4999999999999999E-2</v>
      </c>
      <c r="G37" s="16">
        <f t="shared" si="3"/>
        <v>7.9000000000000001E-2</v>
      </c>
      <c r="H37" s="16">
        <v>0</v>
      </c>
      <c r="I37" s="17">
        <f t="shared" si="6"/>
        <v>1596</v>
      </c>
      <c r="J37" s="16">
        <f t="shared" si="4"/>
        <v>0.66500000000000004</v>
      </c>
      <c r="K37" s="16">
        <f t="shared" si="4"/>
        <v>0.57399999999999995</v>
      </c>
      <c r="L37" s="16">
        <f t="shared" si="4"/>
        <v>0.36699999999999999</v>
      </c>
      <c r="M37" s="16">
        <f t="shared" si="4"/>
        <v>0.52800000000000002</v>
      </c>
      <c r="N37" s="16">
        <f t="shared" si="4"/>
        <v>0.35199999999999998</v>
      </c>
      <c r="O37" s="16">
        <f t="shared" si="4"/>
        <v>0.26</v>
      </c>
      <c r="P37" s="16">
        <v>0.03</v>
      </c>
      <c r="Q37" s="16">
        <f t="shared" si="5"/>
        <v>0.03</v>
      </c>
    </row>
    <row r="38" spans="1:17" x14ac:dyDescent="0.35">
      <c r="A38" s="14">
        <v>2036</v>
      </c>
      <c r="B38" s="15">
        <f t="shared" si="0"/>
        <v>49491</v>
      </c>
      <c r="C38" s="15">
        <f t="shared" si="1"/>
        <v>49856</v>
      </c>
      <c r="D38" s="16">
        <f t="shared" si="3"/>
        <v>0.317</v>
      </c>
      <c r="E38" s="16">
        <f t="shared" si="3"/>
        <v>0.23899999999999999</v>
      </c>
      <c r="F38" s="16">
        <f t="shared" si="3"/>
        <v>1.4999999999999999E-2</v>
      </c>
      <c r="G38" s="16">
        <f t="shared" si="3"/>
        <v>7.9000000000000001E-2</v>
      </c>
      <c r="H38" s="16">
        <v>0</v>
      </c>
      <c r="I38" s="17">
        <f t="shared" si="6"/>
        <v>1596</v>
      </c>
      <c r="J38" s="16">
        <f t="shared" si="4"/>
        <v>0.66500000000000004</v>
      </c>
      <c r="K38" s="16">
        <f t="shared" si="4"/>
        <v>0.57399999999999995</v>
      </c>
      <c r="L38" s="16">
        <f t="shared" si="4"/>
        <v>0.36699999999999999</v>
      </c>
      <c r="M38" s="16">
        <f t="shared" si="4"/>
        <v>0.52800000000000002</v>
      </c>
      <c r="N38" s="16">
        <f t="shared" si="4"/>
        <v>0.35199999999999998</v>
      </c>
      <c r="O38" s="16">
        <f t="shared" si="4"/>
        <v>0.26</v>
      </c>
      <c r="P38" s="16">
        <v>0.03</v>
      </c>
      <c r="Q38" s="16">
        <f t="shared" si="5"/>
        <v>0.03</v>
      </c>
    </row>
    <row r="39" spans="1:17" x14ac:dyDescent="0.35">
      <c r="A39" s="14">
        <v>2037</v>
      </c>
      <c r="B39" s="15">
        <f t="shared" si="0"/>
        <v>49857</v>
      </c>
      <c r="C39" s="15">
        <f t="shared" si="1"/>
        <v>50221</v>
      </c>
      <c r="D39" s="16">
        <f t="shared" si="3"/>
        <v>0.317</v>
      </c>
      <c r="E39" s="16">
        <f t="shared" si="3"/>
        <v>0.23899999999999999</v>
      </c>
      <c r="F39" s="16">
        <f t="shared" si="3"/>
        <v>1.4999999999999999E-2</v>
      </c>
      <c r="G39" s="16">
        <f t="shared" si="3"/>
        <v>7.9000000000000001E-2</v>
      </c>
      <c r="H39" s="16">
        <v>0</v>
      </c>
      <c r="I39" s="17">
        <f t="shared" si="6"/>
        <v>1596</v>
      </c>
      <c r="J39" s="16">
        <f t="shared" si="4"/>
        <v>0.66500000000000004</v>
      </c>
      <c r="K39" s="16">
        <f t="shared" si="4"/>
        <v>0.57399999999999995</v>
      </c>
      <c r="L39" s="16">
        <f t="shared" si="4"/>
        <v>0.36699999999999999</v>
      </c>
      <c r="M39" s="16">
        <f t="shared" si="4"/>
        <v>0.52800000000000002</v>
      </c>
      <c r="N39" s="16">
        <f t="shared" si="4"/>
        <v>0.35199999999999998</v>
      </c>
      <c r="O39" s="16">
        <f t="shared" si="4"/>
        <v>0.26</v>
      </c>
      <c r="P39" s="16">
        <v>0.03</v>
      </c>
      <c r="Q39" s="16">
        <f t="shared" si="5"/>
        <v>0.03</v>
      </c>
    </row>
    <row r="40" spans="1:17" x14ac:dyDescent="0.35">
      <c r="A40" s="14">
        <v>2038</v>
      </c>
      <c r="B40" s="15">
        <f t="shared" si="0"/>
        <v>50222</v>
      </c>
      <c r="C40" s="15">
        <f t="shared" si="1"/>
        <v>50586</v>
      </c>
      <c r="D40" s="16">
        <f t="shared" si="3"/>
        <v>0.317</v>
      </c>
      <c r="E40" s="16">
        <f t="shared" si="3"/>
        <v>0.23899999999999999</v>
      </c>
      <c r="F40" s="16">
        <f t="shared" si="3"/>
        <v>1.4999999999999999E-2</v>
      </c>
      <c r="G40" s="16">
        <f t="shared" si="3"/>
        <v>7.9000000000000001E-2</v>
      </c>
      <c r="H40" s="16">
        <v>0</v>
      </c>
      <c r="I40" s="17">
        <f t="shared" si="6"/>
        <v>1596</v>
      </c>
      <c r="J40" s="16">
        <f t="shared" si="4"/>
        <v>0.66500000000000004</v>
      </c>
      <c r="K40" s="16">
        <f t="shared" si="4"/>
        <v>0.57399999999999995</v>
      </c>
      <c r="L40" s="16">
        <f t="shared" si="4"/>
        <v>0.36699999999999999</v>
      </c>
      <c r="M40" s="16">
        <f t="shared" si="4"/>
        <v>0.52800000000000002</v>
      </c>
      <c r="N40" s="16">
        <f t="shared" si="4"/>
        <v>0.35199999999999998</v>
      </c>
      <c r="O40" s="16">
        <f t="shared" si="4"/>
        <v>0.26</v>
      </c>
      <c r="P40" s="16">
        <v>0.03</v>
      </c>
      <c r="Q40" s="16">
        <f t="shared" si="5"/>
        <v>0.03</v>
      </c>
    </row>
    <row r="41" spans="1:17" x14ac:dyDescent="0.35">
      <c r="A41" s="14">
        <v>2039</v>
      </c>
      <c r="B41" s="15">
        <f t="shared" si="0"/>
        <v>50587</v>
      </c>
      <c r="C41" s="15">
        <f t="shared" si="1"/>
        <v>50951</v>
      </c>
      <c r="D41" s="16">
        <f t="shared" si="3"/>
        <v>0.317</v>
      </c>
      <c r="E41" s="16">
        <f t="shared" si="3"/>
        <v>0.23899999999999999</v>
      </c>
      <c r="F41" s="16">
        <f t="shared" si="3"/>
        <v>1.4999999999999999E-2</v>
      </c>
      <c r="G41" s="16">
        <f t="shared" si="3"/>
        <v>7.9000000000000001E-2</v>
      </c>
      <c r="H41" s="16">
        <v>0</v>
      </c>
      <c r="I41" s="17">
        <f t="shared" si="6"/>
        <v>1596</v>
      </c>
      <c r="J41" s="16">
        <f t="shared" si="4"/>
        <v>0.66500000000000004</v>
      </c>
      <c r="K41" s="16">
        <f t="shared" si="4"/>
        <v>0.57399999999999995</v>
      </c>
      <c r="L41" s="16">
        <f t="shared" si="4"/>
        <v>0.36699999999999999</v>
      </c>
      <c r="M41" s="16">
        <f t="shared" si="4"/>
        <v>0.52800000000000002</v>
      </c>
      <c r="N41" s="16">
        <f t="shared" si="4"/>
        <v>0.35199999999999998</v>
      </c>
      <c r="O41" s="16">
        <f t="shared" si="4"/>
        <v>0.26</v>
      </c>
      <c r="P41" s="16">
        <v>0.03</v>
      </c>
      <c r="Q41" s="16">
        <f t="shared" si="5"/>
        <v>0.03</v>
      </c>
    </row>
    <row r="42" spans="1:17" x14ac:dyDescent="0.35">
      <c r="A42" s="14">
        <v>2040</v>
      </c>
      <c r="B42" s="15">
        <f t="shared" si="0"/>
        <v>50952</v>
      </c>
      <c r="C42" s="15">
        <f t="shared" si="1"/>
        <v>51317</v>
      </c>
      <c r="D42" s="16">
        <f t="shared" si="3"/>
        <v>0.317</v>
      </c>
      <c r="E42" s="16">
        <f t="shared" si="3"/>
        <v>0.23899999999999999</v>
      </c>
      <c r="F42" s="16">
        <f t="shared" si="3"/>
        <v>1.4999999999999999E-2</v>
      </c>
      <c r="G42" s="16">
        <f t="shared" si="3"/>
        <v>7.9000000000000001E-2</v>
      </c>
      <c r="H42" s="16">
        <v>0</v>
      </c>
      <c r="I42" s="17">
        <f t="shared" si="6"/>
        <v>1596</v>
      </c>
      <c r="J42" s="16">
        <f t="shared" si="4"/>
        <v>0.66500000000000004</v>
      </c>
      <c r="K42" s="16">
        <f t="shared" si="4"/>
        <v>0.57399999999999995</v>
      </c>
      <c r="L42" s="16">
        <f t="shared" si="4"/>
        <v>0.36699999999999999</v>
      </c>
      <c r="M42" s="16">
        <f t="shared" si="4"/>
        <v>0.52800000000000002</v>
      </c>
      <c r="N42" s="16">
        <f t="shared" si="4"/>
        <v>0.35199999999999998</v>
      </c>
      <c r="O42" s="16">
        <f t="shared" si="4"/>
        <v>0.26</v>
      </c>
      <c r="P42" s="16">
        <v>0.03</v>
      </c>
      <c r="Q42" s="16">
        <f t="shared" si="5"/>
        <v>0.03</v>
      </c>
    </row>
    <row r="43" spans="1:17" x14ac:dyDescent="0.35">
      <c r="A43" s="14">
        <v>2041</v>
      </c>
      <c r="B43" s="15">
        <f t="shared" si="0"/>
        <v>51318</v>
      </c>
      <c r="C43" s="15">
        <f t="shared" si="1"/>
        <v>51682</v>
      </c>
      <c r="D43" s="16">
        <f t="shared" si="3"/>
        <v>0.317</v>
      </c>
      <c r="E43" s="16">
        <f t="shared" si="3"/>
        <v>0.23899999999999999</v>
      </c>
      <c r="F43" s="16">
        <f t="shared" si="3"/>
        <v>1.4999999999999999E-2</v>
      </c>
      <c r="G43" s="16">
        <f t="shared" si="3"/>
        <v>7.9000000000000001E-2</v>
      </c>
      <c r="H43" s="16">
        <v>0</v>
      </c>
      <c r="I43" s="17">
        <f t="shared" si="6"/>
        <v>1596</v>
      </c>
      <c r="J43" s="16">
        <f t="shared" si="4"/>
        <v>0.66500000000000004</v>
      </c>
      <c r="K43" s="16">
        <f t="shared" si="4"/>
        <v>0.57399999999999995</v>
      </c>
      <c r="L43" s="16">
        <f t="shared" si="4"/>
        <v>0.36699999999999999</v>
      </c>
      <c r="M43" s="16">
        <f t="shared" si="4"/>
        <v>0.52800000000000002</v>
      </c>
      <c r="N43" s="16">
        <f t="shared" si="4"/>
        <v>0.35199999999999998</v>
      </c>
      <c r="O43" s="16">
        <f t="shared" si="4"/>
        <v>0.26</v>
      </c>
      <c r="P43" s="16">
        <v>0.03</v>
      </c>
      <c r="Q43" s="16">
        <f t="shared" si="5"/>
        <v>0.03</v>
      </c>
    </row>
    <row r="44" spans="1:17" x14ac:dyDescent="0.35">
      <c r="A44" s="14">
        <v>2042</v>
      </c>
      <c r="B44" s="15">
        <f t="shared" si="0"/>
        <v>51683</v>
      </c>
      <c r="C44" s="15">
        <f t="shared" si="1"/>
        <v>52047</v>
      </c>
      <c r="D44" s="16">
        <f t="shared" ref="D44:G52" si="7">D43</f>
        <v>0.317</v>
      </c>
      <c r="E44" s="16">
        <f t="shared" si="7"/>
        <v>0.23899999999999999</v>
      </c>
      <c r="F44" s="16">
        <f t="shared" si="7"/>
        <v>1.4999999999999999E-2</v>
      </c>
      <c r="G44" s="16">
        <f t="shared" si="7"/>
        <v>7.9000000000000001E-2</v>
      </c>
      <c r="H44" s="16">
        <v>0</v>
      </c>
      <c r="I44" s="17">
        <f t="shared" si="6"/>
        <v>1596</v>
      </c>
      <c r="J44" s="16">
        <f t="shared" si="6"/>
        <v>0.66500000000000004</v>
      </c>
      <c r="K44" s="16">
        <f t="shared" si="6"/>
        <v>0.57399999999999995</v>
      </c>
      <c r="L44" s="16">
        <f t="shared" si="6"/>
        <v>0.36699999999999999</v>
      </c>
      <c r="M44" s="16">
        <f t="shared" si="6"/>
        <v>0.52800000000000002</v>
      </c>
      <c r="N44" s="16">
        <f t="shared" si="6"/>
        <v>0.35199999999999998</v>
      </c>
      <c r="O44" s="16">
        <f t="shared" si="6"/>
        <v>0.26</v>
      </c>
      <c r="P44" s="16">
        <v>0.03</v>
      </c>
      <c r="Q44" s="16">
        <f t="shared" si="5"/>
        <v>0.03</v>
      </c>
    </row>
    <row r="45" spans="1:17" x14ac:dyDescent="0.35">
      <c r="A45" s="14">
        <v>2043</v>
      </c>
      <c r="B45" s="15">
        <f t="shared" si="0"/>
        <v>52048</v>
      </c>
      <c r="C45" s="15">
        <f t="shared" si="1"/>
        <v>52412</v>
      </c>
      <c r="D45" s="16">
        <f t="shared" si="7"/>
        <v>0.317</v>
      </c>
      <c r="E45" s="16">
        <f t="shared" si="7"/>
        <v>0.23899999999999999</v>
      </c>
      <c r="F45" s="16">
        <f t="shared" si="7"/>
        <v>1.4999999999999999E-2</v>
      </c>
      <c r="G45" s="16">
        <f t="shared" si="7"/>
        <v>7.9000000000000001E-2</v>
      </c>
      <c r="H45" s="16">
        <v>0</v>
      </c>
      <c r="I45" s="17">
        <f t="shared" si="6"/>
        <v>1596</v>
      </c>
      <c r="J45" s="16">
        <f t="shared" si="6"/>
        <v>0.66500000000000004</v>
      </c>
      <c r="K45" s="16">
        <f t="shared" si="6"/>
        <v>0.57399999999999995</v>
      </c>
      <c r="L45" s="16">
        <f t="shared" si="6"/>
        <v>0.36699999999999999</v>
      </c>
      <c r="M45" s="16">
        <f t="shared" si="6"/>
        <v>0.52800000000000002</v>
      </c>
      <c r="N45" s="16">
        <f t="shared" si="6"/>
        <v>0.35199999999999998</v>
      </c>
      <c r="O45" s="16">
        <f t="shared" si="6"/>
        <v>0.26</v>
      </c>
      <c r="P45" s="16">
        <v>0.03</v>
      </c>
      <c r="Q45" s="16">
        <f t="shared" si="5"/>
        <v>0.03</v>
      </c>
    </row>
    <row r="46" spans="1:17" x14ac:dyDescent="0.35">
      <c r="A46" s="14">
        <v>2044</v>
      </c>
      <c r="B46" s="15">
        <f t="shared" si="0"/>
        <v>52413</v>
      </c>
      <c r="C46" s="15">
        <f t="shared" si="1"/>
        <v>52778</v>
      </c>
      <c r="D46" s="16">
        <f t="shared" si="7"/>
        <v>0.317</v>
      </c>
      <c r="E46" s="16">
        <f t="shared" si="7"/>
        <v>0.23899999999999999</v>
      </c>
      <c r="F46" s="16">
        <f t="shared" si="7"/>
        <v>1.4999999999999999E-2</v>
      </c>
      <c r="G46" s="16">
        <f t="shared" si="7"/>
        <v>7.9000000000000001E-2</v>
      </c>
      <c r="H46" s="16">
        <v>0</v>
      </c>
      <c r="I46" s="17">
        <f t="shared" si="6"/>
        <v>1596</v>
      </c>
      <c r="J46" s="16">
        <f t="shared" si="6"/>
        <v>0.66500000000000004</v>
      </c>
      <c r="K46" s="16">
        <f t="shared" si="6"/>
        <v>0.57399999999999995</v>
      </c>
      <c r="L46" s="16">
        <f t="shared" si="6"/>
        <v>0.36699999999999999</v>
      </c>
      <c r="M46" s="16">
        <f t="shared" si="6"/>
        <v>0.52800000000000002</v>
      </c>
      <c r="N46" s="16">
        <f t="shared" si="6"/>
        <v>0.35199999999999998</v>
      </c>
      <c r="O46" s="16">
        <f t="shared" si="6"/>
        <v>0.26</v>
      </c>
      <c r="P46" s="16">
        <v>0.03</v>
      </c>
      <c r="Q46" s="16">
        <f t="shared" si="5"/>
        <v>0.03</v>
      </c>
    </row>
    <row r="47" spans="1:17" x14ac:dyDescent="0.35">
      <c r="A47" s="14">
        <v>2045</v>
      </c>
      <c r="B47" s="15">
        <f t="shared" si="0"/>
        <v>52779</v>
      </c>
      <c r="C47" s="15">
        <f t="shared" si="1"/>
        <v>53143</v>
      </c>
      <c r="D47" s="16">
        <f t="shared" si="7"/>
        <v>0.317</v>
      </c>
      <c r="E47" s="16">
        <f t="shared" si="7"/>
        <v>0.23899999999999999</v>
      </c>
      <c r="F47" s="16">
        <f t="shared" si="7"/>
        <v>1.4999999999999999E-2</v>
      </c>
      <c r="G47" s="16">
        <f t="shared" si="7"/>
        <v>7.9000000000000001E-2</v>
      </c>
      <c r="H47" s="16">
        <v>0</v>
      </c>
      <c r="I47" s="17">
        <f t="shared" si="6"/>
        <v>1596</v>
      </c>
      <c r="J47" s="16">
        <f t="shared" si="6"/>
        <v>0.66500000000000004</v>
      </c>
      <c r="K47" s="16">
        <f t="shared" si="6"/>
        <v>0.57399999999999995</v>
      </c>
      <c r="L47" s="16">
        <f t="shared" si="6"/>
        <v>0.36699999999999999</v>
      </c>
      <c r="M47" s="16">
        <f t="shared" si="6"/>
        <v>0.52800000000000002</v>
      </c>
      <c r="N47" s="16">
        <f t="shared" si="6"/>
        <v>0.35199999999999998</v>
      </c>
      <c r="O47" s="16">
        <f t="shared" si="6"/>
        <v>0.26</v>
      </c>
      <c r="P47" s="16">
        <v>0.03</v>
      </c>
      <c r="Q47" s="16">
        <f t="shared" si="5"/>
        <v>0.03</v>
      </c>
    </row>
    <row r="48" spans="1:17" x14ac:dyDescent="0.35">
      <c r="A48" s="14">
        <v>2046</v>
      </c>
      <c r="B48" s="15">
        <f t="shared" si="0"/>
        <v>53144</v>
      </c>
      <c r="C48" s="15">
        <f t="shared" si="1"/>
        <v>53508</v>
      </c>
      <c r="D48" s="16">
        <f t="shared" si="7"/>
        <v>0.317</v>
      </c>
      <c r="E48" s="16">
        <f t="shared" si="7"/>
        <v>0.23899999999999999</v>
      </c>
      <c r="F48" s="16">
        <f t="shared" si="7"/>
        <v>1.4999999999999999E-2</v>
      </c>
      <c r="G48" s="16">
        <f t="shared" si="7"/>
        <v>7.9000000000000001E-2</v>
      </c>
      <c r="H48" s="16">
        <v>0</v>
      </c>
      <c r="I48" s="17">
        <f t="shared" si="6"/>
        <v>1596</v>
      </c>
      <c r="J48" s="16">
        <f t="shared" si="6"/>
        <v>0.66500000000000004</v>
      </c>
      <c r="K48" s="16">
        <f t="shared" si="6"/>
        <v>0.57399999999999995</v>
      </c>
      <c r="L48" s="16">
        <f t="shared" si="6"/>
        <v>0.36699999999999999</v>
      </c>
      <c r="M48" s="16">
        <f t="shared" si="6"/>
        <v>0.52800000000000002</v>
      </c>
      <c r="N48" s="16">
        <f t="shared" si="6"/>
        <v>0.35199999999999998</v>
      </c>
      <c r="O48" s="16">
        <f t="shared" si="6"/>
        <v>0.26</v>
      </c>
      <c r="P48" s="16">
        <v>0.03</v>
      </c>
      <c r="Q48" s="16">
        <f t="shared" si="5"/>
        <v>0.03</v>
      </c>
    </row>
    <row r="49" spans="1:17" x14ac:dyDescent="0.35">
      <c r="A49" s="14">
        <v>2047</v>
      </c>
      <c r="B49" s="15">
        <f t="shared" si="0"/>
        <v>53509</v>
      </c>
      <c r="C49" s="15">
        <f t="shared" si="1"/>
        <v>53873</v>
      </c>
      <c r="D49" s="16">
        <f t="shared" si="7"/>
        <v>0.317</v>
      </c>
      <c r="E49" s="16">
        <f t="shared" si="7"/>
        <v>0.23899999999999999</v>
      </c>
      <c r="F49" s="16">
        <f t="shared" si="7"/>
        <v>1.4999999999999999E-2</v>
      </c>
      <c r="G49" s="16">
        <f t="shared" si="7"/>
        <v>7.9000000000000001E-2</v>
      </c>
      <c r="H49" s="16">
        <v>0</v>
      </c>
      <c r="I49" s="17">
        <f t="shared" si="6"/>
        <v>1596</v>
      </c>
      <c r="J49" s="16">
        <f t="shared" si="6"/>
        <v>0.66500000000000004</v>
      </c>
      <c r="K49" s="16">
        <f t="shared" si="6"/>
        <v>0.57399999999999995</v>
      </c>
      <c r="L49" s="16">
        <f t="shared" si="6"/>
        <v>0.36699999999999999</v>
      </c>
      <c r="M49" s="16">
        <f t="shared" si="6"/>
        <v>0.52800000000000002</v>
      </c>
      <c r="N49" s="16">
        <f t="shared" si="6"/>
        <v>0.35199999999999998</v>
      </c>
      <c r="O49" s="16">
        <f t="shared" si="6"/>
        <v>0.26</v>
      </c>
      <c r="P49" s="16">
        <v>0.03</v>
      </c>
      <c r="Q49" s="16">
        <f t="shared" si="5"/>
        <v>0.03</v>
      </c>
    </row>
    <row r="50" spans="1:17" x14ac:dyDescent="0.35">
      <c r="A50" s="14">
        <v>2048</v>
      </c>
      <c r="B50" s="15">
        <f t="shared" si="0"/>
        <v>53874</v>
      </c>
      <c r="C50" s="15">
        <f t="shared" si="1"/>
        <v>54239</v>
      </c>
      <c r="D50" s="16">
        <f t="shared" si="7"/>
        <v>0.317</v>
      </c>
      <c r="E50" s="16">
        <f t="shared" si="7"/>
        <v>0.23899999999999999</v>
      </c>
      <c r="F50" s="16">
        <f t="shared" si="7"/>
        <v>1.4999999999999999E-2</v>
      </c>
      <c r="G50" s="16">
        <f t="shared" si="7"/>
        <v>7.9000000000000001E-2</v>
      </c>
      <c r="H50" s="16">
        <v>0</v>
      </c>
      <c r="I50" s="17">
        <f t="shared" si="6"/>
        <v>1596</v>
      </c>
      <c r="J50" s="16">
        <f t="shared" si="6"/>
        <v>0.66500000000000004</v>
      </c>
      <c r="K50" s="16">
        <f t="shared" si="6"/>
        <v>0.57399999999999995</v>
      </c>
      <c r="L50" s="16">
        <f t="shared" si="6"/>
        <v>0.36699999999999999</v>
      </c>
      <c r="M50" s="16">
        <f t="shared" si="6"/>
        <v>0.52800000000000002</v>
      </c>
      <c r="N50" s="16">
        <f t="shared" si="6"/>
        <v>0.35199999999999998</v>
      </c>
      <c r="O50" s="16">
        <f t="shared" si="6"/>
        <v>0.26</v>
      </c>
      <c r="P50" s="16">
        <v>0.03</v>
      </c>
      <c r="Q50" s="16">
        <f t="shared" si="5"/>
        <v>0.03</v>
      </c>
    </row>
    <row r="51" spans="1:17" x14ac:dyDescent="0.35">
      <c r="A51" s="14">
        <v>2049</v>
      </c>
      <c r="B51" s="15">
        <f t="shared" si="0"/>
        <v>54240</v>
      </c>
      <c r="C51" s="15">
        <f t="shared" si="1"/>
        <v>54604</v>
      </c>
      <c r="D51" s="16">
        <f t="shared" si="7"/>
        <v>0.317</v>
      </c>
      <c r="E51" s="16">
        <f t="shared" si="7"/>
        <v>0.23899999999999999</v>
      </c>
      <c r="F51" s="16">
        <f t="shared" si="7"/>
        <v>1.4999999999999999E-2</v>
      </c>
      <c r="G51" s="16">
        <f t="shared" si="7"/>
        <v>7.9000000000000001E-2</v>
      </c>
      <c r="H51" s="16">
        <v>0</v>
      </c>
      <c r="I51" s="17">
        <f t="shared" si="6"/>
        <v>1596</v>
      </c>
      <c r="J51" s="16">
        <f t="shared" si="6"/>
        <v>0.66500000000000004</v>
      </c>
      <c r="K51" s="16">
        <f t="shared" si="6"/>
        <v>0.57399999999999995</v>
      </c>
      <c r="L51" s="16">
        <f t="shared" si="6"/>
        <v>0.36699999999999999</v>
      </c>
      <c r="M51" s="16">
        <f t="shared" si="6"/>
        <v>0.52800000000000002</v>
      </c>
      <c r="N51" s="16">
        <f t="shared" si="6"/>
        <v>0.35199999999999998</v>
      </c>
      <c r="O51" s="16">
        <f t="shared" si="6"/>
        <v>0.26</v>
      </c>
      <c r="P51" s="16">
        <v>0.03</v>
      </c>
      <c r="Q51" s="16">
        <f t="shared" si="5"/>
        <v>0.03</v>
      </c>
    </row>
    <row r="52" spans="1:17" x14ac:dyDescent="0.35">
      <c r="A52" s="14">
        <v>2050</v>
      </c>
      <c r="B52" s="15">
        <f t="shared" si="0"/>
        <v>54605</v>
      </c>
      <c r="C52" s="15">
        <f t="shared" si="1"/>
        <v>54969</v>
      </c>
      <c r="D52" s="16">
        <f t="shared" si="7"/>
        <v>0.317</v>
      </c>
      <c r="E52" s="16">
        <f t="shared" si="7"/>
        <v>0.23899999999999999</v>
      </c>
      <c r="F52" s="16">
        <f t="shared" si="7"/>
        <v>1.4999999999999999E-2</v>
      </c>
      <c r="G52" s="16">
        <f t="shared" si="7"/>
        <v>7.9000000000000001E-2</v>
      </c>
      <c r="H52" s="16">
        <v>0</v>
      </c>
      <c r="I52" s="17">
        <f t="shared" si="6"/>
        <v>1596</v>
      </c>
      <c r="J52" s="16">
        <f t="shared" si="6"/>
        <v>0.66500000000000004</v>
      </c>
      <c r="K52" s="16">
        <f t="shared" si="6"/>
        <v>0.57399999999999995</v>
      </c>
      <c r="L52" s="16">
        <f t="shared" si="6"/>
        <v>0.36699999999999999</v>
      </c>
      <c r="M52" s="16">
        <f t="shared" si="6"/>
        <v>0.52800000000000002</v>
      </c>
      <c r="N52" s="16">
        <f t="shared" si="6"/>
        <v>0.35199999999999998</v>
      </c>
      <c r="O52" s="16">
        <f t="shared" si="6"/>
        <v>0.26</v>
      </c>
      <c r="P52" s="16">
        <v>0.03</v>
      </c>
      <c r="Q52" s="16">
        <f t="shared" si="5"/>
        <v>0.03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31991-A585-4452-B22A-D48BBA0F56F6}">
  <dimension ref="A1:R85"/>
  <sheetViews>
    <sheetView topLeftCell="A40" workbookViewId="0">
      <selection activeCell="Q90" sqref="Q90"/>
    </sheetView>
  </sheetViews>
  <sheetFormatPr defaultRowHeight="14.5" x14ac:dyDescent="0.35"/>
  <cols>
    <col min="1" max="1" width="30.1796875" bestFit="1" customWidth="1"/>
    <col min="2" max="2" width="6" style="1" bestFit="1" customWidth="1"/>
  </cols>
  <sheetData>
    <row r="1" spans="1:18" x14ac:dyDescent="0.35">
      <c r="B1" s="1" t="s">
        <v>20961</v>
      </c>
      <c r="C1" t="str">
        <f>'tracs data'!C6</f>
        <v>Unit Amount</v>
      </c>
      <c r="D1" t="str">
        <f>'tracs data'!D6</f>
        <v>Other Unit Amount</v>
      </c>
      <c r="E1" t="str">
        <f>'tracs data'!E6</f>
        <v>Other Unit Amount</v>
      </c>
      <c r="F1" t="str">
        <f>'tracs data'!F6</f>
        <v>Other Unit Amount</v>
      </c>
      <c r="G1" t="str">
        <f>'tracs data'!G6</f>
        <v>Other Unit Amount</v>
      </c>
      <c r="H1" t="str">
        <f>'tracs data'!H6</f>
        <v>Other Unit Amount</v>
      </c>
      <c r="I1" t="str">
        <f>'tracs data'!I6</f>
        <v>Other Unit Amount</v>
      </c>
      <c r="J1" t="str">
        <f>'tracs data'!J6</f>
        <v>Other Unit Amount</v>
      </c>
      <c r="K1" t="str">
        <f>'tracs data'!K6</f>
        <v>College Amount</v>
      </c>
      <c r="L1" t="str">
        <f>'tracs data'!L6</f>
        <v>Other College Support</v>
      </c>
      <c r="M1" t="str">
        <f>'tracs data'!M6</f>
        <v>Other College Support</v>
      </c>
      <c r="N1" t="str">
        <f>'tracs data'!N6</f>
        <v>Other College Support</v>
      </c>
      <c r="O1" t="str">
        <f>'tracs data'!O6</f>
        <v>Other College Support</v>
      </c>
      <c r="P1" t="str">
        <f>'tracs data'!P6</f>
        <v>Other College Support</v>
      </c>
      <c r="Q1">
        <f>'tracs data'!Q6</f>
        <v>120</v>
      </c>
      <c r="R1" t="s">
        <v>20963</v>
      </c>
    </row>
    <row r="2" spans="1:18" x14ac:dyDescent="0.35">
      <c r="A2" t="s">
        <v>21</v>
      </c>
      <c r="B2" s="1">
        <v>1</v>
      </c>
      <c r="C2" s="162">
        <f>'cs 1'!D$21-'cs 1'!D$26-'cs 1'!D$27</f>
        <v>0</v>
      </c>
      <c r="D2" s="162">
        <f>'cs 1'!E$21-'cs 1'!E$26-'cs 1'!E$27</f>
        <v>0</v>
      </c>
      <c r="E2" s="162">
        <f>'cs 1'!F$21-'cs 1'!F$26-'cs 1'!F$27</f>
        <v>0</v>
      </c>
      <c r="F2" s="162">
        <f>'cs 1'!G$21-'cs 1'!G$26-'cs 1'!G$27</f>
        <v>0</v>
      </c>
      <c r="G2" s="162">
        <f>'cs 1'!H$21-'cs 1'!H$26-'cs 1'!H$27</f>
        <v>0</v>
      </c>
      <c r="H2" s="162">
        <f>'cs 1'!I$21-'cs 1'!I$26-'cs 1'!I$27</f>
        <v>0</v>
      </c>
      <c r="I2" s="162">
        <f>'cs 1'!J$21-'cs 1'!J$26-'cs 1'!J$27</f>
        <v>0</v>
      </c>
      <c r="J2" s="162">
        <f>'cs 1'!K$21-'cs 1'!K$26-'cs 1'!K$27</f>
        <v>0</v>
      </c>
      <c r="K2" s="162">
        <f>'cs 1'!L$21-'cs 1'!L$26-'cs 1'!L$27</f>
        <v>0</v>
      </c>
      <c r="L2" s="162">
        <f>'cs 1'!M$21-'cs 1'!M$26-'cs 1'!M$27</f>
        <v>0</v>
      </c>
      <c r="M2" s="162">
        <f>'cs 1'!N$21-'cs 1'!N$26-'cs 1'!N$27</f>
        <v>0</v>
      </c>
      <c r="N2" s="162">
        <f>'cs 1'!O$21-'cs 1'!O$26-'cs 1'!O$27</f>
        <v>0</v>
      </c>
      <c r="O2" s="162">
        <f>'cs 1'!P$21-'cs 1'!P$26-'cs 1'!P$27</f>
        <v>0</v>
      </c>
      <c r="P2" s="162">
        <f>'cs 1'!Q$21-'cs 1'!Q$26-'cs 1'!Q$27</f>
        <v>0</v>
      </c>
      <c r="Q2" s="162">
        <f>'cs 1'!R$21-'cs 1'!R$26-'cs 1'!R$27</f>
        <v>0</v>
      </c>
      <c r="R2">
        <f ca="1">'cs 1'!$AE$2</f>
        <v>2026</v>
      </c>
    </row>
    <row r="3" spans="1:18" x14ac:dyDescent="0.35">
      <c r="A3" t="s">
        <v>10</v>
      </c>
      <c r="B3" s="1">
        <v>1</v>
      </c>
      <c r="C3" s="162">
        <f>'cs 1'!D$27</f>
        <v>0</v>
      </c>
      <c r="D3" s="162">
        <f>'cs 1'!E$27</f>
        <v>0</v>
      </c>
      <c r="E3" s="162">
        <f>'cs 1'!F$27</f>
        <v>0</v>
      </c>
      <c r="F3" s="162">
        <f>'cs 1'!G$27</f>
        <v>0</v>
      </c>
      <c r="G3" s="162">
        <f>'cs 1'!H$27</f>
        <v>0</v>
      </c>
      <c r="H3" s="162">
        <f>'cs 1'!I$27</f>
        <v>0</v>
      </c>
      <c r="I3" s="162">
        <f>'cs 1'!J$27</f>
        <v>0</v>
      </c>
      <c r="J3" s="162">
        <f>'cs 1'!K$27</f>
        <v>0</v>
      </c>
      <c r="K3" s="162">
        <f>'cs 1'!L$27</f>
        <v>0</v>
      </c>
      <c r="L3" s="162">
        <f>'cs 1'!M$27</f>
        <v>0</v>
      </c>
      <c r="M3" s="162">
        <f>'cs 1'!N$27</f>
        <v>0</v>
      </c>
      <c r="N3" s="162">
        <f>'cs 1'!O$27</f>
        <v>0</v>
      </c>
      <c r="O3" s="162">
        <f>'cs 1'!P$27</f>
        <v>0</v>
      </c>
      <c r="P3" s="162">
        <f>'cs 1'!Q$27</f>
        <v>0</v>
      </c>
      <c r="Q3" s="162">
        <f>'cs 1'!R$27</f>
        <v>0</v>
      </c>
      <c r="R3">
        <f ca="1">'cs 1'!$AE$2</f>
        <v>2026</v>
      </c>
    </row>
    <row r="4" spans="1:18" x14ac:dyDescent="0.35">
      <c r="A4" t="s">
        <v>20671</v>
      </c>
      <c r="B4" s="1">
        <v>1</v>
      </c>
      <c r="C4" s="162">
        <f>'cs 1'!D$26</f>
        <v>0</v>
      </c>
      <c r="D4" s="162">
        <f>'cs 1'!E$26</f>
        <v>0</v>
      </c>
      <c r="E4" s="162">
        <f>'cs 1'!F$26</f>
        <v>0</v>
      </c>
      <c r="F4" s="162">
        <f>'cs 1'!G$26</f>
        <v>0</v>
      </c>
      <c r="G4" s="162">
        <f>'cs 1'!H$26</f>
        <v>0</v>
      </c>
      <c r="H4" s="162">
        <f>'cs 1'!I$26</f>
        <v>0</v>
      </c>
      <c r="I4" s="162">
        <f>'cs 1'!J$26</f>
        <v>0</v>
      </c>
      <c r="J4" s="162">
        <f>'cs 1'!K$26</f>
        <v>0</v>
      </c>
      <c r="K4" s="162">
        <f>'cs 1'!L$26</f>
        <v>0</v>
      </c>
      <c r="L4" s="162">
        <f>'cs 1'!M$26</f>
        <v>0</v>
      </c>
      <c r="M4" s="162">
        <f>'cs 1'!N$26</f>
        <v>0</v>
      </c>
      <c r="N4" s="162">
        <f>'cs 1'!O$26</f>
        <v>0</v>
      </c>
      <c r="O4" s="162">
        <f>'cs 1'!P$26</f>
        <v>0</v>
      </c>
      <c r="P4" s="162">
        <f>'cs 1'!Q$26</f>
        <v>0</v>
      </c>
      <c r="Q4" s="162">
        <f>'cs 1'!R$26</f>
        <v>0</v>
      </c>
      <c r="R4">
        <f ca="1">'cs 1'!$AE$2</f>
        <v>2026</v>
      </c>
    </row>
    <row r="5" spans="1:18" x14ac:dyDescent="0.35">
      <c r="A5" t="s">
        <v>19</v>
      </c>
      <c r="B5" s="1">
        <v>1</v>
      </c>
      <c r="C5" s="162">
        <f>'cs 1'!D$32</f>
        <v>0</v>
      </c>
      <c r="D5" s="162">
        <f>'cs 1'!E$32</f>
        <v>0</v>
      </c>
      <c r="E5" s="162">
        <f>'cs 1'!F$32</f>
        <v>0</v>
      </c>
      <c r="F5" s="162">
        <f>'cs 1'!G$32</f>
        <v>0</v>
      </c>
      <c r="G5" s="162">
        <f>'cs 1'!H$32</f>
        <v>0</v>
      </c>
      <c r="H5" s="162">
        <f>'cs 1'!I$32</f>
        <v>0</v>
      </c>
      <c r="I5" s="162">
        <f>'cs 1'!J$32</f>
        <v>0</v>
      </c>
      <c r="J5" s="162">
        <f>'cs 1'!K$32</f>
        <v>0</v>
      </c>
      <c r="K5" s="162">
        <f>'cs 1'!L$32</f>
        <v>0</v>
      </c>
      <c r="L5" s="162">
        <f>'cs 1'!M$32</f>
        <v>0</v>
      </c>
      <c r="M5" s="162">
        <f>'cs 1'!N$32</f>
        <v>0</v>
      </c>
      <c r="N5" s="162">
        <f>'cs 1'!O$32</f>
        <v>0</v>
      </c>
      <c r="O5" s="162">
        <f>'cs 1'!P$32</f>
        <v>0</v>
      </c>
      <c r="P5" s="162">
        <f>'cs 1'!Q$32</f>
        <v>0</v>
      </c>
      <c r="Q5" s="162">
        <f>'cs 1'!R$32</f>
        <v>0</v>
      </c>
      <c r="R5">
        <f ca="1">'cs 1'!$AE$2</f>
        <v>2026</v>
      </c>
    </row>
    <row r="6" spans="1:18" x14ac:dyDescent="0.35">
      <c r="A6" t="s">
        <v>20669</v>
      </c>
      <c r="B6" s="1">
        <v>1</v>
      </c>
      <c r="C6" s="162">
        <f>'cs 1'!D$33</f>
        <v>0</v>
      </c>
      <c r="D6" s="162">
        <f>'cs 1'!E$33</f>
        <v>0</v>
      </c>
      <c r="E6" s="162">
        <f>'cs 1'!F$33</f>
        <v>0</v>
      </c>
      <c r="F6" s="162">
        <f>'cs 1'!G$33</f>
        <v>0</v>
      </c>
      <c r="G6" s="162">
        <f>'cs 1'!H$33</f>
        <v>0</v>
      </c>
      <c r="H6" s="162">
        <f>'cs 1'!I$33</f>
        <v>0</v>
      </c>
      <c r="I6" s="162">
        <f>'cs 1'!J$33</f>
        <v>0</v>
      </c>
      <c r="J6" s="162">
        <f>'cs 1'!K$33</f>
        <v>0</v>
      </c>
      <c r="K6" s="162">
        <f>'cs 1'!L$33</f>
        <v>0</v>
      </c>
      <c r="L6" s="162">
        <f>'cs 1'!M$33</f>
        <v>0</v>
      </c>
      <c r="M6" s="162">
        <f>'cs 1'!N$33</f>
        <v>0</v>
      </c>
      <c r="N6" s="162">
        <f>'cs 1'!O$33</f>
        <v>0</v>
      </c>
      <c r="O6" s="162">
        <f>'cs 1'!P$33</f>
        <v>0</v>
      </c>
      <c r="P6" s="162">
        <f>'cs 1'!Q$33</f>
        <v>0</v>
      </c>
      <c r="Q6" s="162">
        <f>'cs 1'!R$33</f>
        <v>0</v>
      </c>
      <c r="R6">
        <f ca="1">'cs 1'!$AE$2</f>
        <v>2026</v>
      </c>
    </row>
    <row r="7" spans="1:18" x14ac:dyDescent="0.35">
      <c r="A7" t="s">
        <v>18</v>
      </c>
      <c r="B7" s="1">
        <v>1</v>
      </c>
      <c r="C7" s="162">
        <f>'cs 1'!D$31</f>
        <v>0</v>
      </c>
      <c r="D7" s="162">
        <f>'cs 1'!E$31</f>
        <v>0</v>
      </c>
      <c r="E7" s="162">
        <f>'cs 1'!F$31</f>
        <v>0</v>
      </c>
      <c r="F7" s="162">
        <f>'cs 1'!G$31</f>
        <v>0</v>
      </c>
      <c r="G7" s="162">
        <f>'cs 1'!H$31</f>
        <v>0</v>
      </c>
      <c r="H7" s="162">
        <f>'cs 1'!I$31</f>
        <v>0</v>
      </c>
      <c r="I7" s="162">
        <f>'cs 1'!J$31</f>
        <v>0</v>
      </c>
      <c r="J7" s="162">
        <f>'cs 1'!K$31</f>
        <v>0</v>
      </c>
      <c r="K7" s="162">
        <f>'cs 1'!L$31</f>
        <v>0</v>
      </c>
      <c r="L7" s="162">
        <f>'cs 1'!M$31</f>
        <v>0</v>
      </c>
      <c r="M7" s="162">
        <f>'cs 1'!N$31</f>
        <v>0</v>
      </c>
      <c r="N7" s="162">
        <f>'cs 1'!O$31</f>
        <v>0</v>
      </c>
      <c r="O7" s="162">
        <f>'cs 1'!P$31</f>
        <v>0</v>
      </c>
      <c r="P7" s="162">
        <f>'cs 1'!Q$31</f>
        <v>0</v>
      </c>
      <c r="Q7" s="162">
        <f>'cs 1'!R$31</f>
        <v>0</v>
      </c>
      <c r="R7">
        <f ca="1">'cs 1'!$AE$2</f>
        <v>2026</v>
      </c>
    </row>
    <row r="8" spans="1:18" x14ac:dyDescent="0.35">
      <c r="A8" t="s">
        <v>20672</v>
      </c>
      <c r="B8" s="1">
        <v>1</v>
      </c>
      <c r="C8" s="162">
        <f>'cs 1'!D$34+'cs 1'!D$36+'cs 1'!D$37+'cs 1'!D$40+'cs 1'!D$41</f>
        <v>0</v>
      </c>
      <c r="D8" s="162">
        <f>'cs 1'!E$34+'cs 1'!E$36+'cs 1'!E$37+'cs 1'!E$40+'cs 1'!E$41</f>
        <v>0</v>
      </c>
      <c r="E8" s="162">
        <f>'cs 1'!F$34+'cs 1'!F$36+'cs 1'!F$37+'cs 1'!F$40+'cs 1'!F$41</f>
        <v>0</v>
      </c>
      <c r="F8" s="162">
        <f>'cs 1'!G$34+'cs 1'!G$36+'cs 1'!G$37+'cs 1'!G$40+'cs 1'!G$41</f>
        <v>0</v>
      </c>
      <c r="G8" s="162">
        <f>'cs 1'!H$34+'cs 1'!H$36+'cs 1'!H$37+'cs 1'!H$40+'cs 1'!H$41</f>
        <v>0</v>
      </c>
      <c r="H8" s="162">
        <f>'cs 1'!I$34+'cs 1'!I$36+'cs 1'!I$37+'cs 1'!I$40+'cs 1'!I$41</f>
        <v>0</v>
      </c>
      <c r="I8" s="162">
        <f>'cs 1'!J$34+'cs 1'!J$36+'cs 1'!J$37+'cs 1'!J$40+'cs 1'!J$41</f>
        <v>0</v>
      </c>
      <c r="J8" s="162">
        <f>'cs 1'!K$34+'cs 1'!K$36+'cs 1'!K$37+'cs 1'!K$40+'cs 1'!K$41</f>
        <v>0</v>
      </c>
      <c r="K8" s="162">
        <f>'cs 1'!L$34+'cs 1'!L$36+'cs 1'!L$37+'cs 1'!L$40+'cs 1'!L$41</f>
        <v>0</v>
      </c>
      <c r="L8" s="162">
        <f>'cs 1'!M$34+'cs 1'!M$36+'cs 1'!M$37+'cs 1'!M$40+'cs 1'!M$41</f>
        <v>0</v>
      </c>
      <c r="M8" s="162">
        <f>'cs 1'!N$34+'cs 1'!N$36+'cs 1'!N$37+'cs 1'!N$40+'cs 1'!N$41</f>
        <v>0</v>
      </c>
      <c r="N8" s="162">
        <f>'cs 1'!O$34+'cs 1'!O$36+'cs 1'!O$37+'cs 1'!O$40+'cs 1'!O$41</f>
        <v>0</v>
      </c>
      <c r="O8" s="162">
        <f>'cs 1'!P$34+'cs 1'!P$36+'cs 1'!P$37+'cs 1'!P$40+'cs 1'!P$41</f>
        <v>0</v>
      </c>
      <c r="P8" s="162">
        <f>'cs 1'!Q$34+'cs 1'!Q$36+'cs 1'!Q$37+'cs 1'!Q$40+'cs 1'!Q$41</f>
        <v>0</v>
      </c>
      <c r="Q8" s="162">
        <f>'cs 1'!R$34+'cs 1'!R$36+'cs 1'!R$37+'cs 1'!R$40+'cs 1'!R$41</f>
        <v>0</v>
      </c>
      <c r="R8">
        <f ca="1">'cs 1'!$AE$2</f>
        <v>2026</v>
      </c>
    </row>
    <row r="9" spans="1:18" x14ac:dyDescent="0.35">
      <c r="A9" t="s">
        <v>42</v>
      </c>
      <c r="B9" s="1">
        <v>1</v>
      </c>
      <c r="C9" s="162">
        <f>'cs 1'!D$35</f>
        <v>0</v>
      </c>
      <c r="D9" s="162">
        <f>'cs 1'!E$35</f>
        <v>0</v>
      </c>
      <c r="E9" s="162">
        <f>'cs 1'!F$35</f>
        <v>0</v>
      </c>
      <c r="F9" s="162">
        <f>'cs 1'!G$35</f>
        <v>0</v>
      </c>
      <c r="G9" s="162">
        <f>'cs 1'!H$35</f>
        <v>0</v>
      </c>
      <c r="H9" s="162">
        <f>'cs 1'!I$35</f>
        <v>0</v>
      </c>
      <c r="I9" s="162">
        <f>'cs 1'!J$35</f>
        <v>0</v>
      </c>
      <c r="J9" s="162">
        <f>'cs 1'!K$35</f>
        <v>0</v>
      </c>
      <c r="K9" s="162">
        <f>'cs 1'!L$35</f>
        <v>0</v>
      </c>
      <c r="L9" s="162">
        <f>'cs 1'!M$35</f>
        <v>0</v>
      </c>
      <c r="M9" s="162">
        <f>'cs 1'!N$35</f>
        <v>0</v>
      </c>
      <c r="N9" s="162">
        <f>'cs 1'!O$35</f>
        <v>0</v>
      </c>
      <c r="O9" s="162">
        <f>'cs 1'!P$35</f>
        <v>0</v>
      </c>
      <c r="P9" s="162">
        <f>'cs 1'!Q$35</f>
        <v>0</v>
      </c>
      <c r="Q9" s="162">
        <f>'cs 1'!R$35</f>
        <v>0</v>
      </c>
      <c r="R9">
        <f ca="1">'cs 1'!$AE$2</f>
        <v>2026</v>
      </c>
    </row>
    <row r="10" spans="1:18" x14ac:dyDescent="0.35">
      <c r="A10" t="s">
        <v>39</v>
      </c>
      <c r="B10" s="1">
        <v>1</v>
      </c>
      <c r="C10" s="162">
        <f>'cs 1'!D$38</f>
        <v>0</v>
      </c>
      <c r="D10" s="162">
        <f>'cs 1'!E$38</f>
        <v>0</v>
      </c>
      <c r="E10" s="162">
        <f>'cs 1'!F$38</f>
        <v>0</v>
      </c>
      <c r="F10" s="162">
        <f>'cs 1'!G$38</f>
        <v>0</v>
      </c>
      <c r="G10" s="162">
        <f>'cs 1'!H$38</f>
        <v>0</v>
      </c>
      <c r="H10" s="162">
        <f>'cs 1'!I$38</f>
        <v>0</v>
      </c>
      <c r="I10" s="162">
        <f>'cs 1'!J$38</f>
        <v>0</v>
      </c>
      <c r="J10" s="162">
        <f>'cs 1'!K$38</f>
        <v>0</v>
      </c>
      <c r="K10" s="162">
        <f>'cs 1'!L$38</f>
        <v>0</v>
      </c>
      <c r="L10" s="162">
        <f>'cs 1'!M$38</f>
        <v>0</v>
      </c>
      <c r="M10" s="162">
        <f>'cs 1'!N$38</f>
        <v>0</v>
      </c>
      <c r="N10" s="162">
        <f>'cs 1'!O$38</f>
        <v>0</v>
      </c>
      <c r="O10" s="162">
        <f>'cs 1'!P$38</f>
        <v>0</v>
      </c>
      <c r="P10" s="162">
        <f>'cs 1'!Q$38</f>
        <v>0</v>
      </c>
      <c r="Q10" s="162">
        <f>'cs 1'!R$38</f>
        <v>0</v>
      </c>
      <c r="R10">
        <f ca="1">'cs 1'!$AE$2</f>
        <v>2026</v>
      </c>
    </row>
    <row r="11" spans="1:18" x14ac:dyDescent="0.35">
      <c r="A11" t="s">
        <v>21</v>
      </c>
      <c r="B11" s="1">
        <v>2</v>
      </c>
      <c r="C11" s="162">
        <f>'cs 2'!D$21-'cs 2'!D$26-'cs 2'!D$27</f>
        <v>0</v>
      </c>
      <c r="D11" s="162">
        <f>'cs 2'!E$21-'cs 2'!E$26-'cs 2'!E$27</f>
        <v>0</v>
      </c>
      <c r="E11" s="162">
        <f>'cs 2'!F$21-'cs 2'!F$26-'cs 2'!F$27</f>
        <v>0</v>
      </c>
      <c r="F11" s="162">
        <f>'cs 2'!G$21-'cs 2'!G$26-'cs 2'!G$27</f>
        <v>0</v>
      </c>
      <c r="G11" s="162">
        <f>'cs 2'!H$21-'cs 2'!H$26-'cs 2'!H$27</f>
        <v>0</v>
      </c>
      <c r="H11" s="162">
        <f>'cs 2'!I$21-'cs 2'!I$26-'cs 2'!I$27</f>
        <v>0</v>
      </c>
      <c r="I11" s="162">
        <f>'cs 2'!J$21-'cs 2'!J$26-'cs 2'!J$27</f>
        <v>0</v>
      </c>
      <c r="J11" s="162">
        <f>'cs 2'!K$21-'cs 2'!K$26-'cs 2'!K$27</f>
        <v>0</v>
      </c>
      <c r="K11" s="162">
        <f>'cs 2'!L$21-'cs 2'!L$26-'cs 2'!L$27</f>
        <v>0</v>
      </c>
      <c r="L11" s="162">
        <f>'cs 2'!M$21-'cs 2'!M$26-'cs 2'!M$27</f>
        <v>0</v>
      </c>
      <c r="M11" s="162">
        <f>'cs 2'!N$21-'cs 2'!N$26-'cs 2'!N$27</f>
        <v>0</v>
      </c>
      <c r="N11" s="162">
        <f>'cs 2'!O$21-'cs 2'!O$26-'cs 2'!O$27</f>
        <v>0</v>
      </c>
      <c r="O11" s="162">
        <f>'cs 2'!P$21-'cs 2'!P$26-'cs 2'!P$27</f>
        <v>0</v>
      </c>
      <c r="P11" s="162">
        <f>'cs 2'!Q$21-'cs 2'!Q$26-'cs 2'!Q$27</f>
        <v>0</v>
      </c>
      <c r="Q11" s="162">
        <f>'cs 2'!R$21-'cs 2'!R$26-'cs 2'!R$27</f>
        <v>0</v>
      </c>
      <c r="R11" t="str">
        <f>'cs 2'!$AE$2</f>
        <v/>
      </c>
    </row>
    <row r="12" spans="1:18" x14ac:dyDescent="0.35">
      <c r="A12" t="s">
        <v>10</v>
      </c>
      <c r="B12" s="1">
        <v>2</v>
      </c>
      <c r="C12" s="162">
        <f>'cs 2'!D$27</f>
        <v>0</v>
      </c>
      <c r="D12" s="162">
        <f>'cs 2'!E$27</f>
        <v>0</v>
      </c>
      <c r="E12" s="162">
        <f>'cs 2'!F$27</f>
        <v>0</v>
      </c>
      <c r="F12" s="162">
        <f>'cs 2'!G$27</f>
        <v>0</v>
      </c>
      <c r="G12" s="162">
        <f>'cs 2'!H$27</f>
        <v>0</v>
      </c>
      <c r="H12" s="162">
        <f>'cs 2'!I$27</f>
        <v>0</v>
      </c>
      <c r="I12" s="162">
        <f>'cs 2'!J$27</f>
        <v>0</v>
      </c>
      <c r="J12" s="162">
        <f>'cs 2'!K$27</f>
        <v>0</v>
      </c>
      <c r="K12" s="162">
        <f>'cs 2'!L$27</f>
        <v>0</v>
      </c>
      <c r="L12" s="162">
        <f>'cs 2'!M$27</f>
        <v>0</v>
      </c>
      <c r="M12" s="162">
        <f>'cs 2'!N$27</f>
        <v>0</v>
      </c>
      <c r="N12" s="162">
        <f>'cs 2'!O$27</f>
        <v>0</v>
      </c>
      <c r="O12" s="162">
        <f>'cs 2'!P$27</f>
        <v>0</v>
      </c>
      <c r="P12" s="162">
        <f>'cs 2'!Q$27</f>
        <v>0</v>
      </c>
      <c r="Q12" s="162">
        <f>'cs 2'!R$27</f>
        <v>0</v>
      </c>
      <c r="R12" t="str">
        <f>'cs 2'!$AE$2</f>
        <v/>
      </c>
    </row>
    <row r="13" spans="1:18" x14ac:dyDescent="0.35">
      <c r="A13" t="s">
        <v>20671</v>
      </c>
      <c r="B13" s="1">
        <v>2</v>
      </c>
      <c r="C13" s="162">
        <f>'cs 2'!D$26</f>
        <v>0</v>
      </c>
      <c r="D13" s="162">
        <f>'cs 2'!E$26</f>
        <v>0</v>
      </c>
      <c r="E13" s="162">
        <f>'cs 2'!F$26</f>
        <v>0</v>
      </c>
      <c r="F13" s="162">
        <f>'cs 2'!G$26</f>
        <v>0</v>
      </c>
      <c r="G13" s="162">
        <f>'cs 2'!H$26</f>
        <v>0</v>
      </c>
      <c r="H13" s="162">
        <f>'cs 2'!I$26</f>
        <v>0</v>
      </c>
      <c r="I13" s="162">
        <f>'cs 2'!J$26</f>
        <v>0</v>
      </c>
      <c r="J13" s="162">
        <f>'cs 2'!K$26</f>
        <v>0</v>
      </c>
      <c r="K13" s="162">
        <f>'cs 2'!L$26</f>
        <v>0</v>
      </c>
      <c r="L13" s="162">
        <f>'cs 2'!M$26</f>
        <v>0</v>
      </c>
      <c r="M13" s="162">
        <f>'cs 2'!N$26</f>
        <v>0</v>
      </c>
      <c r="N13" s="162">
        <f>'cs 2'!O$26</f>
        <v>0</v>
      </c>
      <c r="O13" s="162">
        <f>'cs 2'!P$26</f>
        <v>0</v>
      </c>
      <c r="P13" s="162">
        <f>'cs 2'!Q$26</f>
        <v>0</v>
      </c>
      <c r="Q13" s="162">
        <f>'cs 2'!R$26</f>
        <v>0</v>
      </c>
      <c r="R13" t="str">
        <f>'cs 2'!$AE$2</f>
        <v/>
      </c>
    </row>
    <row r="14" spans="1:18" x14ac:dyDescent="0.35">
      <c r="A14" t="s">
        <v>19</v>
      </c>
      <c r="B14" s="1">
        <v>2</v>
      </c>
      <c r="C14" s="162">
        <f>'cs 2'!D$32</f>
        <v>0</v>
      </c>
      <c r="D14" s="162">
        <f>'cs 2'!E$32</f>
        <v>0</v>
      </c>
      <c r="E14" s="162">
        <f>'cs 2'!F$32</f>
        <v>0</v>
      </c>
      <c r="F14" s="162">
        <f>'cs 2'!G$32</f>
        <v>0</v>
      </c>
      <c r="G14" s="162">
        <f>'cs 2'!H$32</f>
        <v>0</v>
      </c>
      <c r="H14" s="162">
        <f>'cs 2'!I$32</f>
        <v>0</v>
      </c>
      <c r="I14" s="162">
        <f>'cs 2'!J$32</f>
        <v>0</v>
      </c>
      <c r="J14" s="162">
        <f>'cs 2'!K$32</f>
        <v>0</v>
      </c>
      <c r="K14" s="162">
        <f>'cs 2'!L$32</f>
        <v>0</v>
      </c>
      <c r="L14" s="162">
        <f>'cs 2'!M$32</f>
        <v>0</v>
      </c>
      <c r="M14" s="162">
        <f>'cs 2'!N$32</f>
        <v>0</v>
      </c>
      <c r="N14" s="162">
        <f>'cs 2'!O$32</f>
        <v>0</v>
      </c>
      <c r="O14" s="162">
        <f>'cs 2'!P$32</f>
        <v>0</v>
      </c>
      <c r="P14" s="162">
        <f>'cs 2'!Q$32</f>
        <v>0</v>
      </c>
      <c r="Q14" s="162">
        <f>'cs 2'!R$32</f>
        <v>0</v>
      </c>
      <c r="R14" t="str">
        <f>'cs 2'!$AE$2</f>
        <v/>
      </c>
    </row>
    <row r="15" spans="1:18" x14ac:dyDescent="0.35">
      <c r="A15" t="s">
        <v>20669</v>
      </c>
      <c r="B15" s="1">
        <v>2</v>
      </c>
      <c r="C15" s="162">
        <f>'cs 2'!D$33</f>
        <v>0</v>
      </c>
      <c r="D15" s="162">
        <f>'cs 2'!E$33</f>
        <v>0</v>
      </c>
      <c r="E15" s="162">
        <f>'cs 2'!F$33</f>
        <v>0</v>
      </c>
      <c r="F15" s="162">
        <f>'cs 2'!G$33</f>
        <v>0</v>
      </c>
      <c r="G15" s="162">
        <f>'cs 2'!H$33</f>
        <v>0</v>
      </c>
      <c r="H15" s="162">
        <f>'cs 2'!I$33</f>
        <v>0</v>
      </c>
      <c r="I15" s="162">
        <f>'cs 2'!J$33</f>
        <v>0</v>
      </c>
      <c r="J15" s="162">
        <f>'cs 2'!K$33</f>
        <v>0</v>
      </c>
      <c r="K15" s="162">
        <f>'cs 2'!L$33</f>
        <v>0</v>
      </c>
      <c r="L15" s="162">
        <f>'cs 2'!M$33</f>
        <v>0</v>
      </c>
      <c r="M15" s="162">
        <f>'cs 2'!N$33</f>
        <v>0</v>
      </c>
      <c r="N15" s="162">
        <f>'cs 2'!O$33</f>
        <v>0</v>
      </c>
      <c r="O15" s="162">
        <f>'cs 2'!P$33</f>
        <v>0</v>
      </c>
      <c r="P15" s="162">
        <f>'cs 2'!Q$33</f>
        <v>0</v>
      </c>
      <c r="Q15" s="162">
        <f>'cs 2'!R$33</f>
        <v>0</v>
      </c>
      <c r="R15" t="str">
        <f>'cs 2'!$AE$2</f>
        <v/>
      </c>
    </row>
    <row r="16" spans="1:18" x14ac:dyDescent="0.35">
      <c r="A16" t="s">
        <v>18</v>
      </c>
      <c r="B16" s="1">
        <v>2</v>
      </c>
      <c r="C16" s="162">
        <f>'cs 2'!D$31</f>
        <v>0</v>
      </c>
      <c r="D16" s="162">
        <f>'cs 2'!E$31</f>
        <v>0</v>
      </c>
      <c r="E16" s="162">
        <f>'cs 2'!F$31</f>
        <v>0</v>
      </c>
      <c r="F16" s="162">
        <f>'cs 2'!G$31</f>
        <v>0</v>
      </c>
      <c r="G16" s="162">
        <f>'cs 2'!H$31</f>
        <v>0</v>
      </c>
      <c r="H16" s="162">
        <f>'cs 2'!I$31</f>
        <v>0</v>
      </c>
      <c r="I16" s="162">
        <f>'cs 2'!J$31</f>
        <v>0</v>
      </c>
      <c r="J16" s="162">
        <f>'cs 2'!K$31</f>
        <v>0</v>
      </c>
      <c r="K16" s="162">
        <f>'cs 2'!L$31</f>
        <v>0</v>
      </c>
      <c r="L16" s="162">
        <f>'cs 2'!M$31</f>
        <v>0</v>
      </c>
      <c r="M16" s="162">
        <f>'cs 2'!N$31</f>
        <v>0</v>
      </c>
      <c r="N16" s="162">
        <f>'cs 2'!O$31</f>
        <v>0</v>
      </c>
      <c r="O16" s="162">
        <f>'cs 2'!P$31</f>
        <v>0</v>
      </c>
      <c r="P16" s="162">
        <f>'cs 2'!Q$31</f>
        <v>0</v>
      </c>
      <c r="Q16" s="162">
        <f>'cs 2'!R$31</f>
        <v>0</v>
      </c>
      <c r="R16" t="str">
        <f>'cs 2'!$AE$2</f>
        <v/>
      </c>
    </row>
    <row r="17" spans="1:18" x14ac:dyDescent="0.35">
      <c r="A17" t="s">
        <v>20672</v>
      </c>
      <c r="B17" s="1">
        <v>2</v>
      </c>
      <c r="C17" s="162">
        <f>'cs 2'!D$34+'cs 2'!D$36+'cs 2'!D$37+'cs 2'!D$40+'cs 2'!D$41</f>
        <v>0</v>
      </c>
      <c r="D17" s="162">
        <f>'cs 2'!E$34+'cs 2'!E$36+'cs 2'!E$37+'cs 2'!E$40+'cs 2'!E$41</f>
        <v>0</v>
      </c>
      <c r="E17" s="162">
        <f>'cs 2'!F$34+'cs 2'!F$36+'cs 2'!F$37+'cs 2'!F$40+'cs 2'!F$41</f>
        <v>0</v>
      </c>
      <c r="F17" s="162">
        <f>'cs 2'!G$34+'cs 2'!G$36+'cs 2'!G$37+'cs 2'!G$40+'cs 2'!G$41</f>
        <v>0</v>
      </c>
      <c r="G17" s="162">
        <f>'cs 2'!H$34+'cs 2'!H$36+'cs 2'!H$37+'cs 2'!H$40+'cs 2'!H$41</f>
        <v>0</v>
      </c>
      <c r="H17" s="162">
        <f>'cs 2'!I$34+'cs 2'!I$36+'cs 2'!I$37+'cs 2'!I$40+'cs 2'!I$41</f>
        <v>0</v>
      </c>
      <c r="I17" s="162">
        <f>'cs 2'!J$34+'cs 2'!J$36+'cs 2'!J$37+'cs 2'!J$40+'cs 2'!J$41</f>
        <v>0</v>
      </c>
      <c r="J17" s="162">
        <f>'cs 2'!K$34+'cs 2'!K$36+'cs 2'!K$37+'cs 2'!K$40+'cs 2'!K$41</f>
        <v>0</v>
      </c>
      <c r="K17" s="162">
        <f>'cs 2'!L$34+'cs 2'!L$36+'cs 2'!L$37+'cs 2'!L$40+'cs 2'!L$41</f>
        <v>0</v>
      </c>
      <c r="L17" s="162">
        <f>'cs 2'!M$34+'cs 2'!M$36+'cs 2'!M$37+'cs 2'!M$40+'cs 2'!M$41</f>
        <v>0</v>
      </c>
      <c r="M17" s="162">
        <f>'cs 2'!N$34+'cs 2'!N$36+'cs 2'!N$37+'cs 2'!N$40+'cs 2'!N$41</f>
        <v>0</v>
      </c>
      <c r="N17" s="162">
        <f>'cs 2'!O$34+'cs 2'!O$36+'cs 2'!O$37+'cs 2'!O$40+'cs 2'!O$41</f>
        <v>0</v>
      </c>
      <c r="O17" s="162">
        <f>'cs 2'!P$34+'cs 2'!P$36+'cs 2'!P$37+'cs 2'!P$40+'cs 2'!P$41</f>
        <v>0</v>
      </c>
      <c r="P17" s="162">
        <f>'cs 2'!Q$34+'cs 2'!Q$36+'cs 2'!Q$37+'cs 2'!Q$40+'cs 2'!Q$41</f>
        <v>0</v>
      </c>
      <c r="Q17" s="162">
        <f>'cs 2'!R$34+'cs 2'!R$36+'cs 2'!R$37+'cs 2'!R$40+'cs 2'!R$41</f>
        <v>0</v>
      </c>
      <c r="R17" t="str">
        <f>'cs 2'!$AE$2</f>
        <v/>
      </c>
    </row>
    <row r="18" spans="1:18" x14ac:dyDescent="0.35">
      <c r="A18" t="s">
        <v>42</v>
      </c>
      <c r="B18" s="1">
        <v>2</v>
      </c>
      <c r="C18" s="162">
        <f>'cs 2'!D$35</f>
        <v>0</v>
      </c>
      <c r="D18" s="162">
        <f>'cs 2'!E$35</f>
        <v>0</v>
      </c>
      <c r="E18" s="162">
        <f>'cs 2'!F$35</f>
        <v>0</v>
      </c>
      <c r="F18" s="162">
        <f>'cs 2'!G$35</f>
        <v>0</v>
      </c>
      <c r="G18" s="162">
        <f>'cs 2'!H$35</f>
        <v>0</v>
      </c>
      <c r="H18" s="162">
        <f>'cs 2'!I$35</f>
        <v>0</v>
      </c>
      <c r="I18" s="162">
        <f>'cs 2'!J$35</f>
        <v>0</v>
      </c>
      <c r="J18" s="162">
        <f>'cs 2'!K$35</f>
        <v>0</v>
      </c>
      <c r="K18" s="162">
        <f>'cs 2'!L$35</f>
        <v>0</v>
      </c>
      <c r="L18" s="162">
        <f>'cs 2'!M$35</f>
        <v>0</v>
      </c>
      <c r="M18" s="162">
        <f>'cs 2'!N$35</f>
        <v>0</v>
      </c>
      <c r="N18" s="162">
        <f>'cs 2'!O$35</f>
        <v>0</v>
      </c>
      <c r="O18" s="162">
        <f>'cs 2'!P$35</f>
        <v>0</v>
      </c>
      <c r="P18" s="162">
        <f>'cs 2'!Q$35</f>
        <v>0</v>
      </c>
      <c r="Q18" s="162">
        <f>'cs 2'!R$35</f>
        <v>0</v>
      </c>
      <c r="R18" t="str">
        <f>'cs 2'!$AE$2</f>
        <v/>
      </c>
    </row>
    <row r="19" spans="1:18" x14ac:dyDescent="0.35">
      <c r="A19" t="s">
        <v>39</v>
      </c>
      <c r="B19" s="1">
        <v>2</v>
      </c>
      <c r="C19" s="162">
        <f>'cs 2'!D$38</f>
        <v>0</v>
      </c>
      <c r="D19" s="162">
        <f>'cs 2'!E$38</f>
        <v>0</v>
      </c>
      <c r="E19" s="162">
        <f>'cs 2'!F$38</f>
        <v>0</v>
      </c>
      <c r="F19" s="162">
        <f>'cs 2'!G$38</f>
        <v>0</v>
      </c>
      <c r="G19" s="162">
        <f>'cs 2'!H$38</f>
        <v>0</v>
      </c>
      <c r="H19" s="162">
        <f>'cs 2'!I$38</f>
        <v>0</v>
      </c>
      <c r="I19" s="162">
        <f>'cs 2'!J$38</f>
        <v>0</v>
      </c>
      <c r="J19" s="162">
        <f>'cs 2'!K$38</f>
        <v>0</v>
      </c>
      <c r="K19" s="162">
        <f>'cs 2'!L$38</f>
        <v>0</v>
      </c>
      <c r="L19" s="162">
        <f>'cs 2'!M$38</f>
        <v>0</v>
      </c>
      <c r="M19" s="162">
        <f>'cs 2'!N$38</f>
        <v>0</v>
      </c>
      <c r="N19" s="162">
        <f>'cs 2'!O$38</f>
        <v>0</v>
      </c>
      <c r="O19" s="162">
        <f>'cs 2'!P$38</f>
        <v>0</v>
      </c>
      <c r="P19" s="162">
        <f>'cs 2'!Q$38</f>
        <v>0</v>
      </c>
      <c r="Q19" s="162">
        <f>'cs 2'!R$38</f>
        <v>0</v>
      </c>
      <c r="R19" t="str">
        <f>'cs 2'!$AE$2</f>
        <v/>
      </c>
    </row>
    <row r="20" spans="1:18" x14ac:dyDescent="0.35">
      <c r="A20" t="s">
        <v>21</v>
      </c>
      <c r="B20" s="1">
        <v>3</v>
      </c>
      <c r="C20" s="162">
        <f>'cs 3'!D$21-'cs 3'!D$26-'cs 3'!D$27</f>
        <v>0</v>
      </c>
      <c r="D20" s="162">
        <f>'cs 3'!E$21-'cs 3'!E$26-'cs 3'!E$27</f>
        <v>0</v>
      </c>
      <c r="E20" s="162">
        <f>'cs 3'!F$21-'cs 3'!F$26-'cs 3'!F$27</f>
        <v>0</v>
      </c>
      <c r="F20" s="162">
        <f>'cs 3'!G$21-'cs 3'!G$26-'cs 3'!G$27</f>
        <v>0</v>
      </c>
      <c r="G20" s="162">
        <f>'cs 3'!H$21-'cs 3'!H$26-'cs 3'!H$27</f>
        <v>0</v>
      </c>
      <c r="H20" s="162">
        <f>'cs 3'!I$21-'cs 3'!I$26-'cs 3'!I$27</f>
        <v>0</v>
      </c>
      <c r="I20" s="162">
        <f>'cs 3'!J$21-'cs 3'!J$26-'cs 3'!J$27</f>
        <v>0</v>
      </c>
      <c r="J20" s="162">
        <f>'cs 3'!K$21-'cs 3'!K$26-'cs 3'!K$27</f>
        <v>0</v>
      </c>
      <c r="K20" s="162">
        <f>'cs 3'!L$21-'cs 3'!L$26-'cs 3'!L$27</f>
        <v>0</v>
      </c>
      <c r="L20" s="162">
        <f>'cs 3'!M$21-'cs 3'!M$26-'cs 3'!M$27</f>
        <v>0</v>
      </c>
      <c r="M20" s="162">
        <f>'cs 3'!N$21-'cs 3'!N$26-'cs 3'!N$27</f>
        <v>0</v>
      </c>
      <c r="N20" s="162">
        <f>'cs 3'!O$21-'cs 3'!O$26-'cs 3'!O$27</f>
        <v>0</v>
      </c>
      <c r="O20" s="162">
        <f>'cs 3'!P$21-'cs 3'!P$26-'cs 3'!P$27</f>
        <v>0</v>
      </c>
      <c r="P20" s="162">
        <f>'cs 3'!Q$21-'cs 3'!Q$26-'cs 3'!Q$27</f>
        <v>0</v>
      </c>
      <c r="Q20" s="162">
        <f>'cs 3'!R$21-'cs 3'!R$26-'cs 3'!R$27</f>
        <v>0</v>
      </c>
      <c r="R20" t="str">
        <f>'cs 3'!$AE$2</f>
        <v/>
      </c>
    </row>
    <row r="21" spans="1:18" x14ac:dyDescent="0.35">
      <c r="A21" t="s">
        <v>10</v>
      </c>
      <c r="B21" s="1">
        <v>3</v>
      </c>
      <c r="C21" s="162">
        <f>'cs 3'!D$27</f>
        <v>0</v>
      </c>
      <c r="D21" s="162">
        <f>'cs 3'!E$27</f>
        <v>0</v>
      </c>
      <c r="E21" s="162">
        <f>'cs 3'!F$27</f>
        <v>0</v>
      </c>
      <c r="F21" s="162">
        <f>'cs 3'!G$27</f>
        <v>0</v>
      </c>
      <c r="G21" s="162">
        <f>'cs 3'!H$27</f>
        <v>0</v>
      </c>
      <c r="H21" s="162">
        <f>'cs 3'!I$27</f>
        <v>0</v>
      </c>
      <c r="I21" s="162">
        <f>'cs 3'!J$27</f>
        <v>0</v>
      </c>
      <c r="J21" s="162">
        <f>'cs 3'!K$27</f>
        <v>0</v>
      </c>
      <c r="K21" s="162">
        <f>'cs 3'!L$27</f>
        <v>0</v>
      </c>
      <c r="L21" s="162">
        <f>'cs 3'!M$27</f>
        <v>0</v>
      </c>
      <c r="M21" s="162">
        <f>'cs 3'!N$27</f>
        <v>0</v>
      </c>
      <c r="N21" s="162">
        <f>'cs 3'!O$27</f>
        <v>0</v>
      </c>
      <c r="O21" s="162">
        <f>'cs 3'!P$27</f>
        <v>0</v>
      </c>
      <c r="P21" s="162">
        <f>'cs 3'!Q$27</f>
        <v>0</v>
      </c>
      <c r="Q21" s="162">
        <f>'cs 3'!R$27</f>
        <v>0</v>
      </c>
      <c r="R21" t="str">
        <f>'cs 3'!$AE$2</f>
        <v/>
      </c>
    </row>
    <row r="22" spans="1:18" x14ac:dyDescent="0.35">
      <c r="A22" t="s">
        <v>20671</v>
      </c>
      <c r="B22" s="1">
        <v>3</v>
      </c>
      <c r="C22" s="162">
        <f>'cs 3'!D$26</f>
        <v>0</v>
      </c>
      <c r="D22" s="162">
        <f>'cs 3'!E$26</f>
        <v>0</v>
      </c>
      <c r="E22" s="162">
        <f>'cs 3'!F$26</f>
        <v>0</v>
      </c>
      <c r="F22" s="162">
        <f>'cs 3'!G$26</f>
        <v>0</v>
      </c>
      <c r="G22" s="162">
        <f>'cs 3'!H$26</f>
        <v>0</v>
      </c>
      <c r="H22" s="162">
        <f>'cs 3'!I$26</f>
        <v>0</v>
      </c>
      <c r="I22" s="162">
        <f>'cs 3'!J$26</f>
        <v>0</v>
      </c>
      <c r="J22" s="162">
        <f>'cs 3'!K$26</f>
        <v>0</v>
      </c>
      <c r="K22" s="162">
        <f>'cs 3'!L$26</f>
        <v>0</v>
      </c>
      <c r="L22" s="162">
        <f>'cs 3'!M$26</f>
        <v>0</v>
      </c>
      <c r="M22" s="162">
        <f>'cs 3'!N$26</f>
        <v>0</v>
      </c>
      <c r="N22" s="162">
        <f>'cs 3'!O$26</f>
        <v>0</v>
      </c>
      <c r="O22" s="162">
        <f>'cs 3'!P$26</f>
        <v>0</v>
      </c>
      <c r="P22" s="162">
        <f>'cs 3'!Q$26</f>
        <v>0</v>
      </c>
      <c r="Q22" s="162">
        <f>'cs 3'!R$26</f>
        <v>0</v>
      </c>
      <c r="R22" t="str">
        <f>'cs 3'!$AE$2</f>
        <v/>
      </c>
    </row>
    <row r="23" spans="1:18" x14ac:dyDescent="0.35">
      <c r="A23" t="s">
        <v>19</v>
      </c>
      <c r="B23" s="1">
        <v>3</v>
      </c>
      <c r="C23" s="162">
        <f>'cs 3'!D$32</f>
        <v>0</v>
      </c>
      <c r="D23" s="162">
        <f>'cs 3'!E$32</f>
        <v>0</v>
      </c>
      <c r="E23" s="162">
        <f>'cs 3'!F$32</f>
        <v>0</v>
      </c>
      <c r="F23" s="162">
        <f>'cs 3'!G$32</f>
        <v>0</v>
      </c>
      <c r="G23" s="162">
        <f>'cs 3'!H$32</f>
        <v>0</v>
      </c>
      <c r="H23" s="162">
        <f>'cs 3'!I$32</f>
        <v>0</v>
      </c>
      <c r="I23" s="162">
        <f>'cs 3'!J$32</f>
        <v>0</v>
      </c>
      <c r="J23" s="162">
        <f>'cs 3'!K$32</f>
        <v>0</v>
      </c>
      <c r="K23" s="162">
        <f>'cs 3'!L$32</f>
        <v>0</v>
      </c>
      <c r="L23" s="162">
        <f>'cs 3'!M$32</f>
        <v>0</v>
      </c>
      <c r="M23" s="162">
        <f>'cs 3'!N$32</f>
        <v>0</v>
      </c>
      <c r="N23" s="162">
        <f>'cs 3'!O$32</f>
        <v>0</v>
      </c>
      <c r="O23" s="162">
        <f>'cs 3'!P$32</f>
        <v>0</v>
      </c>
      <c r="P23" s="162">
        <f>'cs 3'!Q$32</f>
        <v>0</v>
      </c>
      <c r="Q23" s="162">
        <f>'cs 3'!R$32</f>
        <v>0</v>
      </c>
      <c r="R23" t="str">
        <f>'cs 3'!$AE$2</f>
        <v/>
      </c>
    </row>
    <row r="24" spans="1:18" x14ac:dyDescent="0.35">
      <c r="A24" t="s">
        <v>20669</v>
      </c>
      <c r="B24" s="1">
        <v>3</v>
      </c>
      <c r="C24" s="162">
        <f>'cs 3'!D$33</f>
        <v>0</v>
      </c>
      <c r="D24" s="162">
        <f>'cs 3'!E$33</f>
        <v>0</v>
      </c>
      <c r="E24" s="162">
        <f>'cs 3'!F$33</f>
        <v>0</v>
      </c>
      <c r="F24" s="162">
        <f>'cs 3'!G$33</f>
        <v>0</v>
      </c>
      <c r="G24" s="162">
        <f>'cs 3'!H$33</f>
        <v>0</v>
      </c>
      <c r="H24" s="162">
        <f>'cs 3'!I$33</f>
        <v>0</v>
      </c>
      <c r="I24" s="162">
        <f>'cs 3'!J$33</f>
        <v>0</v>
      </c>
      <c r="J24" s="162">
        <f>'cs 3'!K$33</f>
        <v>0</v>
      </c>
      <c r="K24" s="162">
        <f>'cs 3'!L$33</f>
        <v>0</v>
      </c>
      <c r="L24" s="162">
        <f>'cs 3'!M$33</f>
        <v>0</v>
      </c>
      <c r="M24" s="162">
        <f>'cs 3'!N$33</f>
        <v>0</v>
      </c>
      <c r="N24" s="162">
        <f>'cs 3'!O$33</f>
        <v>0</v>
      </c>
      <c r="O24" s="162">
        <f>'cs 3'!P$33</f>
        <v>0</v>
      </c>
      <c r="P24" s="162">
        <f>'cs 3'!Q$33</f>
        <v>0</v>
      </c>
      <c r="Q24" s="162">
        <f>'cs 3'!R$33</f>
        <v>0</v>
      </c>
      <c r="R24" t="str">
        <f>'cs 3'!$AE$2</f>
        <v/>
      </c>
    </row>
    <row r="25" spans="1:18" x14ac:dyDescent="0.35">
      <c r="A25" t="s">
        <v>18</v>
      </c>
      <c r="B25" s="1">
        <v>3</v>
      </c>
      <c r="C25" s="162">
        <f>'cs 3'!D$31</f>
        <v>0</v>
      </c>
      <c r="D25" s="162">
        <f>'cs 3'!E$31</f>
        <v>0</v>
      </c>
      <c r="E25" s="162">
        <f>'cs 3'!F$31</f>
        <v>0</v>
      </c>
      <c r="F25" s="162">
        <f>'cs 3'!G$31</f>
        <v>0</v>
      </c>
      <c r="G25" s="162">
        <f>'cs 3'!H$31</f>
        <v>0</v>
      </c>
      <c r="H25" s="162">
        <f>'cs 3'!I$31</f>
        <v>0</v>
      </c>
      <c r="I25" s="162">
        <f>'cs 3'!J$31</f>
        <v>0</v>
      </c>
      <c r="J25" s="162">
        <f>'cs 3'!K$31</f>
        <v>0</v>
      </c>
      <c r="K25" s="162">
        <f>'cs 3'!L$31</f>
        <v>0</v>
      </c>
      <c r="L25" s="162">
        <f>'cs 3'!M$31</f>
        <v>0</v>
      </c>
      <c r="M25" s="162">
        <f>'cs 3'!N$31</f>
        <v>0</v>
      </c>
      <c r="N25" s="162">
        <f>'cs 3'!O$31</f>
        <v>0</v>
      </c>
      <c r="O25" s="162">
        <f>'cs 3'!P$31</f>
        <v>0</v>
      </c>
      <c r="P25" s="162">
        <f>'cs 3'!Q$31</f>
        <v>0</v>
      </c>
      <c r="Q25" s="162">
        <f>'cs 3'!R$31</f>
        <v>0</v>
      </c>
      <c r="R25" t="str">
        <f>'cs 3'!$AE$2</f>
        <v/>
      </c>
    </row>
    <row r="26" spans="1:18" x14ac:dyDescent="0.35">
      <c r="A26" t="s">
        <v>20672</v>
      </c>
      <c r="B26" s="1">
        <v>3</v>
      </c>
      <c r="C26" s="162">
        <f>'cs 3'!D$34+'cs 3'!D$36+'cs 3'!D$37+'cs 3'!D$40+'cs 3'!D$41</f>
        <v>0</v>
      </c>
      <c r="D26" s="162">
        <f>'cs 3'!E$34+'cs 3'!E$36+'cs 3'!E$37+'cs 3'!E$40+'cs 3'!E$41</f>
        <v>0</v>
      </c>
      <c r="E26" s="162">
        <f>'cs 3'!F$34+'cs 3'!F$36+'cs 3'!F$37+'cs 3'!F$40+'cs 3'!F$41</f>
        <v>0</v>
      </c>
      <c r="F26" s="162">
        <f>'cs 3'!G$34+'cs 3'!G$36+'cs 3'!G$37+'cs 3'!G$40+'cs 3'!G$41</f>
        <v>0</v>
      </c>
      <c r="G26" s="162">
        <f>'cs 3'!H$34+'cs 3'!H$36+'cs 3'!H$37+'cs 3'!H$40+'cs 3'!H$41</f>
        <v>0</v>
      </c>
      <c r="H26" s="162">
        <f>'cs 3'!I$34+'cs 3'!I$36+'cs 3'!I$37+'cs 3'!I$40+'cs 3'!I$41</f>
        <v>0</v>
      </c>
      <c r="I26" s="162">
        <f>'cs 3'!J$34+'cs 3'!J$36+'cs 3'!J$37+'cs 3'!J$40+'cs 3'!J$41</f>
        <v>0</v>
      </c>
      <c r="J26" s="162">
        <f>'cs 3'!K$34+'cs 3'!K$36+'cs 3'!K$37+'cs 3'!K$40+'cs 3'!K$41</f>
        <v>0</v>
      </c>
      <c r="K26" s="162">
        <f>'cs 3'!L$34+'cs 3'!L$36+'cs 3'!L$37+'cs 3'!L$40+'cs 3'!L$41</f>
        <v>0</v>
      </c>
      <c r="L26" s="162">
        <f>'cs 3'!M$34+'cs 3'!M$36+'cs 3'!M$37+'cs 3'!M$40+'cs 3'!M$41</f>
        <v>0</v>
      </c>
      <c r="M26" s="162">
        <f>'cs 3'!N$34+'cs 3'!N$36+'cs 3'!N$37+'cs 3'!N$40+'cs 3'!N$41</f>
        <v>0</v>
      </c>
      <c r="N26" s="162">
        <f>'cs 3'!O$34+'cs 3'!O$36+'cs 3'!O$37+'cs 3'!O$40+'cs 3'!O$41</f>
        <v>0</v>
      </c>
      <c r="O26" s="162">
        <f>'cs 3'!P$34+'cs 3'!P$36+'cs 3'!P$37+'cs 3'!P$40+'cs 3'!P$41</f>
        <v>0</v>
      </c>
      <c r="P26" s="162">
        <f>'cs 3'!Q$34+'cs 3'!Q$36+'cs 3'!Q$37+'cs 3'!Q$40+'cs 3'!Q$41</f>
        <v>0</v>
      </c>
      <c r="Q26" s="162">
        <f>'cs 3'!R$34+'cs 3'!R$36+'cs 3'!R$37+'cs 3'!R$40+'cs 3'!R$41</f>
        <v>0</v>
      </c>
      <c r="R26" t="str">
        <f>'cs 3'!$AE$2</f>
        <v/>
      </c>
    </row>
    <row r="27" spans="1:18" x14ac:dyDescent="0.35">
      <c r="A27" t="s">
        <v>42</v>
      </c>
      <c r="B27" s="1">
        <v>3</v>
      </c>
      <c r="C27" s="162">
        <f>'cs 3'!D$35</f>
        <v>0</v>
      </c>
      <c r="D27" s="162">
        <f>'cs 3'!E$35</f>
        <v>0</v>
      </c>
      <c r="E27" s="162">
        <f>'cs 3'!F$35</f>
        <v>0</v>
      </c>
      <c r="F27" s="162">
        <f>'cs 3'!G$35</f>
        <v>0</v>
      </c>
      <c r="G27" s="162">
        <f>'cs 3'!H$35</f>
        <v>0</v>
      </c>
      <c r="H27" s="162">
        <f>'cs 3'!I$35</f>
        <v>0</v>
      </c>
      <c r="I27" s="162">
        <f>'cs 3'!J$35</f>
        <v>0</v>
      </c>
      <c r="J27" s="162">
        <f>'cs 3'!K$35</f>
        <v>0</v>
      </c>
      <c r="K27" s="162">
        <f>'cs 3'!L$35</f>
        <v>0</v>
      </c>
      <c r="L27" s="162">
        <f>'cs 3'!M$35</f>
        <v>0</v>
      </c>
      <c r="M27" s="162">
        <f>'cs 3'!N$35</f>
        <v>0</v>
      </c>
      <c r="N27" s="162">
        <f>'cs 3'!O$35</f>
        <v>0</v>
      </c>
      <c r="O27" s="162">
        <f>'cs 3'!P$35</f>
        <v>0</v>
      </c>
      <c r="P27" s="162">
        <f>'cs 3'!Q$35</f>
        <v>0</v>
      </c>
      <c r="Q27" s="162">
        <f>'cs 3'!R$35</f>
        <v>0</v>
      </c>
      <c r="R27" t="str">
        <f>'cs 3'!$AE$2</f>
        <v/>
      </c>
    </row>
    <row r="28" spans="1:18" x14ac:dyDescent="0.35">
      <c r="A28" t="s">
        <v>39</v>
      </c>
      <c r="B28" s="1">
        <v>3</v>
      </c>
      <c r="C28" s="162">
        <f>'cs 3'!D$38</f>
        <v>0</v>
      </c>
      <c r="D28" s="162">
        <f>'cs 3'!E$38</f>
        <v>0</v>
      </c>
      <c r="E28" s="162">
        <f>'cs 3'!F$38</f>
        <v>0</v>
      </c>
      <c r="F28" s="162">
        <f>'cs 3'!G$38</f>
        <v>0</v>
      </c>
      <c r="G28" s="162">
        <f>'cs 3'!H$38</f>
        <v>0</v>
      </c>
      <c r="H28" s="162">
        <f>'cs 3'!I$38</f>
        <v>0</v>
      </c>
      <c r="I28" s="162">
        <f>'cs 3'!J$38</f>
        <v>0</v>
      </c>
      <c r="J28" s="162">
        <f>'cs 3'!K$38</f>
        <v>0</v>
      </c>
      <c r="K28" s="162">
        <f>'cs 3'!L$38</f>
        <v>0</v>
      </c>
      <c r="L28" s="162">
        <f>'cs 3'!M$38</f>
        <v>0</v>
      </c>
      <c r="M28" s="162">
        <f>'cs 3'!N$38</f>
        <v>0</v>
      </c>
      <c r="N28" s="162">
        <f>'cs 3'!O$38</f>
        <v>0</v>
      </c>
      <c r="O28" s="162">
        <f>'cs 3'!P$38</f>
        <v>0</v>
      </c>
      <c r="P28" s="162">
        <f>'cs 3'!Q$38</f>
        <v>0</v>
      </c>
      <c r="Q28" s="162">
        <f>'cs 3'!R$38</f>
        <v>0</v>
      </c>
      <c r="R28" t="str">
        <f>'cs 3'!$AE$2</f>
        <v/>
      </c>
    </row>
    <row r="29" spans="1:18" x14ac:dyDescent="0.35">
      <c r="A29" t="s">
        <v>21</v>
      </c>
      <c r="B29" s="1">
        <v>4</v>
      </c>
      <c r="C29" s="162">
        <f>'cs 4'!D$21-'cs 4'!D$26-'cs 4'!D$27</f>
        <v>0</v>
      </c>
      <c r="D29" s="162">
        <f>'cs 4'!E$21-'cs 4'!E$26-'cs 4'!E$27</f>
        <v>0</v>
      </c>
      <c r="E29" s="162">
        <f>'cs 4'!F$21-'cs 4'!F$26-'cs 4'!F$27</f>
        <v>0</v>
      </c>
      <c r="F29" s="162">
        <f>'cs 4'!G$21-'cs 4'!G$26-'cs 4'!G$27</f>
        <v>0</v>
      </c>
      <c r="G29" s="162">
        <f>'cs 4'!H$21-'cs 4'!H$26-'cs 4'!H$27</f>
        <v>0</v>
      </c>
      <c r="H29" s="162">
        <f>'cs 4'!I$21-'cs 4'!I$26-'cs 4'!I$27</f>
        <v>0</v>
      </c>
      <c r="I29" s="162">
        <f>'cs 4'!J$21-'cs 4'!J$26-'cs 4'!J$27</f>
        <v>0</v>
      </c>
      <c r="J29" s="162">
        <f>'cs 4'!K$21-'cs 4'!K$26-'cs 4'!K$27</f>
        <v>0</v>
      </c>
      <c r="K29" s="162">
        <f>'cs 4'!L$21-'cs 4'!L$26-'cs 4'!L$27</f>
        <v>0</v>
      </c>
      <c r="L29" s="162">
        <f>'cs 4'!M$21-'cs 4'!M$26-'cs 4'!M$27</f>
        <v>0</v>
      </c>
      <c r="M29" s="162">
        <f>'cs 4'!N$21-'cs 4'!N$26-'cs 4'!N$27</f>
        <v>0</v>
      </c>
      <c r="N29" s="162">
        <f>'cs 4'!O$21-'cs 4'!O$26-'cs 4'!O$27</f>
        <v>0</v>
      </c>
      <c r="O29" s="162">
        <f>'cs 4'!P$21-'cs 4'!P$26-'cs 4'!P$27</f>
        <v>0</v>
      </c>
      <c r="P29" s="162">
        <f>'cs 4'!Q$21-'cs 4'!Q$26-'cs 4'!Q$27</f>
        <v>0</v>
      </c>
      <c r="Q29" s="162">
        <f>'cs 4'!R$21-'cs 4'!R$26-'cs 4'!R$27</f>
        <v>0</v>
      </c>
      <c r="R29" t="str">
        <f>'cs 4'!$AE$2</f>
        <v/>
      </c>
    </row>
    <row r="30" spans="1:18" x14ac:dyDescent="0.35">
      <c r="A30" t="s">
        <v>10</v>
      </c>
      <c r="B30" s="1">
        <v>4</v>
      </c>
      <c r="C30" s="162">
        <f>'cs 4'!D$27</f>
        <v>0</v>
      </c>
      <c r="D30" s="162">
        <f>'cs 4'!E$27</f>
        <v>0</v>
      </c>
      <c r="E30" s="162">
        <f>'cs 4'!F$27</f>
        <v>0</v>
      </c>
      <c r="F30" s="162">
        <f>'cs 4'!G$27</f>
        <v>0</v>
      </c>
      <c r="G30" s="162">
        <f>'cs 4'!H$27</f>
        <v>0</v>
      </c>
      <c r="H30" s="162">
        <f>'cs 4'!I$27</f>
        <v>0</v>
      </c>
      <c r="I30" s="162">
        <f>'cs 4'!J$27</f>
        <v>0</v>
      </c>
      <c r="J30" s="162">
        <f>'cs 4'!K$27</f>
        <v>0</v>
      </c>
      <c r="K30" s="162">
        <f>'cs 4'!L$27</f>
        <v>0</v>
      </c>
      <c r="L30" s="162">
        <f>'cs 4'!M$27</f>
        <v>0</v>
      </c>
      <c r="M30" s="162">
        <f>'cs 4'!N$27</f>
        <v>0</v>
      </c>
      <c r="N30" s="162">
        <f>'cs 4'!O$27</f>
        <v>0</v>
      </c>
      <c r="O30" s="162">
        <f>'cs 4'!P$27</f>
        <v>0</v>
      </c>
      <c r="P30" s="162">
        <f>'cs 4'!Q$27</f>
        <v>0</v>
      </c>
      <c r="Q30" s="162">
        <f>'cs 4'!R$27</f>
        <v>0</v>
      </c>
      <c r="R30" t="str">
        <f>'cs 4'!$AE$2</f>
        <v/>
      </c>
    </row>
    <row r="31" spans="1:18" x14ac:dyDescent="0.35">
      <c r="A31" t="s">
        <v>20671</v>
      </c>
      <c r="B31" s="1">
        <v>4</v>
      </c>
      <c r="C31" s="162">
        <f>'cs 4'!D$26</f>
        <v>0</v>
      </c>
      <c r="D31" s="162">
        <f>'cs 4'!E$26</f>
        <v>0</v>
      </c>
      <c r="E31" s="162">
        <f>'cs 4'!F$26</f>
        <v>0</v>
      </c>
      <c r="F31" s="162">
        <f>'cs 4'!G$26</f>
        <v>0</v>
      </c>
      <c r="G31" s="162">
        <f>'cs 4'!H$26</f>
        <v>0</v>
      </c>
      <c r="H31" s="162">
        <f>'cs 4'!I$26</f>
        <v>0</v>
      </c>
      <c r="I31" s="162">
        <f>'cs 4'!J$26</f>
        <v>0</v>
      </c>
      <c r="J31" s="162">
        <f>'cs 4'!K$26</f>
        <v>0</v>
      </c>
      <c r="K31" s="162">
        <f>'cs 4'!L$26</f>
        <v>0</v>
      </c>
      <c r="L31" s="162">
        <f>'cs 4'!M$26</f>
        <v>0</v>
      </c>
      <c r="M31" s="162">
        <f>'cs 4'!N$26</f>
        <v>0</v>
      </c>
      <c r="N31" s="162">
        <f>'cs 4'!O$26</f>
        <v>0</v>
      </c>
      <c r="O31" s="162">
        <f>'cs 4'!P$26</f>
        <v>0</v>
      </c>
      <c r="P31" s="162">
        <f>'cs 4'!Q$26</f>
        <v>0</v>
      </c>
      <c r="Q31" s="162">
        <f>'cs 4'!R$26</f>
        <v>0</v>
      </c>
      <c r="R31" t="str">
        <f>'cs 4'!$AE$2</f>
        <v/>
      </c>
    </row>
    <row r="32" spans="1:18" x14ac:dyDescent="0.35">
      <c r="A32" t="s">
        <v>19</v>
      </c>
      <c r="B32" s="1">
        <v>4</v>
      </c>
      <c r="C32" s="162">
        <f>'cs 4'!D$32</f>
        <v>0</v>
      </c>
      <c r="D32" s="162">
        <f>'cs 4'!E$32</f>
        <v>0</v>
      </c>
      <c r="E32" s="162">
        <f>'cs 4'!F$32</f>
        <v>0</v>
      </c>
      <c r="F32" s="162">
        <f>'cs 4'!G$32</f>
        <v>0</v>
      </c>
      <c r="G32" s="162">
        <f>'cs 4'!H$32</f>
        <v>0</v>
      </c>
      <c r="H32" s="162">
        <f>'cs 4'!I$32</f>
        <v>0</v>
      </c>
      <c r="I32" s="162">
        <f>'cs 4'!J$32</f>
        <v>0</v>
      </c>
      <c r="J32" s="162">
        <f>'cs 4'!K$32</f>
        <v>0</v>
      </c>
      <c r="K32" s="162">
        <f>'cs 4'!L$32</f>
        <v>0</v>
      </c>
      <c r="L32" s="162">
        <f>'cs 4'!M$32</f>
        <v>0</v>
      </c>
      <c r="M32" s="162">
        <f>'cs 4'!N$32</f>
        <v>0</v>
      </c>
      <c r="N32" s="162">
        <f>'cs 4'!O$32</f>
        <v>0</v>
      </c>
      <c r="O32" s="162">
        <f>'cs 4'!P$32</f>
        <v>0</v>
      </c>
      <c r="P32" s="162">
        <f>'cs 4'!Q$32</f>
        <v>0</v>
      </c>
      <c r="Q32" s="162">
        <f>'cs 4'!R$32</f>
        <v>0</v>
      </c>
      <c r="R32" t="str">
        <f>'cs 4'!$AE$2</f>
        <v/>
      </c>
    </row>
    <row r="33" spans="1:18" x14ac:dyDescent="0.35">
      <c r="A33" t="s">
        <v>20669</v>
      </c>
      <c r="B33" s="1">
        <v>4</v>
      </c>
      <c r="C33" s="162">
        <f>'cs 4'!D$33</f>
        <v>0</v>
      </c>
      <c r="D33" s="162">
        <f>'cs 4'!E$33</f>
        <v>0</v>
      </c>
      <c r="E33" s="162">
        <f>'cs 4'!F$33</f>
        <v>0</v>
      </c>
      <c r="F33" s="162">
        <f>'cs 4'!G$33</f>
        <v>0</v>
      </c>
      <c r="G33" s="162">
        <f>'cs 4'!H$33</f>
        <v>0</v>
      </c>
      <c r="H33" s="162">
        <f>'cs 4'!I$33</f>
        <v>0</v>
      </c>
      <c r="I33" s="162">
        <f>'cs 4'!J$33</f>
        <v>0</v>
      </c>
      <c r="J33" s="162">
        <f>'cs 4'!K$33</f>
        <v>0</v>
      </c>
      <c r="K33" s="162">
        <f>'cs 4'!L$33</f>
        <v>0</v>
      </c>
      <c r="L33" s="162">
        <f>'cs 4'!M$33</f>
        <v>0</v>
      </c>
      <c r="M33" s="162">
        <f>'cs 4'!N$33</f>
        <v>0</v>
      </c>
      <c r="N33" s="162">
        <f>'cs 4'!O$33</f>
        <v>0</v>
      </c>
      <c r="O33" s="162">
        <f>'cs 4'!P$33</f>
        <v>0</v>
      </c>
      <c r="P33" s="162">
        <f>'cs 4'!Q$33</f>
        <v>0</v>
      </c>
      <c r="Q33" s="162">
        <f>'cs 4'!R$33</f>
        <v>0</v>
      </c>
      <c r="R33" t="str">
        <f>'cs 4'!$AE$2</f>
        <v/>
      </c>
    </row>
    <row r="34" spans="1:18" x14ac:dyDescent="0.35">
      <c r="A34" t="s">
        <v>18</v>
      </c>
      <c r="B34" s="1">
        <v>4</v>
      </c>
      <c r="C34" s="162">
        <f>'cs 4'!D$31</f>
        <v>0</v>
      </c>
      <c r="D34" s="162">
        <f>'cs 4'!E$31</f>
        <v>0</v>
      </c>
      <c r="E34" s="162">
        <f>'cs 4'!F$31</f>
        <v>0</v>
      </c>
      <c r="F34" s="162">
        <f>'cs 4'!G$31</f>
        <v>0</v>
      </c>
      <c r="G34" s="162">
        <f>'cs 4'!H$31</f>
        <v>0</v>
      </c>
      <c r="H34" s="162">
        <f>'cs 4'!I$31</f>
        <v>0</v>
      </c>
      <c r="I34" s="162">
        <f>'cs 4'!J$31</f>
        <v>0</v>
      </c>
      <c r="J34" s="162">
        <f>'cs 4'!K$31</f>
        <v>0</v>
      </c>
      <c r="K34" s="162">
        <f>'cs 4'!L$31</f>
        <v>0</v>
      </c>
      <c r="L34" s="162">
        <f>'cs 4'!M$31</f>
        <v>0</v>
      </c>
      <c r="M34" s="162">
        <f>'cs 4'!N$31</f>
        <v>0</v>
      </c>
      <c r="N34" s="162">
        <f>'cs 4'!O$31</f>
        <v>0</v>
      </c>
      <c r="O34" s="162">
        <f>'cs 4'!P$31</f>
        <v>0</v>
      </c>
      <c r="P34" s="162">
        <f>'cs 4'!Q$31</f>
        <v>0</v>
      </c>
      <c r="Q34" s="162">
        <f>'cs 4'!R$31</f>
        <v>0</v>
      </c>
      <c r="R34" t="str">
        <f>'cs 4'!$AE$2</f>
        <v/>
      </c>
    </row>
    <row r="35" spans="1:18" x14ac:dyDescent="0.35">
      <c r="A35" t="s">
        <v>20672</v>
      </c>
      <c r="B35" s="1">
        <v>4</v>
      </c>
      <c r="C35" s="162">
        <f>'cs 4'!D$34+'cs 4'!D$36+'cs 4'!D$37+'cs 4'!D$40+'cs 4'!D$41</f>
        <v>0</v>
      </c>
      <c r="D35" s="162">
        <f>'cs 4'!E$34+'cs 4'!E$36+'cs 4'!E$37+'cs 4'!E$40+'cs 4'!E$41</f>
        <v>0</v>
      </c>
      <c r="E35" s="162">
        <f>'cs 4'!F$34+'cs 4'!F$36+'cs 4'!F$37+'cs 4'!F$40+'cs 4'!F$41</f>
        <v>0</v>
      </c>
      <c r="F35" s="162">
        <f>'cs 4'!G$34+'cs 4'!G$36+'cs 4'!G$37+'cs 4'!G$40+'cs 4'!G$41</f>
        <v>0</v>
      </c>
      <c r="G35" s="162">
        <f>'cs 4'!H$34+'cs 4'!H$36+'cs 4'!H$37+'cs 4'!H$40+'cs 4'!H$41</f>
        <v>0</v>
      </c>
      <c r="H35" s="162">
        <f>'cs 4'!I$34+'cs 4'!I$36+'cs 4'!I$37+'cs 4'!I$40+'cs 4'!I$41</f>
        <v>0</v>
      </c>
      <c r="I35" s="162">
        <f>'cs 4'!J$34+'cs 4'!J$36+'cs 4'!J$37+'cs 4'!J$40+'cs 4'!J$41</f>
        <v>0</v>
      </c>
      <c r="J35" s="162">
        <f>'cs 4'!K$34+'cs 4'!K$36+'cs 4'!K$37+'cs 4'!K$40+'cs 4'!K$41</f>
        <v>0</v>
      </c>
      <c r="K35" s="162">
        <f>'cs 4'!L$34+'cs 4'!L$36+'cs 4'!L$37+'cs 4'!L$40+'cs 4'!L$41</f>
        <v>0</v>
      </c>
      <c r="L35" s="162">
        <f>'cs 4'!M$34+'cs 4'!M$36+'cs 4'!M$37+'cs 4'!M$40+'cs 4'!M$41</f>
        <v>0</v>
      </c>
      <c r="M35" s="162">
        <f>'cs 4'!N$34+'cs 4'!N$36+'cs 4'!N$37+'cs 4'!N$40+'cs 4'!N$41</f>
        <v>0</v>
      </c>
      <c r="N35" s="162">
        <f>'cs 4'!O$34+'cs 4'!O$36+'cs 4'!O$37+'cs 4'!O$40+'cs 4'!O$41</f>
        <v>0</v>
      </c>
      <c r="O35" s="162">
        <f>'cs 4'!P$34+'cs 4'!P$36+'cs 4'!P$37+'cs 4'!P$40+'cs 4'!P$41</f>
        <v>0</v>
      </c>
      <c r="P35" s="162">
        <f>'cs 4'!Q$34+'cs 4'!Q$36+'cs 4'!Q$37+'cs 4'!Q$40+'cs 4'!Q$41</f>
        <v>0</v>
      </c>
      <c r="Q35" s="162">
        <f>'cs 4'!R$34+'cs 4'!R$36+'cs 4'!R$37+'cs 4'!R$40+'cs 4'!R$41</f>
        <v>0</v>
      </c>
      <c r="R35" t="str">
        <f>'cs 4'!$AE$2</f>
        <v/>
      </c>
    </row>
    <row r="36" spans="1:18" x14ac:dyDescent="0.35">
      <c r="A36" t="s">
        <v>42</v>
      </c>
      <c r="B36" s="1">
        <v>4</v>
      </c>
      <c r="C36" s="162">
        <f>'cs 4'!D$35</f>
        <v>0</v>
      </c>
      <c r="D36" s="162">
        <f>'cs 4'!E$35</f>
        <v>0</v>
      </c>
      <c r="E36" s="162">
        <f>'cs 4'!F$35</f>
        <v>0</v>
      </c>
      <c r="F36" s="162">
        <f>'cs 4'!G$35</f>
        <v>0</v>
      </c>
      <c r="G36" s="162">
        <f>'cs 4'!H$35</f>
        <v>0</v>
      </c>
      <c r="H36" s="162">
        <f>'cs 4'!I$35</f>
        <v>0</v>
      </c>
      <c r="I36" s="162">
        <f>'cs 4'!J$35</f>
        <v>0</v>
      </c>
      <c r="J36" s="162">
        <f>'cs 4'!K$35</f>
        <v>0</v>
      </c>
      <c r="K36" s="162">
        <f>'cs 4'!L$35</f>
        <v>0</v>
      </c>
      <c r="L36" s="162">
        <f>'cs 4'!M$35</f>
        <v>0</v>
      </c>
      <c r="M36" s="162">
        <f>'cs 4'!N$35</f>
        <v>0</v>
      </c>
      <c r="N36" s="162">
        <f>'cs 4'!O$35</f>
        <v>0</v>
      </c>
      <c r="O36" s="162">
        <f>'cs 4'!P$35</f>
        <v>0</v>
      </c>
      <c r="P36" s="162">
        <f>'cs 4'!Q$35</f>
        <v>0</v>
      </c>
      <c r="Q36" s="162">
        <f>'cs 4'!R$35</f>
        <v>0</v>
      </c>
      <c r="R36" t="str">
        <f>'cs 4'!$AE$2</f>
        <v/>
      </c>
    </row>
    <row r="37" spans="1:18" x14ac:dyDescent="0.35">
      <c r="A37" t="s">
        <v>39</v>
      </c>
      <c r="B37" s="1">
        <v>4</v>
      </c>
      <c r="C37" s="162">
        <f>'cs 4'!D$38</f>
        <v>0</v>
      </c>
      <c r="D37" s="162">
        <f>'cs 4'!E$38</f>
        <v>0</v>
      </c>
      <c r="E37" s="162">
        <f>'cs 4'!F$38</f>
        <v>0</v>
      </c>
      <c r="F37" s="162">
        <f>'cs 4'!G$38</f>
        <v>0</v>
      </c>
      <c r="G37" s="162">
        <f>'cs 4'!H$38</f>
        <v>0</v>
      </c>
      <c r="H37" s="162">
        <f>'cs 4'!I$38</f>
        <v>0</v>
      </c>
      <c r="I37" s="162">
        <f>'cs 4'!J$38</f>
        <v>0</v>
      </c>
      <c r="J37" s="162">
        <f>'cs 4'!K$38</f>
        <v>0</v>
      </c>
      <c r="K37" s="162">
        <f>'cs 4'!L$38</f>
        <v>0</v>
      </c>
      <c r="L37" s="162">
        <f>'cs 4'!M$38</f>
        <v>0</v>
      </c>
      <c r="M37" s="162">
        <f>'cs 4'!N$38</f>
        <v>0</v>
      </c>
      <c r="N37" s="162">
        <f>'cs 4'!O$38</f>
        <v>0</v>
      </c>
      <c r="O37" s="162">
        <f>'cs 4'!P$38</f>
        <v>0</v>
      </c>
      <c r="P37" s="162">
        <f>'cs 4'!Q$38</f>
        <v>0</v>
      </c>
      <c r="Q37" s="162">
        <f>'cs 4'!R$38</f>
        <v>0</v>
      </c>
      <c r="R37" t="str">
        <f>'cs 4'!$AE$2</f>
        <v/>
      </c>
    </row>
    <row r="38" spans="1:18" x14ac:dyDescent="0.35">
      <c r="A38" t="s">
        <v>21</v>
      </c>
      <c r="B38" s="1">
        <v>5</v>
      </c>
      <c r="C38" s="162">
        <f>'cs 5'!D$21-'cs 5'!D$26-'cs 5'!D$27</f>
        <v>0</v>
      </c>
      <c r="D38" s="162">
        <f>'cs 5'!E$21-'cs 5'!E$26-'cs 5'!E$27</f>
        <v>0</v>
      </c>
      <c r="E38" s="162">
        <f>'cs 5'!F$21-'cs 5'!F$26-'cs 5'!F$27</f>
        <v>0</v>
      </c>
      <c r="F38" s="162">
        <f>'cs 5'!G$21-'cs 5'!G$26-'cs 5'!G$27</f>
        <v>0</v>
      </c>
      <c r="G38" s="162">
        <f>'cs 5'!H$21-'cs 5'!H$26-'cs 5'!H$27</f>
        <v>0</v>
      </c>
      <c r="H38" s="162">
        <f>'cs 5'!I$21-'cs 5'!I$26-'cs 5'!I$27</f>
        <v>0</v>
      </c>
      <c r="I38" s="162">
        <f>'cs 5'!J$21-'cs 5'!J$26-'cs 5'!J$27</f>
        <v>0</v>
      </c>
      <c r="J38" s="162">
        <f>'cs 5'!K$21-'cs 5'!K$26-'cs 5'!K$27</f>
        <v>0</v>
      </c>
      <c r="K38" s="162">
        <f>'cs 5'!L$21-'cs 5'!L$26-'cs 5'!L$27</f>
        <v>0</v>
      </c>
      <c r="L38" s="162">
        <f>'cs 5'!M$21-'cs 5'!M$26-'cs 5'!M$27</f>
        <v>0</v>
      </c>
      <c r="M38" s="162">
        <f>'cs 5'!N$21-'cs 5'!N$26-'cs 5'!N$27</f>
        <v>0</v>
      </c>
      <c r="N38" s="162">
        <f>'cs 5'!O$21-'cs 5'!O$26-'cs 5'!O$27</f>
        <v>0</v>
      </c>
      <c r="O38" s="162">
        <f>'cs 5'!P$21-'cs 5'!P$26-'cs 5'!P$27</f>
        <v>0</v>
      </c>
      <c r="P38" s="162">
        <f>'cs 5'!Q$21-'cs 5'!Q$26-'cs 5'!Q$27</f>
        <v>0</v>
      </c>
      <c r="Q38" s="162">
        <f>'cs 5'!R$21-'cs 5'!R$26-'cs 5'!R$27</f>
        <v>0</v>
      </c>
      <c r="R38" t="str">
        <f>'cs 5'!$AE$2</f>
        <v/>
      </c>
    </row>
    <row r="39" spans="1:18" x14ac:dyDescent="0.35">
      <c r="A39" t="s">
        <v>10</v>
      </c>
      <c r="B39" s="1">
        <v>5</v>
      </c>
      <c r="C39" s="162">
        <f>'cs 5'!D$27</f>
        <v>0</v>
      </c>
      <c r="D39" s="162">
        <f>'cs 5'!E$27</f>
        <v>0</v>
      </c>
      <c r="E39" s="162">
        <f>'cs 5'!F$27</f>
        <v>0</v>
      </c>
      <c r="F39" s="162">
        <f>'cs 5'!G$27</f>
        <v>0</v>
      </c>
      <c r="G39" s="162">
        <f>'cs 5'!H$27</f>
        <v>0</v>
      </c>
      <c r="H39" s="162">
        <f>'cs 5'!I$27</f>
        <v>0</v>
      </c>
      <c r="I39" s="162">
        <f>'cs 5'!J$27</f>
        <v>0</v>
      </c>
      <c r="J39" s="162">
        <f>'cs 5'!K$27</f>
        <v>0</v>
      </c>
      <c r="K39" s="162">
        <f>'cs 5'!L$27</f>
        <v>0</v>
      </c>
      <c r="L39" s="162">
        <f>'cs 5'!M$27</f>
        <v>0</v>
      </c>
      <c r="M39" s="162">
        <f>'cs 5'!N$27</f>
        <v>0</v>
      </c>
      <c r="N39" s="162">
        <f>'cs 5'!O$27</f>
        <v>0</v>
      </c>
      <c r="O39" s="162">
        <f>'cs 5'!P$27</f>
        <v>0</v>
      </c>
      <c r="P39" s="162">
        <f>'cs 5'!Q$27</f>
        <v>0</v>
      </c>
      <c r="Q39" s="162">
        <f>'cs 5'!R$27</f>
        <v>0</v>
      </c>
      <c r="R39" t="str">
        <f>'cs 5'!$AE$2</f>
        <v/>
      </c>
    </row>
    <row r="40" spans="1:18" x14ac:dyDescent="0.35">
      <c r="A40" t="s">
        <v>20671</v>
      </c>
      <c r="B40" s="1">
        <v>5</v>
      </c>
      <c r="C40" s="162">
        <f>'cs 5'!D$26</f>
        <v>0</v>
      </c>
      <c r="D40" s="162">
        <f>'cs 5'!E$26</f>
        <v>0</v>
      </c>
      <c r="E40" s="162">
        <f>'cs 5'!F$26</f>
        <v>0</v>
      </c>
      <c r="F40" s="162">
        <f>'cs 5'!G$26</f>
        <v>0</v>
      </c>
      <c r="G40" s="162">
        <f>'cs 5'!H$26</f>
        <v>0</v>
      </c>
      <c r="H40" s="162">
        <f>'cs 5'!I$26</f>
        <v>0</v>
      </c>
      <c r="I40" s="162">
        <f>'cs 5'!J$26</f>
        <v>0</v>
      </c>
      <c r="J40" s="162">
        <f>'cs 5'!K$26</f>
        <v>0</v>
      </c>
      <c r="K40" s="162">
        <f>'cs 5'!L$26</f>
        <v>0</v>
      </c>
      <c r="L40" s="162">
        <f>'cs 5'!M$26</f>
        <v>0</v>
      </c>
      <c r="M40" s="162">
        <f>'cs 5'!N$26</f>
        <v>0</v>
      </c>
      <c r="N40" s="162">
        <f>'cs 5'!O$26</f>
        <v>0</v>
      </c>
      <c r="O40" s="162">
        <f>'cs 5'!P$26</f>
        <v>0</v>
      </c>
      <c r="P40" s="162">
        <f>'cs 5'!Q$26</f>
        <v>0</v>
      </c>
      <c r="Q40" s="162">
        <f>'cs 5'!R$26</f>
        <v>0</v>
      </c>
      <c r="R40" t="str">
        <f>'cs 5'!$AE$2</f>
        <v/>
      </c>
    </row>
    <row r="41" spans="1:18" x14ac:dyDescent="0.35">
      <c r="A41" t="s">
        <v>19</v>
      </c>
      <c r="B41" s="1">
        <v>5</v>
      </c>
      <c r="C41" s="162">
        <f>'cs 5'!D$32</f>
        <v>0</v>
      </c>
      <c r="D41" s="162">
        <f>'cs 5'!E$32</f>
        <v>0</v>
      </c>
      <c r="E41" s="162">
        <f>'cs 5'!F$32</f>
        <v>0</v>
      </c>
      <c r="F41" s="162">
        <f>'cs 5'!G$32</f>
        <v>0</v>
      </c>
      <c r="G41" s="162">
        <f>'cs 5'!H$32</f>
        <v>0</v>
      </c>
      <c r="H41" s="162">
        <f>'cs 5'!I$32</f>
        <v>0</v>
      </c>
      <c r="I41" s="162">
        <f>'cs 5'!J$32</f>
        <v>0</v>
      </c>
      <c r="J41" s="162">
        <f>'cs 5'!K$32</f>
        <v>0</v>
      </c>
      <c r="K41" s="162">
        <f>'cs 5'!L$32</f>
        <v>0</v>
      </c>
      <c r="L41" s="162">
        <f>'cs 5'!M$32</f>
        <v>0</v>
      </c>
      <c r="M41" s="162">
        <f>'cs 5'!N$32</f>
        <v>0</v>
      </c>
      <c r="N41" s="162">
        <f>'cs 5'!O$32</f>
        <v>0</v>
      </c>
      <c r="O41" s="162">
        <f>'cs 5'!P$32</f>
        <v>0</v>
      </c>
      <c r="P41" s="162">
        <f>'cs 5'!Q$32</f>
        <v>0</v>
      </c>
      <c r="Q41" s="162">
        <f>'cs 5'!R$32</f>
        <v>0</v>
      </c>
      <c r="R41" t="str">
        <f>'cs 5'!$AE$2</f>
        <v/>
      </c>
    </row>
    <row r="42" spans="1:18" x14ac:dyDescent="0.35">
      <c r="A42" t="s">
        <v>20669</v>
      </c>
      <c r="B42" s="1">
        <v>5</v>
      </c>
      <c r="C42" s="162">
        <f>'cs 5'!D$33</f>
        <v>0</v>
      </c>
      <c r="D42" s="162">
        <f>'cs 5'!E$33</f>
        <v>0</v>
      </c>
      <c r="E42" s="162">
        <f>'cs 5'!F$33</f>
        <v>0</v>
      </c>
      <c r="F42" s="162">
        <f>'cs 5'!G$33</f>
        <v>0</v>
      </c>
      <c r="G42" s="162">
        <f>'cs 5'!H$33</f>
        <v>0</v>
      </c>
      <c r="H42" s="162">
        <f>'cs 5'!I$33</f>
        <v>0</v>
      </c>
      <c r="I42" s="162">
        <f>'cs 5'!J$33</f>
        <v>0</v>
      </c>
      <c r="J42" s="162">
        <f>'cs 5'!K$33</f>
        <v>0</v>
      </c>
      <c r="K42" s="162">
        <f>'cs 5'!L$33</f>
        <v>0</v>
      </c>
      <c r="L42" s="162">
        <f>'cs 5'!M$33</f>
        <v>0</v>
      </c>
      <c r="M42" s="162">
        <f>'cs 5'!N$33</f>
        <v>0</v>
      </c>
      <c r="N42" s="162">
        <f>'cs 5'!O$33</f>
        <v>0</v>
      </c>
      <c r="O42" s="162">
        <f>'cs 5'!P$33</f>
        <v>0</v>
      </c>
      <c r="P42" s="162">
        <f>'cs 5'!Q$33</f>
        <v>0</v>
      </c>
      <c r="Q42" s="162">
        <f>'cs 5'!R$33</f>
        <v>0</v>
      </c>
      <c r="R42" t="str">
        <f>'cs 5'!$AE$2</f>
        <v/>
      </c>
    </row>
    <row r="43" spans="1:18" x14ac:dyDescent="0.35">
      <c r="A43" t="s">
        <v>18</v>
      </c>
      <c r="B43" s="1">
        <v>5</v>
      </c>
      <c r="C43" s="162">
        <f>'cs 5'!D$31</f>
        <v>0</v>
      </c>
      <c r="D43" s="162">
        <f>'cs 5'!E$31</f>
        <v>0</v>
      </c>
      <c r="E43" s="162">
        <f>'cs 5'!F$31</f>
        <v>0</v>
      </c>
      <c r="F43" s="162">
        <f>'cs 5'!G$31</f>
        <v>0</v>
      </c>
      <c r="G43" s="162">
        <f>'cs 5'!H$31</f>
        <v>0</v>
      </c>
      <c r="H43" s="162">
        <f>'cs 5'!I$31</f>
        <v>0</v>
      </c>
      <c r="I43" s="162">
        <f>'cs 5'!J$31</f>
        <v>0</v>
      </c>
      <c r="J43" s="162">
        <f>'cs 5'!K$31</f>
        <v>0</v>
      </c>
      <c r="K43" s="162">
        <f>'cs 5'!L$31</f>
        <v>0</v>
      </c>
      <c r="L43" s="162">
        <f>'cs 5'!M$31</f>
        <v>0</v>
      </c>
      <c r="M43" s="162">
        <f>'cs 5'!N$31</f>
        <v>0</v>
      </c>
      <c r="N43" s="162">
        <f>'cs 5'!O$31</f>
        <v>0</v>
      </c>
      <c r="O43" s="162">
        <f>'cs 5'!P$31</f>
        <v>0</v>
      </c>
      <c r="P43" s="162">
        <f>'cs 5'!Q$31</f>
        <v>0</v>
      </c>
      <c r="Q43" s="162">
        <f>'cs 5'!R$31</f>
        <v>0</v>
      </c>
      <c r="R43" t="str">
        <f>'cs 5'!$AE$2</f>
        <v/>
      </c>
    </row>
    <row r="44" spans="1:18" x14ac:dyDescent="0.35">
      <c r="A44" t="s">
        <v>20672</v>
      </c>
      <c r="B44" s="1">
        <v>5</v>
      </c>
      <c r="C44" s="162">
        <f>'cs 5'!D$34+'cs 5'!D$36+'cs 5'!D$37+'cs 5'!D$40+'cs 5'!D$41</f>
        <v>0</v>
      </c>
      <c r="D44" s="162">
        <f>'cs 5'!E$34+'cs 5'!E$36+'cs 5'!E$37+'cs 5'!E$40+'cs 5'!E$41</f>
        <v>0</v>
      </c>
      <c r="E44" s="162">
        <f>'cs 5'!F$34+'cs 5'!F$36+'cs 5'!F$37+'cs 5'!F$40+'cs 5'!F$41</f>
        <v>0</v>
      </c>
      <c r="F44" s="162">
        <f>'cs 5'!G$34+'cs 5'!G$36+'cs 5'!G$37+'cs 5'!G$40+'cs 5'!G$41</f>
        <v>0</v>
      </c>
      <c r="G44" s="162">
        <f>'cs 5'!H$34+'cs 5'!H$36+'cs 5'!H$37+'cs 5'!H$40+'cs 5'!H$41</f>
        <v>0</v>
      </c>
      <c r="H44" s="162">
        <f>'cs 5'!I$34+'cs 5'!I$36+'cs 5'!I$37+'cs 5'!I$40+'cs 5'!I$41</f>
        <v>0</v>
      </c>
      <c r="I44" s="162">
        <f>'cs 5'!J$34+'cs 5'!J$36+'cs 5'!J$37+'cs 5'!J$40+'cs 5'!J$41</f>
        <v>0</v>
      </c>
      <c r="J44" s="162">
        <f>'cs 5'!K$34+'cs 5'!K$36+'cs 5'!K$37+'cs 5'!K$40+'cs 5'!K$41</f>
        <v>0</v>
      </c>
      <c r="K44" s="162">
        <f>'cs 5'!L$34+'cs 5'!L$36+'cs 5'!L$37+'cs 5'!L$40+'cs 5'!L$41</f>
        <v>0</v>
      </c>
      <c r="L44" s="162">
        <f>'cs 5'!M$34+'cs 5'!M$36+'cs 5'!M$37+'cs 5'!M$40+'cs 5'!M$41</f>
        <v>0</v>
      </c>
      <c r="M44" s="162">
        <f>'cs 5'!N$34+'cs 5'!N$36+'cs 5'!N$37+'cs 5'!N$40+'cs 5'!N$41</f>
        <v>0</v>
      </c>
      <c r="N44" s="162">
        <f>'cs 5'!O$34+'cs 5'!O$36+'cs 5'!O$37+'cs 5'!O$40+'cs 5'!O$41</f>
        <v>0</v>
      </c>
      <c r="O44" s="162">
        <f>'cs 5'!P$34+'cs 5'!P$36+'cs 5'!P$37+'cs 5'!P$40+'cs 5'!P$41</f>
        <v>0</v>
      </c>
      <c r="P44" s="162">
        <f>'cs 5'!Q$34+'cs 5'!Q$36+'cs 5'!Q$37+'cs 5'!Q$40+'cs 5'!Q$41</f>
        <v>0</v>
      </c>
      <c r="Q44" s="162">
        <f>'cs 5'!R$34+'cs 5'!R$36+'cs 5'!R$37+'cs 5'!R$40+'cs 5'!R$41</f>
        <v>0</v>
      </c>
      <c r="R44" t="str">
        <f>'cs 5'!$AE$2</f>
        <v/>
      </c>
    </row>
    <row r="45" spans="1:18" x14ac:dyDescent="0.35">
      <c r="A45" t="s">
        <v>42</v>
      </c>
      <c r="B45" s="1">
        <v>5</v>
      </c>
      <c r="C45" s="162">
        <f>'cs 5'!D$35</f>
        <v>0</v>
      </c>
      <c r="D45" s="162">
        <f>'cs 5'!E$35</f>
        <v>0</v>
      </c>
      <c r="E45" s="162">
        <f>'cs 5'!F$35</f>
        <v>0</v>
      </c>
      <c r="F45" s="162">
        <f>'cs 5'!G$35</f>
        <v>0</v>
      </c>
      <c r="G45" s="162">
        <f>'cs 5'!H$35</f>
        <v>0</v>
      </c>
      <c r="H45" s="162">
        <f>'cs 5'!I$35</f>
        <v>0</v>
      </c>
      <c r="I45" s="162">
        <f>'cs 5'!J$35</f>
        <v>0</v>
      </c>
      <c r="J45" s="162">
        <f>'cs 5'!K$35</f>
        <v>0</v>
      </c>
      <c r="K45" s="162">
        <f>'cs 5'!L$35</f>
        <v>0</v>
      </c>
      <c r="L45" s="162">
        <f>'cs 5'!M$35</f>
        <v>0</v>
      </c>
      <c r="M45" s="162">
        <f>'cs 5'!N$35</f>
        <v>0</v>
      </c>
      <c r="N45" s="162">
        <f>'cs 5'!O$35</f>
        <v>0</v>
      </c>
      <c r="O45" s="162">
        <f>'cs 5'!P$35</f>
        <v>0</v>
      </c>
      <c r="P45" s="162">
        <f>'cs 5'!Q$35</f>
        <v>0</v>
      </c>
      <c r="Q45" s="162">
        <f>'cs 5'!R$35</f>
        <v>0</v>
      </c>
      <c r="R45" t="str">
        <f>'cs 5'!$AE$2</f>
        <v/>
      </c>
    </row>
    <row r="46" spans="1:18" x14ac:dyDescent="0.35">
      <c r="A46" t="s">
        <v>39</v>
      </c>
      <c r="B46" s="1">
        <v>5</v>
      </c>
      <c r="C46" s="162">
        <f>'cs 5'!D$38</f>
        <v>0</v>
      </c>
      <c r="D46" s="162">
        <f>'cs 5'!E$38</f>
        <v>0</v>
      </c>
      <c r="E46" s="162">
        <f>'cs 5'!F$38</f>
        <v>0</v>
      </c>
      <c r="F46" s="162">
        <f>'cs 5'!G$38</f>
        <v>0</v>
      </c>
      <c r="G46" s="162">
        <f>'cs 5'!H$38</f>
        <v>0</v>
      </c>
      <c r="H46" s="162">
        <f>'cs 5'!I$38</f>
        <v>0</v>
      </c>
      <c r="I46" s="162">
        <f>'cs 5'!J$38</f>
        <v>0</v>
      </c>
      <c r="J46" s="162">
        <f>'cs 5'!K$38</f>
        <v>0</v>
      </c>
      <c r="K46" s="162">
        <f>'cs 5'!L$38</f>
        <v>0</v>
      </c>
      <c r="L46" s="162">
        <f>'cs 5'!M$38</f>
        <v>0</v>
      </c>
      <c r="M46" s="162">
        <f>'cs 5'!N$38</f>
        <v>0</v>
      </c>
      <c r="N46" s="162">
        <f>'cs 5'!O$38</f>
        <v>0</v>
      </c>
      <c r="O46" s="162">
        <f>'cs 5'!P$38</f>
        <v>0</v>
      </c>
      <c r="P46" s="162">
        <f>'cs 5'!Q$38</f>
        <v>0</v>
      </c>
      <c r="Q46" s="162">
        <f>'cs 5'!R$38</f>
        <v>0</v>
      </c>
      <c r="R46" t="str">
        <f>'cs 5'!$AE$2</f>
        <v/>
      </c>
    </row>
    <row r="47" spans="1:18" x14ac:dyDescent="0.35">
      <c r="A47" t="s">
        <v>21</v>
      </c>
      <c r="B47" s="1">
        <v>6</v>
      </c>
      <c r="C47" s="162">
        <f>'cs 6'!D$21-'cs 6'!D$26-'cs 6'!D$27</f>
        <v>0</v>
      </c>
      <c r="D47" s="162">
        <f>'cs 6'!E$21-'cs 6'!E$26-'cs 6'!E$27</f>
        <v>0</v>
      </c>
      <c r="E47" s="162">
        <f>'cs 6'!F$21-'cs 6'!F$26-'cs 6'!F$27</f>
        <v>0</v>
      </c>
      <c r="F47" s="162">
        <f>'cs 6'!G$21-'cs 6'!G$26-'cs 6'!G$27</f>
        <v>0</v>
      </c>
      <c r="G47" s="162">
        <f>'cs 6'!H$21-'cs 6'!H$26-'cs 6'!H$27</f>
        <v>0</v>
      </c>
      <c r="H47" s="162">
        <f>'cs 6'!I$21-'cs 6'!I$26-'cs 6'!I$27</f>
        <v>0</v>
      </c>
      <c r="I47" s="162">
        <f>'cs 6'!J$21-'cs 6'!J$26-'cs 6'!J$27</f>
        <v>0</v>
      </c>
      <c r="J47" s="162">
        <f>'cs 6'!K$21-'cs 6'!K$26-'cs 6'!K$27</f>
        <v>0</v>
      </c>
      <c r="K47" s="162">
        <f>'cs 6'!L$21-'cs 6'!L$26-'cs 6'!L$27</f>
        <v>0</v>
      </c>
      <c r="L47" s="162">
        <f>'cs 6'!M$21-'cs 6'!M$26-'cs 6'!M$27</f>
        <v>0</v>
      </c>
      <c r="M47" s="162">
        <f>'cs 6'!N$21-'cs 6'!N$26-'cs 6'!N$27</f>
        <v>0</v>
      </c>
      <c r="N47" s="162">
        <f>'cs 6'!O$21-'cs 6'!O$26-'cs 6'!O$27</f>
        <v>0</v>
      </c>
      <c r="O47" s="162">
        <f>'cs 6'!P$21-'cs 6'!P$26-'cs 6'!P$27</f>
        <v>0</v>
      </c>
      <c r="P47" s="162">
        <f>'cs 6'!Q$21-'cs 6'!Q$26-'cs 6'!Q$27</f>
        <v>0</v>
      </c>
      <c r="Q47" s="162">
        <f>'cs 6'!R$21-'cs 6'!R$26-'cs 6'!R$27</f>
        <v>0</v>
      </c>
      <c r="R47" t="str">
        <f>'cs 6'!$AE$2</f>
        <v/>
      </c>
    </row>
    <row r="48" spans="1:18" x14ac:dyDescent="0.35">
      <c r="A48" t="s">
        <v>10</v>
      </c>
      <c r="B48" s="1">
        <v>6</v>
      </c>
      <c r="C48" s="162">
        <f>'cs 6'!D$27</f>
        <v>0</v>
      </c>
      <c r="D48" s="162">
        <f>'cs 6'!E$27</f>
        <v>0</v>
      </c>
      <c r="E48" s="162">
        <f>'cs 6'!F$27</f>
        <v>0</v>
      </c>
      <c r="F48" s="162">
        <f>'cs 6'!G$27</f>
        <v>0</v>
      </c>
      <c r="G48" s="162">
        <f>'cs 6'!H$27</f>
        <v>0</v>
      </c>
      <c r="H48" s="162">
        <f>'cs 6'!I$27</f>
        <v>0</v>
      </c>
      <c r="I48" s="162">
        <f>'cs 6'!J$27</f>
        <v>0</v>
      </c>
      <c r="J48" s="162">
        <f>'cs 6'!K$27</f>
        <v>0</v>
      </c>
      <c r="K48" s="162">
        <f>'cs 6'!L$27</f>
        <v>0</v>
      </c>
      <c r="L48" s="162">
        <f>'cs 6'!M$27</f>
        <v>0</v>
      </c>
      <c r="M48" s="162">
        <f>'cs 6'!N$27</f>
        <v>0</v>
      </c>
      <c r="N48" s="162">
        <f>'cs 6'!O$27</f>
        <v>0</v>
      </c>
      <c r="O48" s="162">
        <f>'cs 6'!P$27</f>
        <v>0</v>
      </c>
      <c r="P48" s="162">
        <f>'cs 6'!Q$27</f>
        <v>0</v>
      </c>
      <c r="Q48" s="162">
        <f>'cs 6'!R$27</f>
        <v>0</v>
      </c>
      <c r="R48" t="str">
        <f>'cs 6'!$AE$2</f>
        <v/>
      </c>
    </row>
    <row r="49" spans="1:18" x14ac:dyDescent="0.35">
      <c r="A49" t="s">
        <v>20671</v>
      </c>
      <c r="B49" s="1">
        <v>6</v>
      </c>
      <c r="C49" s="162">
        <f>'cs 6'!D$26</f>
        <v>0</v>
      </c>
      <c r="D49" s="162">
        <f>'cs 6'!E$26</f>
        <v>0</v>
      </c>
      <c r="E49" s="162">
        <f>'cs 6'!F$26</f>
        <v>0</v>
      </c>
      <c r="F49" s="162">
        <f>'cs 6'!G$26</f>
        <v>0</v>
      </c>
      <c r="G49" s="162">
        <f>'cs 6'!H$26</f>
        <v>0</v>
      </c>
      <c r="H49" s="162">
        <f>'cs 6'!I$26</f>
        <v>0</v>
      </c>
      <c r="I49" s="162">
        <f>'cs 6'!J$26</f>
        <v>0</v>
      </c>
      <c r="J49" s="162">
        <f>'cs 6'!K$26</f>
        <v>0</v>
      </c>
      <c r="K49" s="162">
        <f>'cs 6'!L$26</f>
        <v>0</v>
      </c>
      <c r="L49" s="162">
        <f>'cs 6'!M$26</f>
        <v>0</v>
      </c>
      <c r="M49" s="162">
        <f>'cs 6'!N$26</f>
        <v>0</v>
      </c>
      <c r="N49" s="162">
        <f>'cs 6'!O$26</f>
        <v>0</v>
      </c>
      <c r="O49" s="162">
        <f>'cs 6'!P$26</f>
        <v>0</v>
      </c>
      <c r="P49" s="162">
        <f>'cs 6'!Q$26</f>
        <v>0</v>
      </c>
      <c r="Q49" s="162">
        <f>'cs 6'!R$26</f>
        <v>0</v>
      </c>
      <c r="R49" t="str">
        <f>'cs 6'!$AE$2</f>
        <v/>
      </c>
    </row>
    <row r="50" spans="1:18" x14ac:dyDescent="0.35">
      <c r="A50" t="s">
        <v>19</v>
      </c>
      <c r="B50" s="1">
        <v>6</v>
      </c>
      <c r="C50" s="162">
        <f>'cs 6'!D$32</f>
        <v>0</v>
      </c>
      <c r="D50" s="162">
        <f>'cs 6'!E$32</f>
        <v>0</v>
      </c>
      <c r="E50" s="162">
        <f>'cs 6'!F$32</f>
        <v>0</v>
      </c>
      <c r="F50" s="162">
        <f>'cs 6'!G$32</f>
        <v>0</v>
      </c>
      <c r="G50" s="162">
        <f>'cs 6'!H$32</f>
        <v>0</v>
      </c>
      <c r="H50" s="162">
        <f>'cs 6'!I$32</f>
        <v>0</v>
      </c>
      <c r="I50" s="162">
        <f>'cs 6'!J$32</f>
        <v>0</v>
      </c>
      <c r="J50" s="162">
        <f>'cs 6'!K$32</f>
        <v>0</v>
      </c>
      <c r="K50" s="162">
        <f>'cs 6'!L$32</f>
        <v>0</v>
      </c>
      <c r="L50" s="162">
        <f>'cs 6'!M$32</f>
        <v>0</v>
      </c>
      <c r="M50" s="162">
        <f>'cs 6'!N$32</f>
        <v>0</v>
      </c>
      <c r="N50" s="162">
        <f>'cs 6'!O$32</f>
        <v>0</v>
      </c>
      <c r="O50" s="162">
        <f>'cs 6'!P$32</f>
        <v>0</v>
      </c>
      <c r="P50" s="162">
        <f>'cs 6'!Q$32</f>
        <v>0</v>
      </c>
      <c r="Q50" s="162">
        <f>'cs 6'!R$32</f>
        <v>0</v>
      </c>
      <c r="R50" t="str">
        <f>'cs 6'!$AE$2</f>
        <v/>
      </c>
    </row>
    <row r="51" spans="1:18" x14ac:dyDescent="0.35">
      <c r="A51" t="s">
        <v>20669</v>
      </c>
      <c r="B51" s="1">
        <v>6</v>
      </c>
      <c r="C51" s="162">
        <f>'cs 6'!D$33</f>
        <v>0</v>
      </c>
      <c r="D51" s="162">
        <f>'cs 6'!E$33</f>
        <v>0</v>
      </c>
      <c r="E51" s="162">
        <f>'cs 6'!F$33</f>
        <v>0</v>
      </c>
      <c r="F51" s="162">
        <f>'cs 6'!G$33</f>
        <v>0</v>
      </c>
      <c r="G51" s="162">
        <f>'cs 6'!H$33</f>
        <v>0</v>
      </c>
      <c r="H51" s="162">
        <f>'cs 6'!I$33</f>
        <v>0</v>
      </c>
      <c r="I51" s="162">
        <f>'cs 6'!J$33</f>
        <v>0</v>
      </c>
      <c r="J51" s="162">
        <f>'cs 6'!K$33</f>
        <v>0</v>
      </c>
      <c r="K51" s="162">
        <f>'cs 6'!L$33</f>
        <v>0</v>
      </c>
      <c r="L51" s="162">
        <f>'cs 6'!M$33</f>
        <v>0</v>
      </c>
      <c r="M51" s="162">
        <f>'cs 6'!N$33</f>
        <v>0</v>
      </c>
      <c r="N51" s="162">
        <f>'cs 6'!O$33</f>
        <v>0</v>
      </c>
      <c r="O51" s="162">
        <f>'cs 6'!P$33</f>
        <v>0</v>
      </c>
      <c r="P51" s="162">
        <f>'cs 6'!Q$33</f>
        <v>0</v>
      </c>
      <c r="Q51" s="162">
        <f>'cs 6'!R$33</f>
        <v>0</v>
      </c>
      <c r="R51" t="str">
        <f>'cs 6'!$AE$2</f>
        <v/>
      </c>
    </row>
    <row r="52" spans="1:18" x14ac:dyDescent="0.35">
      <c r="A52" t="s">
        <v>18</v>
      </c>
      <c r="B52" s="1">
        <v>6</v>
      </c>
      <c r="C52" s="162">
        <f>'cs 6'!D$31</f>
        <v>0</v>
      </c>
      <c r="D52" s="162">
        <f>'cs 6'!E$31</f>
        <v>0</v>
      </c>
      <c r="E52" s="162">
        <f>'cs 6'!F$31</f>
        <v>0</v>
      </c>
      <c r="F52" s="162">
        <f>'cs 6'!G$31</f>
        <v>0</v>
      </c>
      <c r="G52" s="162">
        <f>'cs 6'!H$31</f>
        <v>0</v>
      </c>
      <c r="H52" s="162">
        <f>'cs 6'!I$31</f>
        <v>0</v>
      </c>
      <c r="I52" s="162">
        <f>'cs 6'!J$31</f>
        <v>0</v>
      </c>
      <c r="J52" s="162">
        <f>'cs 6'!K$31</f>
        <v>0</v>
      </c>
      <c r="K52" s="162">
        <f>'cs 6'!L$31</f>
        <v>0</v>
      </c>
      <c r="L52" s="162">
        <f>'cs 6'!M$31</f>
        <v>0</v>
      </c>
      <c r="M52" s="162">
        <f>'cs 6'!N$31</f>
        <v>0</v>
      </c>
      <c r="N52" s="162">
        <f>'cs 6'!O$31</f>
        <v>0</v>
      </c>
      <c r="O52" s="162">
        <f>'cs 6'!P$31</f>
        <v>0</v>
      </c>
      <c r="P52" s="162">
        <f>'cs 6'!Q$31</f>
        <v>0</v>
      </c>
      <c r="Q52" s="162">
        <f>'cs 6'!R$31</f>
        <v>0</v>
      </c>
      <c r="R52" t="str">
        <f>'cs 6'!$AE$2</f>
        <v/>
      </c>
    </row>
    <row r="53" spans="1:18" x14ac:dyDescent="0.35">
      <c r="A53" t="s">
        <v>20672</v>
      </c>
      <c r="B53" s="1">
        <v>6</v>
      </c>
      <c r="C53" s="162">
        <f>'cs 6'!D$34+'cs 6'!D$36+'cs 6'!D$37+'cs 6'!D$40+'cs 6'!D$41</f>
        <v>0</v>
      </c>
      <c r="D53" s="162">
        <f>'cs 6'!E$34+'cs 6'!E$36+'cs 6'!E$37+'cs 6'!E$40+'cs 6'!E$41</f>
        <v>0</v>
      </c>
      <c r="E53" s="162">
        <f>'cs 6'!F$34+'cs 6'!F$36+'cs 6'!F$37+'cs 6'!F$40+'cs 6'!F$41</f>
        <v>0</v>
      </c>
      <c r="F53" s="162">
        <f>'cs 6'!G$34+'cs 6'!G$36+'cs 6'!G$37+'cs 6'!G$40+'cs 6'!G$41</f>
        <v>0</v>
      </c>
      <c r="G53" s="162">
        <f>'cs 6'!H$34+'cs 6'!H$36+'cs 6'!H$37+'cs 6'!H$40+'cs 6'!H$41</f>
        <v>0</v>
      </c>
      <c r="H53" s="162">
        <f>'cs 6'!I$34+'cs 6'!I$36+'cs 6'!I$37+'cs 6'!I$40+'cs 6'!I$41</f>
        <v>0</v>
      </c>
      <c r="I53" s="162">
        <f>'cs 6'!J$34+'cs 6'!J$36+'cs 6'!J$37+'cs 6'!J$40+'cs 6'!J$41</f>
        <v>0</v>
      </c>
      <c r="J53" s="162">
        <f>'cs 6'!K$34+'cs 6'!K$36+'cs 6'!K$37+'cs 6'!K$40+'cs 6'!K$41</f>
        <v>0</v>
      </c>
      <c r="K53" s="162">
        <f>'cs 6'!L$34+'cs 6'!L$36+'cs 6'!L$37+'cs 6'!L$40+'cs 6'!L$41</f>
        <v>0</v>
      </c>
      <c r="L53" s="162">
        <f>'cs 6'!M$34+'cs 6'!M$36+'cs 6'!M$37+'cs 6'!M$40+'cs 6'!M$41</f>
        <v>0</v>
      </c>
      <c r="M53" s="162">
        <f>'cs 6'!N$34+'cs 6'!N$36+'cs 6'!N$37+'cs 6'!N$40+'cs 6'!N$41</f>
        <v>0</v>
      </c>
      <c r="N53" s="162">
        <f>'cs 6'!O$34+'cs 6'!O$36+'cs 6'!O$37+'cs 6'!O$40+'cs 6'!O$41</f>
        <v>0</v>
      </c>
      <c r="O53" s="162">
        <f>'cs 6'!P$34+'cs 6'!P$36+'cs 6'!P$37+'cs 6'!P$40+'cs 6'!P$41</f>
        <v>0</v>
      </c>
      <c r="P53" s="162">
        <f>'cs 6'!Q$34+'cs 6'!Q$36+'cs 6'!Q$37+'cs 6'!Q$40+'cs 6'!Q$41</f>
        <v>0</v>
      </c>
      <c r="Q53" s="162">
        <f>'cs 6'!R$34+'cs 6'!R$36+'cs 6'!R$37+'cs 6'!R$40+'cs 6'!R$41</f>
        <v>0</v>
      </c>
      <c r="R53" t="str">
        <f>'cs 6'!$AE$2</f>
        <v/>
      </c>
    </row>
    <row r="54" spans="1:18" x14ac:dyDescent="0.35">
      <c r="A54" t="s">
        <v>42</v>
      </c>
      <c r="B54" s="1">
        <v>6</v>
      </c>
      <c r="C54" s="162">
        <f>'cs 6'!D$35</f>
        <v>0</v>
      </c>
      <c r="D54" s="162">
        <f>'cs 6'!E$35</f>
        <v>0</v>
      </c>
      <c r="E54" s="162">
        <f>'cs 6'!F$35</f>
        <v>0</v>
      </c>
      <c r="F54" s="162">
        <f>'cs 6'!G$35</f>
        <v>0</v>
      </c>
      <c r="G54" s="162">
        <f>'cs 6'!H$35</f>
        <v>0</v>
      </c>
      <c r="H54" s="162">
        <f>'cs 6'!I$35</f>
        <v>0</v>
      </c>
      <c r="I54" s="162">
        <f>'cs 6'!J$35</f>
        <v>0</v>
      </c>
      <c r="J54" s="162">
        <f>'cs 6'!K$35</f>
        <v>0</v>
      </c>
      <c r="K54" s="162">
        <f>'cs 6'!L$35</f>
        <v>0</v>
      </c>
      <c r="L54" s="162">
        <f>'cs 6'!M$35</f>
        <v>0</v>
      </c>
      <c r="M54" s="162">
        <f>'cs 6'!N$35</f>
        <v>0</v>
      </c>
      <c r="N54" s="162">
        <f>'cs 6'!O$35</f>
        <v>0</v>
      </c>
      <c r="O54" s="162">
        <f>'cs 6'!P$35</f>
        <v>0</v>
      </c>
      <c r="P54" s="162">
        <f>'cs 6'!Q$35</f>
        <v>0</v>
      </c>
      <c r="Q54" s="162">
        <f>'cs 6'!R$35</f>
        <v>0</v>
      </c>
      <c r="R54" t="str">
        <f>'cs 6'!$AE$2</f>
        <v/>
      </c>
    </row>
    <row r="55" spans="1:18" x14ac:dyDescent="0.35">
      <c r="A55" t="s">
        <v>39</v>
      </c>
      <c r="B55" s="1">
        <v>6</v>
      </c>
      <c r="C55" s="162">
        <f>'cs 6'!D$38</f>
        <v>0</v>
      </c>
      <c r="D55" s="162">
        <f>'cs 6'!E$38</f>
        <v>0</v>
      </c>
      <c r="E55" s="162">
        <f>'cs 6'!F$38</f>
        <v>0</v>
      </c>
      <c r="F55" s="162">
        <f>'cs 6'!G$38</f>
        <v>0</v>
      </c>
      <c r="G55" s="162">
        <f>'cs 6'!H$38</f>
        <v>0</v>
      </c>
      <c r="H55" s="162">
        <f>'cs 6'!I$38</f>
        <v>0</v>
      </c>
      <c r="I55" s="162">
        <f>'cs 6'!J$38</f>
        <v>0</v>
      </c>
      <c r="J55" s="162">
        <f>'cs 6'!K$38</f>
        <v>0</v>
      </c>
      <c r="K55" s="162">
        <f>'cs 6'!L$38</f>
        <v>0</v>
      </c>
      <c r="L55" s="162">
        <f>'cs 6'!M$38</f>
        <v>0</v>
      </c>
      <c r="M55" s="162">
        <f>'cs 6'!N$38</f>
        <v>0</v>
      </c>
      <c r="N55" s="162">
        <f>'cs 6'!O$38</f>
        <v>0</v>
      </c>
      <c r="O55" s="162">
        <f>'cs 6'!P$38</f>
        <v>0</v>
      </c>
      <c r="P55" s="162">
        <f>'cs 6'!Q$38</f>
        <v>0</v>
      </c>
      <c r="Q55" s="162">
        <f>'cs 6'!R$38</f>
        <v>0</v>
      </c>
      <c r="R55" t="str">
        <f>'cs 6'!$AE$2</f>
        <v/>
      </c>
    </row>
    <row r="56" spans="1:18" x14ac:dyDescent="0.35">
      <c r="A56" t="s">
        <v>21</v>
      </c>
      <c r="B56" s="1" t="s">
        <v>20919</v>
      </c>
      <c r="C56" s="162">
        <f>'cs total'!D$21-'cs total'!D$26-'cs total'!D$27</f>
        <v>0</v>
      </c>
      <c r="D56" s="162">
        <f>'cs total'!E$21-'cs total'!E$26-'cs total'!E$27</f>
        <v>0</v>
      </c>
      <c r="E56" s="162">
        <f>'cs total'!F$21-'cs total'!F$26-'cs total'!F$27</f>
        <v>0</v>
      </c>
      <c r="F56" s="162">
        <f>'cs total'!G$21-'cs total'!G$26-'cs total'!G$27</f>
        <v>0</v>
      </c>
      <c r="G56" s="162">
        <f>'cs total'!H$21-'cs total'!H$26-'cs total'!H$27</f>
        <v>0</v>
      </c>
      <c r="H56" s="162">
        <f>'cs total'!I$21-'cs total'!I$26-'cs total'!I$27</f>
        <v>0</v>
      </c>
      <c r="I56" s="162">
        <f>'cs total'!J$21-'cs total'!J$26-'cs total'!J$27</f>
        <v>0</v>
      </c>
      <c r="J56" s="162">
        <f>'cs total'!K$21-'cs total'!K$26-'cs total'!K$27</f>
        <v>0</v>
      </c>
      <c r="K56" s="162">
        <f>'cs total'!L$21-'cs total'!L$26-'cs total'!L$27</f>
        <v>0</v>
      </c>
      <c r="L56" s="162">
        <f>'cs total'!M$21-'cs total'!M$26-'cs total'!M$27</f>
        <v>0</v>
      </c>
      <c r="M56" s="162">
        <f>'cs total'!N$21-'cs total'!N$26-'cs total'!N$27</f>
        <v>0</v>
      </c>
      <c r="N56" s="162">
        <f>'cs total'!O$21-'cs total'!O$26-'cs total'!O$27</f>
        <v>0</v>
      </c>
      <c r="O56" s="162">
        <f>'cs total'!P$21-'cs total'!P$26-'cs total'!P$27</f>
        <v>0</v>
      </c>
      <c r="P56" s="162">
        <f>'cs total'!Q$21-'cs total'!Q$26-'cs total'!Q$27</f>
        <v>0</v>
      </c>
      <c r="Q56" s="162">
        <f>'cs total'!R$21-'cs total'!R$26-'cs total'!R$27</f>
        <v>0</v>
      </c>
    </row>
    <row r="57" spans="1:18" x14ac:dyDescent="0.35">
      <c r="A57" t="s">
        <v>10</v>
      </c>
      <c r="B57" s="1" t="s">
        <v>20919</v>
      </c>
      <c r="C57" s="162">
        <f>'cs total'!D$27</f>
        <v>0</v>
      </c>
      <c r="D57" s="162">
        <f>'cs total'!E$27</f>
        <v>0</v>
      </c>
      <c r="E57" s="162">
        <f>'cs total'!F$27</f>
        <v>0</v>
      </c>
      <c r="F57" s="162">
        <f>'cs total'!G$27</f>
        <v>0</v>
      </c>
      <c r="G57" s="162">
        <f>'cs total'!H$27</f>
        <v>0</v>
      </c>
      <c r="H57" s="162">
        <f>'cs total'!I$27</f>
        <v>0</v>
      </c>
      <c r="I57" s="162">
        <f>'cs total'!J$27</f>
        <v>0</v>
      </c>
      <c r="J57" s="162">
        <f>'cs total'!K$27</f>
        <v>0</v>
      </c>
      <c r="K57" s="162">
        <f>'cs total'!L$27</f>
        <v>0</v>
      </c>
      <c r="L57" s="162">
        <f>'cs total'!M$27</f>
        <v>0</v>
      </c>
      <c r="M57" s="162">
        <f>'cs total'!N$27</f>
        <v>0</v>
      </c>
      <c r="N57" s="162">
        <f>'cs total'!O$27</f>
        <v>0</v>
      </c>
      <c r="O57" s="162">
        <f>'cs total'!P$27</f>
        <v>0</v>
      </c>
      <c r="P57" s="162">
        <f>'cs total'!Q$27</f>
        <v>0</v>
      </c>
      <c r="Q57" s="162">
        <f>'cs total'!R$27</f>
        <v>0</v>
      </c>
    </row>
    <row r="58" spans="1:18" x14ac:dyDescent="0.35">
      <c r="A58" t="s">
        <v>20671</v>
      </c>
      <c r="B58" s="1" t="s">
        <v>20919</v>
      </c>
      <c r="C58" s="162">
        <f>'cs total'!D$26</f>
        <v>0</v>
      </c>
      <c r="D58" s="162">
        <f>'cs total'!E$26</f>
        <v>0</v>
      </c>
      <c r="E58" s="162">
        <f>'cs total'!F$26</f>
        <v>0</v>
      </c>
      <c r="F58" s="162">
        <f>'cs total'!G$26</f>
        <v>0</v>
      </c>
      <c r="G58" s="162">
        <f>'cs total'!H$26</f>
        <v>0</v>
      </c>
      <c r="H58" s="162">
        <f>'cs total'!I$26</f>
        <v>0</v>
      </c>
      <c r="I58" s="162">
        <f>'cs total'!J$26</f>
        <v>0</v>
      </c>
      <c r="J58" s="162">
        <f>'cs total'!K$26</f>
        <v>0</v>
      </c>
      <c r="K58" s="162">
        <f>'cs total'!L$26</f>
        <v>0</v>
      </c>
      <c r="L58" s="162">
        <f>'cs total'!M$26</f>
        <v>0</v>
      </c>
      <c r="M58" s="162">
        <f>'cs total'!N$26</f>
        <v>0</v>
      </c>
      <c r="N58" s="162">
        <f>'cs total'!O$26</f>
        <v>0</v>
      </c>
      <c r="O58" s="162">
        <f>'cs total'!P$26</f>
        <v>0</v>
      </c>
      <c r="P58" s="162">
        <f>'cs total'!Q$26</f>
        <v>0</v>
      </c>
      <c r="Q58" s="162">
        <f>'cs total'!R$26</f>
        <v>0</v>
      </c>
    </row>
    <row r="59" spans="1:18" x14ac:dyDescent="0.35">
      <c r="A59" t="s">
        <v>19</v>
      </c>
      <c r="B59" s="1" t="s">
        <v>20919</v>
      </c>
      <c r="C59" s="162">
        <f>'cs total'!D$32</f>
        <v>0</v>
      </c>
      <c r="D59" s="162">
        <f>'cs total'!E$32</f>
        <v>0</v>
      </c>
      <c r="E59" s="162">
        <f>'cs total'!F$32</f>
        <v>0</v>
      </c>
      <c r="F59" s="162">
        <f>'cs total'!G$32</f>
        <v>0</v>
      </c>
      <c r="G59" s="162">
        <f>'cs total'!H$32</f>
        <v>0</v>
      </c>
      <c r="H59" s="162">
        <f>'cs total'!I$32</f>
        <v>0</v>
      </c>
      <c r="I59" s="162">
        <f>'cs total'!J$32</f>
        <v>0</v>
      </c>
      <c r="J59" s="162">
        <f>'cs total'!K$32</f>
        <v>0</v>
      </c>
      <c r="K59" s="162">
        <f>'cs total'!L$32</f>
        <v>0</v>
      </c>
      <c r="L59" s="162">
        <f>'cs total'!M$32</f>
        <v>0</v>
      </c>
      <c r="M59" s="162">
        <f>'cs total'!N$32</f>
        <v>0</v>
      </c>
      <c r="N59" s="162">
        <f>'cs total'!O$32</f>
        <v>0</v>
      </c>
      <c r="O59" s="162">
        <f>'cs total'!P$32</f>
        <v>0</v>
      </c>
      <c r="P59" s="162">
        <f>'cs total'!Q$32</f>
        <v>0</v>
      </c>
      <c r="Q59" s="162">
        <f>'cs total'!R$32</f>
        <v>0</v>
      </c>
    </row>
    <row r="60" spans="1:18" x14ac:dyDescent="0.35">
      <c r="A60" t="s">
        <v>20669</v>
      </c>
      <c r="B60" s="1" t="s">
        <v>20919</v>
      </c>
      <c r="C60" s="162">
        <f>'cs total'!D$33</f>
        <v>0</v>
      </c>
      <c r="D60" s="162">
        <f>'cs total'!E$33</f>
        <v>0</v>
      </c>
      <c r="E60" s="162">
        <f>'cs total'!F$33</f>
        <v>0</v>
      </c>
      <c r="F60" s="162">
        <f>'cs total'!G$33</f>
        <v>0</v>
      </c>
      <c r="G60" s="162">
        <f>'cs total'!H$33</f>
        <v>0</v>
      </c>
      <c r="H60" s="162">
        <f>'cs total'!I$33</f>
        <v>0</v>
      </c>
      <c r="I60" s="162">
        <f>'cs total'!J$33</f>
        <v>0</v>
      </c>
      <c r="J60" s="162">
        <f>'cs total'!K$33</f>
        <v>0</v>
      </c>
      <c r="K60" s="162">
        <f>'cs total'!L$33</f>
        <v>0</v>
      </c>
      <c r="L60" s="162">
        <f>'cs total'!M$33</f>
        <v>0</v>
      </c>
      <c r="M60" s="162">
        <f>'cs total'!N$33</f>
        <v>0</v>
      </c>
      <c r="N60" s="162">
        <f>'cs total'!O$33</f>
        <v>0</v>
      </c>
      <c r="O60" s="162">
        <f>'cs total'!P$33</f>
        <v>0</v>
      </c>
      <c r="P60" s="162">
        <f>'cs total'!Q$33</f>
        <v>0</v>
      </c>
      <c r="Q60" s="162">
        <f>'cs total'!R$33</f>
        <v>0</v>
      </c>
    </row>
    <row r="61" spans="1:18" x14ac:dyDescent="0.35">
      <c r="A61" t="s">
        <v>18</v>
      </c>
      <c r="B61" s="1" t="s">
        <v>20919</v>
      </c>
      <c r="C61" s="162">
        <f>'cs total'!D$31</f>
        <v>0</v>
      </c>
      <c r="D61" s="162">
        <f>'cs total'!E$31</f>
        <v>0</v>
      </c>
      <c r="E61" s="162">
        <f>'cs total'!F$31</f>
        <v>0</v>
      </c>
      <c r="F61" s="162">
        <f>'cs total'!G$31</f>
        <v>0</v>
      </c>
      <c r="G61" s="162">
        <f>'cs total'!H$31</f>
        <v>0</v>
      </c>
      <c r="H61" s="162">
        <f>'cs total'!I$31</f>
        <v>0</v>
      </c>
      <c r="I61" s="162">
        <f>'cs total'!J$31</f>
        <v>0</v>
      </c>
      <c r="J61" s="162">
        <f>'cs total'!K$31</f>
        <v>0</v>
      </c>
      <c r="K61" s="162">
        <f>'cs total'!L$31</f>
        <v>0</v>
      </c>
      <c r="L61" s="162">
        <f>'cs total'!M$31</f>
        <v>0</v>
      </c>
      <c r="M61" s="162">
        <f>'cs total'!N$31</f>
        <v>0</v>
      </c>
      <c r="N61" s="162">
        <f>'cs total'!O$31</f>
        <v>0</v>
      </c>
      <c r="O61" s="162">
        <f>'cs total'!P$31</f>
        <v>0</v>
      </c>
      <c r="P61" s="162">
        <f>'cs total'!Q$31</f>
        <v>0</v>
      </c>
      <c r="Q61" s="162">
        <f>'cs total'!R$31</f>
        <v>0</v>
      </c>
    </row>
    <row r="62" spans="1:18" x14ac:dyDescent="0.35">
      <c r="A62" t="s">
        <v>20672</v>
      </c>
      <c r="B62" s="1" t="s">
        <v>20919</v>
      </c>
      <c r="C62" s="162">
        <f>'cs total'!D$34+'cs total'!D$36+'cs total'!D$37+'cs total'!D$40+'cs total'!D$41</f>
        <v>0</v>
      </c>
      <c r="D62" s="162">
        <f>'cs total'!E$34+'cs total'!E$36+'cs total'!E$37+'cs total'!E$40+'cs total'!E$41</f>
        <v>0</v>
      </c>
      <c r="E62" s="162">
        <f>'cs total'!F$34+'cs total'!F$36+'cs total'!F$37+'cs total'!F$40+'cs total'!F$41</f>
        <v>0</v>
      </c>
      <c r="F62" s="162">
        <f>'cs total'!G$34+'cs total'!G$36+'cs total'!G$37+'cs total'!G$40+'cs total'!G$41</f>
        <v>0</v>
      </c>
      <c r="G62" s="162">
        <f>'cs total'!H$34+'cs total'!H$36+'cs total'!H$37+'cs total'!H$40+'cs total'!H$41</f>
        <v>0</v>
      </c>
      <c r="H62" s="162">
        <f>'cs total'!I$34+'cs total'!I$36+'cs total'!I$37+'cs total'!I$40+'cs total'!I$41</f>
        <v>0</v>
      </c>
      <c r="I62" s="162">
        <f>'cs total'!J$34+'cs total'!J$36+'cs total'!J$37+'cs total'!J$40+'cs total'!J$41</f>
        <v>0</v>
      </c>
      <c r="J62" s="162">
        <f>'cs total'!K$34+'cs total'!K$36+'cs total'!K$37+'cs total'!K$40+'cs total'!K$41</f>
        <v>0</v>
      </c>
      <c r="K62" s="162">
        <f>'cs total'!L$34+'cs total'!L$36+'cs total'!L$37+'cs total'!L$40+'cs total'!L$41</f>
        <v>0</v>
      </c>
      <c r="L62" s="162">
        <f>'cs total'!M$34+'cs total'!M$36+'cs total'!M$37+'cs total'!M$40+'cs total'!M$41</f>
        <v>0</v>
      </c>
      <c r="M62" s="162">
        <f>'cs total'!N$34+'cs total'!N$36+'cs total'!N$37+'cs total'!N$40+'cs total'!N$41</f>
        <v>0</v>
      </c>
      <c r="N62" s="162">
        <f>'cs total'!O$34+'cs total'!O$36+'cs total'!O$37+'cs total'!O$40+'cs total'!O$41</f>
        <v>0</v>
      </c>
      <c r="O62" s="162">
        <f>'cs total'!P$34+'cs total'!P$36+'cs total'!P$37+'cs total'!P$40+'cs total'!P$41</f>
        <v>0</v>
      </c>
      <c r="P62" s="162">
        <f>'cs total'!Q$34+'cs total'!Q$36+'cs total'!Q$37+'cs total'!Q$40+'cs total'!Q$41</f>
        <v>0</v>
      </c>
      <c r="Q62" s="162">
        <f>'cs total'!R$34+'cs total'!R$36+'cs total'!R$37+'cs total'!R$40+'cs total'!R$41</f>
        <v>0</v>
      </c>
    </row>
    <row r="63" spans="1:18" x14ac:dyDescent="0.35">
      <c r="A63" t="s">
        <v>42</v>
      </c>
      <c r="B63" s="1" t="s">
        <v>20919</v>
      </c>
      <c r="C63" s="162">
        <f>'cs total'!D$35</f>
        <v>0</v>
      </c>
      <c r="D63" s="162">
        <f>'cs total'!E$35</f>
        <v>0</v>
      </c>
      <c r="E63" s="162">
        <f>'cs total'!F$35</f>
        <v>0</v>
      </c>
      <c r="F63" s="162">
        <f>'cs total'!G$35</f>
        <v>0</v>
      </c>
      <c r="G63" s="162">
        <f>'cs total'!H$35</f>
        <v>0</v>
      </c>
      <c r="H63" s="162">
        <f>'cs total'!I$35</f>
        <v>0</v>
      </c>
      <c r="I63" s="162">
        <f>'cs total'!J$35</f>
        <v>0</v>
      </c>
      <c r="J63" s="162">
        <f>'cs total'!K$35</f>
        <v>0</v>
      </c>
      <c r="K63" s="162">
        <f>'cs total'!L$35</f>
        <v>0</v>
      </c>
      <c r="L63" s="162">
        <f>'cs total'!M$35</f>
        <v>0</v>
      </c>
      <c r="M63" s="162">
        <f>'cs total'!N$35</f>
        <v>0</v>
      </c>
      <c r="N63" s="162">
        <f>'cs total'!O$35</f>
        <v>0</v>
      </c>
      <c r="O63" s="162">
        <f>'cs total'!P$35</f>
        <v>0</v>
      </c>
      <c r="P63" s="162">
        <f>'cs total'!Q$35</f>
        <v>0</v>
      </c>
      <c r="Q63" s="162">
        <f>'cs total'!R$35</f>
        <v>0</v>
      </c>
    </row>
    <row r="64" spans="1:18" x14ac:dyDescent="0.35">
      <c r="A64" t="s">
        <v>39</v>
      </c>
      <c r="B64" s="1" t="s">
        <v>20919</v>
      </c>
      <c r="C64" s="162">
        <f>'cs total'!D$38</f>
        <v>0</v>
      </c>
      <c r="D64" s="162">
        <f>'cs total'!E$38</f>
        <v>0</v>
      </c>
      <c r="E64" s="162">
        <f>'cs total'!F$38</f>
        <v>0</v>
      </c>
      <c r="F64" s="162">
        <f>'cs total'!G$38</f>
        <v>0</v>
      </c>
      <c r="G64" s="162">
        <f>'cs total'!H$38</f>
        <v>0</v>
      </c>
      <c r="H64" s="162">
        <f>'cs total'!I$38</f>
        <v>0</v>
      </c>
      <c r="I64" s="162">
        <f>'cs total'!J$38</f>
        <v>0</v>
      </c>
      <c r="J64" s="162">
        <f>'cs total'!K$38</f>
        <v>0</v>
      </c>
      <c r="K64" s="162">
        <f>'cs total'!L$38</f>
        <v>0</v>
      </c>
      <c r="L64" s="162">
        <f>'cs total'!M$38</f>
        <v>0</v>
      </c>
      <c r="M64" s="162">
        <f>'cs total'!N$38</f>
        <v>0</v>
      </c>
      <c r="N64" s="162">
        <f>'cs total'!O$38</f>
        <v>0</v>
      </c>
      <c r="O64" s="162">
        <f>'cs total'!P$38</f>
        <v>0</v>
      </c>
      <c r="P64" s="162">
        <f>'cs total'!Q$38</f>
        <v>0</v>
      </c>
      <c r="Q64" s="162">
        <f>'cs total'!R$38</f>
        <v>0</v>
      </c>
    </row>
    <row r="65" spans="1:17" x14ac:dyDescent="0.35">
      <c r="A65" t="s">
        <v>13</v>
      </c>
      <c r="B65" s="1">
        <v>1</v>
      </c>
      <c r="C65" s="162">
        <f ca="1">'cs 1'!D$30</f>
        <v>0</v>
      </c>
      <c r="D65" s="162">
        <f ca="1">'cs 1'!E$30</f>
        <v>0</v>
      </c>
      <c r="E65" s="162">
        <f ca="1">'cs 1'!F$30</f>
        <v>0</v>
      </c>
      <c r="F65" s="162">
        <f ca="1">'cs 1'!G$30</f>
        <v>0</v>
      </c>
      <c r="G65" s="162">
        <f ca="1">'cs 1'!H$30</f>
        <v>0</v>
      </c>
      <c r="H65" s="162">
        <f ca="1">'cs 1'!I$30</f>
        <v>0</v>
      </c>
      <c r="I65" s="162">
        <f ca="1">'cs 1'!J$30</f>
        <v>0</v>
      </c>
      <c r="J65" s="162">
        <f ca="1">'cs 1'!K$30</f>
        <v>0</v>
      </c>
      <c r="K65" s="162">
        <f ca="1">'cs 1'!L$30</f>
        <v>0</v>
      </c>
      <c r="L65" s="162">
        <f ca="1">'cs 1'!M$30</f>
        <v>0</v>
      </c>
      <c r="M65" s="162">
        <f ca="1">'cs 1'!N$30</f>
        <v>0</v>
      </c>
      <c r="N65" s="162">
        <f ca="1">'cs 1'!O$30</f>
        <v>0</v>
      </c>
      <c r="O65" s="162">
        <f ca="1">'cs 1'!P$30</f>
        <v>0</v>
      </c>
      <c r="P65" s="162">
        <f ca="1">'cs 1'!Q$30</f>
        <v>0</v>
      </c>
      <c r="Q65" s="162">
        <f ca="1">'cs 1'!R$30</f>
        <v>0</v>
      </c>
    </row>
    <row r="66" spans="1:17" x14ac:dyDescent="0.35">
      <c r="A66" t="s">
        <v>23</v>
      </c>
      <c r="B66" s="1">
        <v>1</v>
      </c>
      <c r="C66" s="162">
        <f ca="1">'cs 1'!D$39</f>
        <v>0</v>
      </c>
      <c r="D66" s="162">
        <f ca="1">'cs 1'!E$39</f>
        <v>0</v>
      </c>
      <c r="E66" s="162">
        <f ca="1">'cs 1'!F$39</f>
        <v>0</v>
      </c>
      <c r="F66" s="162">
        <f ca="1">'cs 1'!G$39</f>
        <v>0</v>
      </c>
      <c r="G66" s="162">
        <f ca="1">'cs 1'!H$39</f>
        <v>0</v>
      </c>
      <c r="H66" s="162">
        <f ca="1">'cs 1'!I$39</f>
        <v>0</v>
      </c>
      <c r="I66" s="162">
        <f ca="1">'cs 1'!J$39</f>
        <v>0</v>
      </c>
      <c r="J66" s="162">
        <f ca="1">'cs 1'!K$39</f>
        <v>0</v>
      </c>
      <c r="K66" s="162">
        <f ca="1">'cs 1'!L$39</f>
        <v>0</v>
      </c>
      <c r="L66" s="162">
        <f ca="1">'cs 1'!M$39</f>
        <v>0</v>
      </c>
      <c r="M66" s="162">
        <f ca="1">'cs 1'!N$39</f>
        <v>0</v>
      </c>
      <c r="N66" s="162">
        <f ca="1">'cs 1'!O$39</f>
        <v>0</v>
      </c>
      <c r="O66" s="162">
        <f ca="1">'cs 1'!P$39</f>
        <v>0</v>
      </c>
      <c r="P66" s="162">
        <f ca="1">'cs 1'!Q$39</f>
        <v>0</v>
      </c>
      <c r="Q66" s="162">
        <f ca="1">'cs 1'!R$39</f>
        <v>0</v>
      </c>
    </row>
    <row r="67" spans="1:17" x14ac:dyDescent="0.35">
      <c r="A67" t="s">
        <v>36</v>
      </c>
      <c r="B67" s="1">
        <v>1</v>
      </c>
      <c r="C67" s="162">
        <f ca="1">'cs 1'!D$43</f>
        <v>0</v>
      </c>
      <c r="D67" s="162">
        <f ca="1">'cs 1'!E$43</f>
        <v>0</v>
      </c>
      <c r="E67" s="162">
        <f ca="1">'cs 1'!F$43</f>
        <v>0</v>
      </c>
      <c r="F67" s="162">
        <f ca="1">'cs 1'!G$43</f>
        <v>0</v>
      </c>
      <c r="G67" s="162">
        <f ca="1">'cs 1'!H$43</f>
        <v>0</v>
      </c>
      <c r="H67" s="162">
        <f ca="1">'cs 1'!I$43</f>
        <v>0</v>
      </c>
      <c r="I67" s="162">
        <f ca="1">'cs 1'!J$43</f>
        <v>0</v>
      </c>
      <c r="J67" s="162">
        <f ca="1">'cs 1'!K$43</f>
        <v>0</v>
      </c>
      <c r="K67" s="162">
        <f ca="1">'cs 1'!L$43</f>
        <v>0</v>
      </c>
      <c r="L67" s="162">
        <f ca="1">'cs 1'!M$43</f>
        <v>0</v>
      </c>
      <c r="M67" s="162">
        <f ca="1">'cs 1'!N$43</f>
        <v>0</v>
      </c>
      <c r="N67" s="162">
        <f ca="1">'cs 1'!O$43</f>
        <v>0</v>
      </c>
      <c r="O67" s="162">
        <f ca="1">'cs 1'!P$43</f>
        <v>0</v>
      </c>
      <c r="P67" s="162">
        <f ca="1">'cs 1'!Q$43</f>
        <v>0</v>
      </c>
      <c r="Q67" s="162">
        <f ca="1">'cs 1'!R$43</f>
        <v>0</v>
      </c>
    </row>
    <row r="68" spans="1:17" x14ac:dyDescent="0.35">
      <c r="A68" t="s">
        <v>13</v>
      </c>
      <c r="B68" s="1">
        <v>2</v>
      </c>
      <c r="C68" s="162">
        <f ca="1">'cs 2'!D$30</f>
        <v>0</v>
      </c>
      <c r="D68" s="162">
        <f ca="1">'cs 2'!E$30</f>
        <v>0</v>
      </c>
      <c r="E68" s="162">
        <f ca="1">'cs 2'!F$30</f>
        <v>0</v>
      </c>
      <c r="F68" s="162">
        <f ca="1">'cs 2'!G$30</f>
        <v>0</v>
      </c>
      <c r="G68" s="162">
        <f ca="1">'cs 2'!H$30</f>
        <v>0</v>
      </c>
      <c r="H68" s="162">
        <f ca="1">'cs 2'!I$30</f>
        <v>0</v>
      </c>
      <c r="I68" s="162">
        <f ca="1">'cs 2'!J$30</f>
        <v>0</v>
      </c>
      <c r="J68" s="162">
        <f ca="1">'cs 2'!K$30</f>
        <v>0</v>
      </c>
      <c r="K68" s="162">
        <f ca="1">'cs 2'!L$30</f>
        <v>0</v>
      </c>
      <c r="L68" s="162">
        <f ca="1">'cs 2'!M$30</f>
        <v>0</v>
      </c>
      <c r="M68" s="162">
        <f ca="1">'cs 2'!N$30</f>
        <v>0</v>
      </c>
      <c r="N68" s="162">
        <f ca="1">'cs 2'!O$30</f>
        <v>0</v>
      </c>
      <c r="O68" s="162">
        <f ca="1">'cs 2'!P$30</f>
        <v>0</v>
      </c>
      <c r="P68" s="162">
        <f ca="1">'cs 2'!Q$30</f>
        <v>0</v>
      </c>
      <c r="Q68" s="162">
        <f ca="1">'cs 2'!R$30</f>
        <v>0</v>
      </c>
    </row>
    <row r="69" spans="1:17" x14ac:dyDescent="0.35">
      <c r="A69" t="s">
        <v>23</v>
      </c>
      <c r="B69" s="1">
        <v>2</v>
      </c>
      <c r="C69" s="162">
        <f ca="1">'cs 2'!D$39</f>
        <v>0</v>
      </c>
      <c r="D69" s="162">
        <f ca="1">'cs 2'!E$39</f>
        <v>0</v>
      </c>
      <c r="E69" s="162">
        <f ca="1">'cs 2'!F$39</f>
        <v>0</v>
      </c>
      <c r="F69" s="162">
        <f ca="1">'cs 2'!G$39</f>
        <v>0</v>
      </c>
      <c r="G69" s="162">
        <f ca="1">'cs 2'!H$39</f>
        <v>0</v>
      </c>
      <c r="H69" s="162">
        <f ca="1">'cs 2'!I$39</f>
        <v>0</v>
      </c>
      <c r="I69" s="162">
        <f ca="1">'cs 2'!J$39</f>
        <v>0</v>
      </c>
      <c r="J69" s="162">
        <f ca="1">'cs 2'!K$39</f>
        <v>0</v>
      </c>
      <c r="K69" s="162">
        <f ca="1">'cs 2'!L$39</f>
        <v>0</v>
      </c>
      <c r="L69" s="162">
        <f ca="1">'cs 2'!M$39</f>
        <v>0</v>
      </c>
      <c r="M69" s="162">
        <f ca="1">'cs 2'!N$39</f>
        <v>0</v>
      </c>
      <c r="N69" s="162">
        <f ca="1">'cs 2'!O$39</f>
        <v>0</v>
      </c>
      <c r="O69" s="162">
        <f ca="1">'cs 2'!P$39</f>
        <v>0</v>
      </c>
      <c r="P69" s="162">
        <f ca="1">'cs 2'!Q$39</f>
        <v>0</v>
      </c>
      <c r="Q69" s="162">
        <f ca="1">'cs 2'!R$39</f>
        <v>0</v>
      </c>
    </row>
    <row r="70" spans="1:17" x14ac:dyDescent="0.35">
      <c r="A70" t="s">
        <v>36</v>
      </c>
      <c r="B70" s="1">
        <v>2</v>
      </c>
      <c r="C70" s="162">
        <f ca="1">'cs 2'!D$43</f>
        <v>0</v>
      </c>
      <c r="D70" s="162">
        <f ca="1">'cs 2'!E$43</f>
        <v>0</v>
      </c>
      <c r="E70" s="162">
        <f ca="1">'cs 2'!F$43</f>
        <v>0</v>
      </c>
      <c r="F70" s="162">
        <f ca="1">'cs 2'!G$43</f>
        <v>0</v>
      </c>
      <c r="G70" s="162">
        <f ca="1">'cs 2'!H$43</f>
        <v>0</v>
      </c>
      <c r="H70" s="162">
        <f ca="1">'cs 2'!I$43</f>
        <v>0</v>
      </c>
      <c r="I70" s="162">
        <f ca="1">'cs 2'!J$43</f>
        <v>0</v>
      </c>
      <c r="J70" s="162">
        <f ca="1">'cs 2'!K$43</f>
        <v>0</v>
      </c>
      <c r="K70" s="162">
        <f ca="1">'cs 2'!L$43</f>
        <v>0</v>
      </c>
      <c r="L70" s="162">
        <f ca="1">'cs 2'!M$43</f>
        <v>0</v>
      </c>
      <c r="M70" s="162">
        <f ca="1">'cs 2'!N$43</f>
        <v>0</v>
      </c>
      <c r="N70" s="162">
        <f ca="1">'cs 2'!O$43</f>
        <v>0</v>
      </c>
      <c r="O70" s="162">
        <f ca="1">'cs 2'!P$43</f>
        <v>0</v>
      </c>
      <c r="P70" s="162">
        <f ca="1">'cs 2'!Q$43</f>
        <v>0</v>
      </c>
      <c r="Q70" s="162">
        <f ca="1">'cs 2'!R$43</f>
        <v>0</v>
      </c>
    </row>
    <row r="71" spans="1:17" x14ac:dyDescent="0.35">
      <c r="A71" t="s">
        <v>13</v>
      </c>
      <c r="B71" s="1">
        <v>3</v>
      </c>
      <c r="C71" s="162">
        <f ca="1">'cs 3'!D$30</f>
        <v>0</v>
      </c>
      <c r="D71" s="162">
        <f ca="1">'cs 3'!E$30</f>
        <v>0</v>
      </c>
      <c r="E71" s="162">
        <f ca="1">'cs 3'!F$30</f>
        <v>0</v>
      </c>
      <c r="F71" s="162">
        <f ca="1">'cs 3'!G$30</f>
        <v>0</v>
      </c>
      <c r="G71" s="162">
        <f ca="1">'cs 3'!H$30</f>
        <v>0</v>
      </c>
      <c r="H71" s="162">
        <f ca="1">'cs 3'!I$30</f>
        <v>0</v>
      </c>
      <c r="I71" s="162">
        <f ca="1">'cs 3'!J$30</f>
        <v>0</v>
      </c>
      <c r="J71" s="162">
        <f ca="1">'cs 3'!K$30</f>
        <v>0</v>
      </c>
      <c r="K71" s="162">
        <f ca="1">'cs 3'!L$30</f>
        <v>0</v>
      </c>
      <c r="L71" s="162">
        <f ca="1">'cs 3'!M$30</f>
        <v>0</v>
      </c>
      <c r="M71" s="162">
        <f ca="1">'cs 3'!N$30</f>
        <v>0</v>
      </c>
      <c r="N71" s="162">
        <f ca="1">'cs 3'!O$30</f>
        <v>0</v>
      </c>
      <c r="O71" s="162">
        <f ca="1">'cs 3'!P$30</f>
        <v>0</v>
      </c>
      <c r="P71" s="162">
        <f ca="1">'cs 3'!Q$30</f>
        <v>0</v>
      </c>
      <c r="Q71" s="162">
        <f ca="1">'cs 3'!R$30</f>
        <v>0</v>
      </c>
    </row>
    <row r="72" spans="1:17" x14ac:dyDescent="0.35">
      <c r="A72" t="s">
        <v>23</v>
      </c>
      <c r="B72" s="1">
        <v>3</v>
      </c>
      <c r="C72" s="162">
        <f ca="1">'cs 3'!D$39</f>
        <v>0</v>
      </c>
      <c r="D72" s="162">
        <f ca="1">'cs 3'!E$39</f>
        <v>0</v>
      </c>
      <c r="E72" s="162">
        <f ca="1">'cs 3'!F$39</f>
        <v>0</v>
      </c>
      <c r="F72" s="162">
        <f ca="1">'cs 3'!G$39</f>
        <v>0</v>
      </c>
      <c r="G72" s="162">
        <f ca="1">'cs 3'!H$39</f>
        <v>0</v>
      </c>
      <c r="H72" s="162">
        <f ca="1">'cs 3'!I$39</f>
        <v>0</v>
      </c>
      <c r="I72" s="162">
        <f ca="1">'cs 3'!J$39</f>
        <v>0</v>
      </c>
      <c r="J72" s="162">
        <f ca="1">'cs 3'!K$39</f>
        <v>0</v>
      </c>
      <c r="K72" s="162">
        <f ca="1">'cs 3'!L$39</f>
        <v>0</v>
      </c>
      <c r="L72" s="162">
        <f ca="1">'cs 3'!M$39</f>
        <v>0</v>
      </c>
      <c r="M72" s="162">
        <f ca="1">'cs 3'!N$39</f>
        <v>0</v>
      </c>
      <c r="N72" s="162">
        <f ca="1">'cs 3'!O$39</f>
        <v>0</v>
      </c>
      <c r="O72" s="162">
        <f ca="1">'cs 3'!P$39</f>
        <v>0</v>
      </c>
      <c r="P72" s="162">
        <f ca="1">'cs 3'!Q$39</f>
        <v>0</v>
      </c>
      <c r="Q72" s="162">
        <f ca="1">'cs 3'!R$39</f>
        <v>0</v>
      </c>
    </row>
    <row r="73" spans="1:17" x14ac:dyDescent="0.35">
      <c r="A73" t="s">
        <v>36</v>
      </c>
      <c r="B73" s="1">
        <v>3</v>
      </c>
      <c r="C73" s="162">
        <f ca="1">'cs 3'!D$43</f>
        <v>0</v>
      </c>
      <c r="D73" s="162">
        <f ca="1">'cs 3'!E$43</f>
        <v>0</v>
      </c>
      <c r="E73" s="162">
        <f ca="1">'cs 3'!F$43</f>
        <v>0</v>
      </c>
      <c r="F73" s="162">
        <f ca="1">'cs 3'!G$43</f>
        <v>0</v>
      </c>
      <c r="G73" s="162">
        <f ca="1">'cs 3'!H$43</f>
        <v>0</v>
      </c>
      <c r="H73" s="162">
        <f ca="1">'cs 3'!I$43</f>
        <v>0</v>
      </c>
      <c r="I73" s="162">
        <f ca="1">'cs 3'!J$43</f>
        <v>0</v>
      </c>
      <c r="J73" s="162">
        <f ca="1">'cs 3'!K$43</f>
        <v>0</v>
      </c>
      <c r="K73" s="162">
        <f ca="1">'cs 3'!L$43</f>
        <v>0</v>
      </c>
      <c r="L73" s="162">
        <f ca="1">'cs 3'!M$43</f>
        <v>0</v>
      </c>
      <c r="M73" s="162">
        <f ca="1">'cs 3'!N$43</f>
        <v>0</v>
      </c>
      <c r="N73" s="162">
        <f ca="1">'cs 3'!O$43</f>
        <v>0</v>
      </c>
      <c r="O73" s="162">
        <f ca="1">'cs 3'!P$43</f>
        <v>0</v>
      </c>
      <c r="P73" s="162">
        <f ca="1">'cs 3'!Q$43</f>
        <v>0</v>
      </c>
      <c r="Q73" s="162">
        <f ca="1">'cs 3'!R$43</f>
        <v>0</v>
      </c>
    </row>
    <row r="74" spans="1:17" x14ac:dyDescent="0.35">
      <c r="A74" t="s">
        <v>13</v>
      </c>
      <c r="B74" s="1">
        <v>4</v>
      </c>
      <c r="C74" s="162">
        <f ca="1">'cs 4'!D$30</f>
        <v>0</v>
      </c>
      <c r="D74" s="162">
        <f ca="1">'cs 4'!E$30</f>
        <v>0</v>
      </c>
      <c r="E74" s="162">
        <f ca="1">'cs 4'!F$30</f>
        <v>0</v>
      </c>
      <c r="F74" s="162">
        <f ca="1">'cs 4'!G$30</f>
        <v>0</v>
      </c>
      <c r="G74" s="162">
        <f ca="1">'cs 4'!H$30</f>
        <v>0</v>
      </c>
      <c r="H74" s="162">
        <f ca="1">'cs 4'!I$30</f>
        <v>0</v>
      </c>
      <c r="I74" s="162">
        <f ca="1">'cs 4'!J$30</f>
        <v>0</v>
      </c>
      <c r="J74" s="162">
        <f ca="1">'cs 4'!K$30</f>
        <v>0</v>
      </c>
      <c r="K74" s="162">
        <f ca="1">'cs 4'!L$30</f>
        <v>0</v>
      </c>
      <c r="L74" s="162">
        <f ca="1">'cs 4'!M$30</f>
        <v>0</v>
      </c>
      <c r="M74" s="162">
        <f ca="1">'cs 4'!N$30</f>
        <v>0</v>
      </c>
      <c r="N74" s="162">
        <f ca="1">'cs 4'!O$30</f>
        <v>0</v>
      </c>
      <c r="O74" s="162">
        <f ca="1">'cs 4'!P$30</f>
        <v>0</v>
      </c>
      <c r="P74" s="162">
        <f ca="1">'cs 4'!Q$30</f>
        <v>0</v>
      </c>
      <c r="Q74" s="162">
        <f ca="1">'cs 4'!R$30</f>
        <v>0</v>
      </c>
    </row>
    <row r="75" spans="1:17" x14ac:dyDescent="0.35">
      <c r="A75" t="s">
        <v>23</v>
      </c>
      <c r="B75" s="1">
        <v>4</v>
      </c>
      <c r="C75" s="162">
        <f ca="1">'cs 4'!D$39</f>
        <v>0</v>
      </c>
      <c r="D75" s="162">
        <f ca="1">'cs 4'!E$39</f>
        <v>0</v>
      </c>
      <c r="E75" s="162">
        <f ca="1">'cs 4'!F$39</f>
        <v>0</v>
      </c>
      <c r="F75" s="162">
        <f ca="1">'cs 4'!G$39</f>
        <v>0</v>
      </c>
      <c r="G75" s="162">
        <f ca="1">'cs 4'!H$39</f>
        <v>0</v>
      </c>
      <c r="H75" s="162">
        <f ca="1">'cs 4'!I$39</f>
        <v>0</v>
      </c>
      <c r="I75" s="162">
        <f ca="1">'cs 4'!J$39</f>
        <v>0</v>
      </c>
      <c r="J75" s="162">
        <f ca="1">'cs 4'!K$39</f>
        <v>0</v>
      </c>
      <c r="K75" s="162">
        <f ca="1">'cs 4'!L$39</f>
        <v>0</v>
      </c>
      <c r="L75" s="162">
        <f ca="1">'cs 4'!M$39</f>
        <v>0</v>
      </c>
      <c r="M75" s="162">
        <f ca="1">'cs 4'!N$39</f>
        <v>0</v>
      </c>
      <c r="N75" s="162">
        <f ca="1">'cs 4'!O$39</f>
        <v>0</v>
      </c>
      <c r="O75" s="162">
        <f ca="1">'cs 4'!P$39</f>
        <v>0</v>
      </c>
      <c r="P75" s="162">
        <f ca="1">'cs 4'!Q$39</f>
        <v>0</v>
      </c>
      <c r="Q75" s="162">
        <f ca="1">'cs 4'!R$39</f>
        <v>0</v>
      </c>
    </row>
    <row r="76" spans="1:17" x14ac:dyDescent="0.35">
      <c r="A76" t="s">
        <v>36</v>
      </c>
      <c r="B76" s="1">
        <v>4</v>
      </c>
      <c r="C76" s="162">
        <f ca="1">'cs 4'!D$43</f>
        <v>0</v>
      </c>
      <c r="D76" s="162">
        <f ca="1">'cs 4'!E$43</f>
        <v>0</v>
      </c>
      <c r="E76" s="162">
        <f ca="1">'cs 4'!F$43</f>
        <v>0</v>
      </c>
      <c r="F76" s="162">
        <f ca="1">'cs 4'!G$43</f>
        <v>0</v>
      </c>
      <c r="G76" s="162">
        <f ca="1">'cs 4'!H$43</f>
        <v>0</v>
      </c>
      <c r="H76" s="162">
        <f ca="1">'cs 4'!I$43</f>
        <v>0</v>
      </c>
      <c r="I76" s="162">
        <f ca="1">'cs 4'!J$43</f>
        <v>0</v>
      </c>
      <c r="J76" s="162">
        <f ca="1">'cs 4'!K$43</f>
        <v>0</v>
      </c>
      <c r="K76" s="162">
        <f ca="1">'cs 4'!L$43</f>
        <v>0</v>
      </c>
      <c r="L76" s="162">
        <f ca="1">'cs 4'!M$43</f>
        <v>0</v>
      </c>
      <c r="M76" s="162">
        <f ca="1">'cs 4'!N$43</f>
        <v>0</v>
      </c>
      <c r="N76" s="162">
        <f ca="1">'cs 4'!O$43</f>
        <v>0</v>
      </c>
      <c r="O76" s="162">
        <f ca="1">'cs 4'!P$43</f>
        <v>0</v>
      </c>
      <c r="P76" s="162">
        <f ca="1">'cs 4'!Q$43</f>
        <v>0</v>
      </c>
      <c r="Q76" s="162">
        <f ca="1">'cs 4'!R$43</f>
        <v>0</v>
      </c>
    </row>
    <row r="77" spans="1:17" x14ac:dyDescent="0.35">
      <c r="A77" t="s">
        <v>13</v>
      </c>
      <c r="B77" s="1">
        <v>5</v>
      </c>
      <c r="C77" s="162">
        <f ca="1">'cs 5'!D$30</f>
        <v>0</v>
      </c>
      <c r="D77" s="162">
        <f ca="1">'cs 5'!E$30</f>
        <v>0</v>
      </c>
      <c r="E77" s="162">
        <f ca="1">'cs 5'!F$30</f>
        <v>0</v>
      </c>
      <c r="F77" s="162">
        <f ca="1">'cs 5'!G$30</f>
        <v>0</v>
      </c>
      <c r="G77" s="162">
        <f ca="1">'cs 5'!H$30</f>
        <v>0</v>
      </c>
      <c r="H77" s="162">
        <f ca="1">'cs 5'!I$30</f>
        <v>0</v>
      </c>
      <c r="I77" s="162">
        <f ca="1">'cs 5'!J$30</f>
        <v>0</v>
      </c>
      <c r="J77" s="162">
        <f ca="1">'cs 5'!K$30</f>
        <v>0</v>
      </c>
      <c r="K77" s="162">
        <f ca="1">'cs 5'!L$30</f>
        <v>0</v>
      </c>
      <c r="L77" s="162">
        <f ca="1">'cs 5'!M$30</f>
        <v>0</v>
      </c>
      <c r="M77" s="162">
        <f ca="1">'cs 5'!N$30</f>
        <v>0</v>
      </c>
      <c r="N77" s="162">
        <f ca="1">'cs 5'!O$30</f>
        <v>0</v>
      </c>
      <c r="O77" s="162">
        <f ca="1">'cs 5'!P$30</f>
        <v>0</v>
      </c>
      <c r="P77" s="162">
        <f ca="1">'cs 5'!Q$30</f>
        <v>0</v>
      </c>
      <c r="Q77" s="162">
        <f ca="1">'cs 5'!R$30</f>
        <v>0</v>
      </c>
    </row>
    <row r="78" spans="1:17" x14ac:dyDescent="0.35">
      <c r="A78" t="s">
        <v>23</v>
      </c>
      <c r="B78" s="1">
        <v>5</v>
      </c>
      <c r="C78" s="162">
        <f ca="1">'cs 5'!D$39</f>
        <v>0</v>
      </c>
      <c r="D78" s="162">
        <f ca="1">'cs 5'!E$39</f>
        <v>0</v>
      </c>
      <c r="E78" s="162">
        <f ca="1">'cs 5'!F$39</f>
        <v>0</v>
      </c>
      <c r="F78" s="162">
        <f ca="1">'cs 5'!G$39</f>
        <v>0</v>
      </c>
      <c r="G78" s="162">
        <f ca="1">'cs 5'!H$39</f>
        <v>0</v>
      </c>
      <c r="H78" s="162">
        <f ca="1">'cs 5'!I$39</f>
        <v>0</v>
      </c>
      <c r="I78" s="162">
        <f ca="1">'cs 5'!J$39</f>
        <v>0</v>
      </c>
      <c r="J78" s="162">
        <f ca="1">'cs 5'!K$39</f>
        <v>0</v>
      </c>
      <c r="K78" s="162">
        <f ca="1">'cs 5'!L$39</f>
        <v>0</v>
      </c>
      <c r="L78" s="162">
        <f ca="1">'cs 5'!M$39</f>
        <v>0</v>
      </c>
      <c r="M78" s="162">
        <f ca="1">'cs 5'!N$39</f>
        <v>0</v>
      </c>
      <c r="N78" s="162">
        <f ca="1">'cs 5'!O$39</f>
        <v>0</v>
      </c>
      <c r="O78" s="162">
        <f ca="1">'cs 5'!P$39</f>
        <v>0</v>
      </c>
      <c r="P78" s="162">
        <f ca="1">'cs 5'!Q$39</f>
        <v>0</v>
      </c>
      <c r="Q78" s="162">
        <f ca="1">'cs 5'!R$39</f>
        <v>0</v>
      </c>
    </row>
    <row r="79" spans="1:17" x14ac:dyDescent="0.35">
      <c r="A79" t="s">
        <v>36</v>
      </c>
      <c r="B79" s="1">
        <v>5</v>
      </c>
      <c r="C79" s="162">
        <f ca="1">'cs 5'!D$43</f>
        <v>0</v>
      </c>
      <c r="D79" s="162">
        <f ca="1">'cs 5'!E$43</f>
        <v>0</v>
      </c>
      <c r="E79" s="162">
        <f ca="1">'cs 5'!F$43</f>
        <v>0</v>
      </c>
      <c r="F79" s="162">
        <f ca="1">'cs 5'!G$43</f>
        <v>0</v>
      </c>
      <c r="G79" s="162">
        <f ca="1">'cs 5'!H$43</f>
        <v>0</v>
      </c>
      <c r="H79" s="162">
        <f ca="1">'cs 5'!I$43</f>
        <v>0</v>
      </c>
      <c r="I79" s="162">
        <f ca="1">'cs 5'!J$43</f>
        <v>0</v>
      </c>
      <c r="J79" s="162">
        <f ca="1">'cs 5'!K$43</f>
        <v>0</v>
      </c>
      <c r="K79" s="162">
        <f ca="1">'cs 5'!L$43</f>
        <v>0</v>
      </c>
      <c r="L79" s="162">
        <f ca="1">'cs 5'!M$43</f>
        <v>0</v>
      </c>
      <c r="M79" s="162">
        <f ca="1">'cs 5'!N$43</f>
        <v>0</v>
      </c>
      <c r="N79" s="162">
        <f ca="1">'cs 5'!O$43</f>
        <v>0</v>
      </c>
      <c r="O79" s="162">
        <f ca="1">'cs 5'!P$43</f>
        <v>0</v>
      </c>
      <c r="P79" s="162">
        <f ca="1">'cs 5'!Q$43</f>
        <v>0</v>
      </c>
      <c r="Q79" s="162">
        <f ca="1">'cs 5'!R$43</f>
        <v>0</v>
      </c>
    </row>
    <row r="80" spans="1:17" x14ac:dyDescent="0.35">
      <c r="A80" t="s">
        <v>13</v>
      </c>
      <c r="B80" s="1">
        <v>6</v>
      </c>
      <c r="C80" s="162">
        <f ca="1">'cs 6'!D$30</f>
        <v>0</v>
      </c>
      <c r="D80" s="162">
        <f ca="1">'cs 6'!E$30</f>
        <v>0</v>
      </c>
      <c r="E80" s="162">
        <f ca="1">'cs 6'!F$30</f>
        <v>0</v>
      </c>
      <c r="F80" s="162">
        <f ca="1">'cs 6'!G$30</f>
        <v>0</v>
      </c>
      <c r="G80" s="162">
        <f ca="1">'cs 6'!H$30</f>
        <v>0</v>
      </c>
      <c r="H80" s="162">
        <f ca="1">'cs 6'!I$30</f>
        <v>0</v>
      </c>
      <c r="I80" s="162">
        <f ca="1">'cs 6'!J$30</f>
        <v>0</v>
      </c>
      <c r="J80" s="162">
        <f ca="1">'cs 6'!K$30</f>
        <v>0</v>
      </c>
      <c r="K80" s="162">
        <f ca="1">'cs 6'!L$30</f>
        <v>0</v>
      </c>
      <c r="L80" s="162">
        <f ca="1">'cs 6'!M$30</f>
        <v>0</v>
      </c>
      <c r="M80" s="162">
        <f ca="1">'cs 6'!N$30</f>
        <v>0</v>
      </c>
      <c r="N80" s="162">
        <f ca="1">'cs 6'!O$30</f>
        <v>0</v>
      </c>
      <c r="O80" s="162">
        <f ca="1">'cs 6'!P$30</f>
        <v>0</v>
      </c>
      <c r="P80" s="162">
        <f ca="1">'cs 6'!Q$30</f>
        <v>0</v>
      </c>
      <c r="Q80" s="162">
        <f ca="1">'cs 6'!R$30</f>
        <v>0</v>
      </c>
    </row>
    <row r="81" spans="1:17" x14ac:dyDescent="0.35">
      <c r="A81" t="s">
        <v>23</v>
      </c>
      <c r="B81" s="1">
        <v>6</v>
      </c>
      <c r="C81" s="162">
        <f ca="1">'cs 6'!D$39</f>
        <v>0</v>
      </c>
      <c r="D81" s="162">
        <f ca="1">'cs 6'!E$39</f>
        <v>0</v>
      </c>
      <c r="E81" s="162">
        <f ca="1">'cs 6'!F$39</f>
        <v>0</v>
      </c>
      <c r="F81" s="162">
        <f ca="1">'cs 6'!G$39</f>
        <v>0</v>
      </c>
      <c r="G81" s="162">
        <f ca="1">'cs 6'!H$39</f>
        <v>0</v>
      </c>
      <c r="H81" s="162">
        <f ca="1">'cs 6'!I$39</f>
        <v>0</v>
      </c>
      <c r="I81" s="162">
        <f ca="1">'cs 6'!J$39</f>
        <v>0</v>
      </c>
      <c r="J81" s="162">
        <f ca="1">'cs 6'!K$39</f>
        <v>0</v>
      </c>
      <c r="K81" s="162">
        <f ca="1">'cs 6'!L$39</f>
        <v>0</v>
      </c>
      <c r="L81" s="162">
        <f ca="1">'cs 6'!M$39</f>
        <v>0</v>
      </c>
      <c r="M81" s="162">
        <f ca="1">'cs 6'!N$39</f>
        <v>0</v>
      </c>
      <c r="N81" s="162">
        <f ca="1">'cs 6'!O$39</f>
        <v>0</v>
      </c>
      <c r="O81" s="162">
        <f ca="1">'cs 6'!P$39</f>
        <v>0</v>
      </c>
      <c r="P81" s="162">
        <f ca="1">'cs 6'!Q$39</f>
        <v>0</v>
      </c>
      <c r="Q81" s="162">
        <f ca="1">'cs 6'!R$39</f>
        <v>0</v>
      </c>
    </row>
    <row r="82" spans="1:17" x14ac:dyDescent="0.35">
      <c r="A82" t="s">
        <v>36</v>
      </c>
      <c r="B82" s="1">
        <v>6</v>
      </c>
      <c r="C82" s="162">
        <f ca="1">'cs 6'!D$43</f>
        <v>0</v>
      </c>
      <c r="D82" s="162">
        <f ca="1">'cs 6'!E$43</f>
        <v>0</v>
      </c>
      <c r="E82" s="162">
        <f ca="1">'cs 6'!F$43</f>
        <v>0</v>
      </c>
      <c r="F82" s="162">
        <f ca="1">'cs 6'!G$43</f>
        <v>0</v>
      </c>
      <c r="G82" s="162">
        <f ca="1">'cs 6'!H$43</f>
        <v>0</v>
      </c>
      <c r="H82" s="162">
        <f ca="1">'cs 6'!I$43</f>
        <v>0</v>
      </c>
      <c r="I82" s="162">
        <f ca="1">'cs 6'!J$43</f>
        <v>0</v>
      </c>
      <c r="J82" s="162">
        <f ca="1">'cs 6'!K$43</f>
        <v>0</v>
      </c>
      <c r="K82" s="162">
        <f ca="1">'cs 6'!L$43</f>
        <v>0</v>
      </c>
      <c r="L82" s="162">
        <f ca="1">'cs 6'!M$43</f>
        <v>0</v>
      </c>
      <c r="M82" s="162">
        <f ca="1">'cs 6'!N$43</f>
        <v>0</v>
      </c>
      <c r="N82" s="162">
        <f ca="1">'cs 6'!O$43</f>
        <v>0</v>
      </c>
      <c r="O82" s="162">
        <f ca="1">'cs 6'!P$43</f>
        <v>0</v>
      </c>
      <c r="P82" s="162">
        <f ca="1">'cs 6'!Q$43</f>
        <v>0</v>
      </c>
      <c r="Q82" s="162">
        <f ca="1">'cs 6'!R$43</f>
        <v>0</v>
      </c>
    </row>
    <row r="83" spans="1:17" x14ac:dyDescent="0.35">
      <c r="A83" t="s">
        <v>13</v>
      </c>
      <c r="B83" s="1" t="s">
        <v>20919</v>
      </c>
      <c r="C83" s="162">
        <f ca="1">C65+C68+C71+C74+C77+C80</f>
        <v>0</v>
      </c>
      <c r="D83" s="162">
        <f t="shared" ref="D83:Q83" ca="1" si="0">D65+D68+D71+D74+D77+D80</f>
        <v>0</v>
      </c>
      <c r="E83" s="162">
        <f t="shared" ca="1" si="0"/>
        <v>0</v>
      </c>
      <c r="F83" s="162">
        <f t="shared" ca="1" si="0"/>
        <v>0</v>
      </c>
      <c r="G83" s="162">
        <f t="shared" ca="1" si="0"/>
        <v>0</v>
      </c>
      <c r="H83" s="162">
        <f t="shared" ca="1" si="0"/>
        <v>0</v>
      </c>
      <c r="I83" s="162">
        <f t="shared" ca="1" si="0"/>
        <v>0</v>
      </c>
      <c r="J83" s="162">
        <f t="shared" ca="1" si="0"/>
        <v>0</v>
      </c>
      <c r="K83" s="162">
        <f t="shared" ca="1" si="0"/>
        <v>0</v>
      </c>
      <c r="L83" s="162">
        <f t="shared" ca="1" si="0"/>
        <v>0</v>
      </c>
      <c r="M83" s="162">
        <f t="shared" ca="1" si="0"/>
        <v>0</v>
      </c>
      <c r="N83" s="162">
        <f t="shared" ca="1" si="0"/>
        <v>0</v>
      </c>
      <c r="O83" s="162">
        <f t="shared" ca="1" si="0"/>
        <v>0</v>
      </c>
      <c r="P83" s="162">
        <f t="shared" ca="1" si="0"/>
        <v>0</v>
      </c>
      <c r="Q83" s="162">
        <f t="shared" ca="1" si="0"/>
        <v>0</v>
      </c>
    </row>
    <row r="84" spans="1:17" x14ac:dyDescent="0.35">
      <c r="A84" t="s">
        <v>23</v>
      </c>
      <c r="B84" s="1" t="s">
        <v>20919</v>
      </c>
      <c r="C84" s="162">
        <f t="shared" ref="C84:Q85" ca="1" si="1">C66+C69+C72+C75+C78+C81</f>
        <v>0</v>
      </c>
      <c r="D84" s="162">
        <f t="shared" ca="1" si="1"/>
        <v>0</v>
      </c>
      <c r="E84" s="162">
        <f t="shared" ca="1" si="1"/>
        <v>0</v>
      </c>
      <c r="F84" s="162">
        <f t="shared" ca="1" si="1"/>
        <v>0</v>
      </c>
      <c r="G84" s="162">
        <f t="shared" ca="1" si="1"/>
        <v>0</v>
      </c>
      <c r="H84" s="162">
        <f t="shared" ca="1" si="1"/>
        <v>0</v>
      </c>
      <c r="I84" s="162">
        <f t="shared" ca="1" si="1"/>
        <v>0</v>
      </c>
      <c r="J84" s="162">
        <f t="shared" ca="1" si="1"/>
        <v>0</v>
      </c>
      <c r="K84" s="162">
        <f t="shared" ca="1" si="1"/>
        <v>0</v>
      </c>
      <c r="L84" s="162">
        <f t="shared" ca="1" si="1"/>
        <v>0</v>
      </c>
      <c r="M84" s="162">
        <f t="shared" ca="1" si="1"/>
        <v>0</v>
      </c>
      <c r="N84" s="162">
        <f t="shared" ca="1" si="1"/>
        <v>0</v>
      </c>
      <c r="O84" s="162">
        <f t="shared" ca="1" si="1"/>
        <v>0</v>
      </c>
      <c r="P84" s="162">
        <f t="shared" ca="1" si="1"/>
        <v>0</v>
      </c>
      <c r="Q84" s="162">
        <f t="shared" ca="1" si="1"/>
        <v>0</v>
      </c>
    </row>
    <row r="85" spans="1:17" x14ac:dyDescent="0.35">
      <c r="A85" t="s">
        <v>36</v>
      </c>
      <c r="B85" s="1" t="s">
        <v>20919</v>
      </c>
      <c r="C85" s="162">
        <f t="shared" ca="1" si="1"/>
        <v>0</v>
      </c>
      <c r="D85" s="162">
        <f t="shared" ca="1" si="1"/>
        <v>0</v>
      </c>
      <c r="E85" s="162">
        <f t="shared" ca="1" si="1"/>
        <v>0</v>
      </c>
      <c r="F85" s="162">
        <f t="shared" ca="1" si="1"/>
        <v>0</v>
      </c>
      <c r="G85" s="162">
        <f t="shared" ca="1" si="1"/>
        <v>0</v>
      </c>
      <c r="H85" s="162">
        <f t="shared" ca="1" si="1"/>
        <v>0</v>
      </c>
      <c r="I85" s="162">
        <f t="shared" ca="1" si="1"/>
        <v>0</v>
      </c>
      <c r="J85" s="162">
        <f t="shared" ca="1" si="1"/>
        <v>0</v>
      </c>
      <c r="K85" s="162">
        <f t="shared" ca="1" si="1"/>
        <v>0</v>
      </c>
      <c r="L85" s="162">
        <f t="shared" ca="1" si="1"/>
        <v>0</v>
      </c>
      <c r="M85" s="162">
        <f t="shared" ca="1" si="1"/>
        <v>0</v>
      </c>
      <c r="N85" s="162">
        <f t="shared" ca="1" si="1"/>
        <v>0</v>
      </c>
      <c r="O85" s="162">
        <f t="shared" ca="1" si="1"/>
        <v>0</v>
      </c>
      <c r="P85" s="162">
        <f t="shared" ca="1" si="1"/>
        <v>0</v>
      </c>
      <c r="Q85" s="162">
        <f t="shared" ca="1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A62F-39A4-40C0-8E86-17A43D1B55A6}">
  <sheetPr>
    <tabColor theme="3"/>
    <pageSetUpPr fitToPage="1"/>
  </sheetPr>
  <dimension ref="B1:AF51"/>
  <sheetViews>
    <sheetView tabSelected="1" zoomScaleNormal="100" workbookViewId="0">
      <selection activeCell="C11" sqref="C11:U11"/>
    </sheetView>
  </sheetViews>
  <sheetFormatPr defaultRowHeight="16" outlineLevelCol="1" x14ac:dyDescent="0.4"/>
  <cols>
    <col min="1" max="1" width="1.26953125" style="31" customWidth="1"/>
    <col min="2" max="2" width="35.1796875" style="31" bestFit="1" customWidth="1"/>
    <col min="3" max="3" width="17.6328125" style="31" customWidth="1"/>
    <col min="4" max="4" width="16.6328125" style="31" customWidth="1"/>
    <col min="5" max="11" width="16.6328125" style="31" hidden="1" customWidth="1" outlineLevel="1"/>
    <col min="12" max="12" width="16.6328125" style="31" customWidth="1" collapsed="1"/>
    <col min="13" max="17" width="16.6328125" style="31" hidden="1" customWidth="1" outlineLevel="1"/>
    <col min="18" max="18" width="16.6328125" style="31" customWidth="1" collapsed="1"/>
    <col min="19" max="19" width="16.6328125" style="31" customWidth="1"/>
    <col min="20" max="21" width="17.6328125" style="31" customWidth="1"/>
    <col min="22" max="22" width="1.26953125" style="31" customWidth="1"/>
    <col min="23" max="23" width="28.36328125" style="32" hidden="1" customWidth="1"/>
    <col min="24" max="24" width="5.1796875" style="32" hidden="1" customWidth="1"/>
    <col min="25" max="27" width="8.7265625" style="32" hidden="1" customWidth="1"/>
    <col min="28" max="30" width="8.7265625" style="31" hidden="1" customWidth="1"/>
    <col min="31" max="32" width="0" style="31" hidden="1" customWidth="1"/>
    <col min="33" max="16384" width="8.7265625" style="31"/>
  </cols>
  <sheetData>
    <row r="1" spans="2:32" ht="6.5" customHeight="1" thickBot="1" x14ac:dyDescent="0.45"/>
    <row r="2" spans="2:32" s="32" customFormat="1" ht="26.5" customHeight="1" x14ac:dyDescent="0.4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221" t="str">
        <f>IF(costsharetype="","",costsharetype)</f>
        <v/>
      </c>
      <c r="S2" s="221"/>
      <c r="T2" s="221"/>
      <c r="U2" s="222"/>
      <c r="AE2" s="32">
        <f ca="1">IFERROR(IF(VLOOKUP(MONTH(C15),periodtable[],2,FALSE)&gt;6,YEAR(C15),YEAR(C15)+1),"")</f>
        <v>2026</v>
      </c>
      <c r="AF2" s="32">
        <v>1</v>
      </c>
    </row>
    <row r="3" spans="2:32" s="32" customFormat="1" ht="16" customHeight="1" x14ac:dyDescent="0.4"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223"/>
      <c r="S3" s="223"/>
      <c r="T3" s="223"/>
      <c r="U3" s="224"/>
    </row>
    <row r="4" spans="2:32" s="32" customFormat="1" ht="16" customHeight="1" x14ac:dyDescent="0.4"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23"/>
      <c r="S4" s="223"/>
      <c r="T4" s="223"/>
      <c r="U4" s="224"/>
    </row>
    <row r="5" spans="2:32" s="32" customFormat="1" ht="16" customHeight="1" x14ac:dyDescent="0.4"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9"/>
      <c r="S5" s="69"/>
      <c r="T5" s="69"/>
      <c r="U5" s="70"/>
    </row>
    <row r="6" spans="2:32" s="32" customFormat="1" ht="16" customHeight="1" x14ac:dyDescent="0.4">
      <c r="B6" s="65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9"/>
      <c r="S6" s="69"/>
      <c r="T6" s="69"/>
      <c r="U6" s="70"/>
    </row>
    <row r="7" spans="2:32" s="32" customFormat="1" x14ac:dyDescent="0.4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7"/>
    </row>
    <row r="8" spans="2:32" s="32" customFormat="1" x14ac:dyDescent="0.4">
      <c r="B8" s="68" t="s">
        <v>20693</v>
      </c>
      <c r="C8" s="229" t="str">
        <f>IF(DEPT="","",DEPT)</f>
        <v/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/>
    </row>
    <row r="9" spans="2:32" s="32" customFormat="1" x14ac:dyDescent="0.4">
      <c r="B9" s="68" t="s">
        <v>20664</v>
      </c>
      <c r="C9" s="229" t="str">
        <f>IF(principal="","",principal)</f>
        <v/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0"/>
    </row>
    <row r="10" spans="2:32" s="32" customFormat="1" x14ac:dyDescent="0.4">
      <c r="B10" s="68" t="s">
        <v>20700</v>
      </c>
      <c r="C10" s="229" t="str">
        <f>IF(ttl="","",ttl)</f>
        <v/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0"/>
    </row>
    <row r="11" spans="2:32" s="32" customFormat="1" x14ac:dyDescent="0.4">
      <c r="B11" s="68" t="s">
        <v>20662</v>
      </c>
      <c r="C11" s="229" t="str">
        <f>IF(sponny=0,"",sponny)</f>
        <v/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</row>
    <row r="12" spans="2:32" s="32" customFormat="1" x14ac:dyDescent="0.4">
      <c r="B12" s="68" t="s">
        <v>20665</v>
      </c>
      <c r="C12" s="229" t="str">
        <f>IF(RFP="","",RFP)</f>
        <v/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</row>
    <row r="13" spans="2:32" s="32" customFormat="1" x14ac:dyDescent="0.4">
      <c r="B13" s="68" t="s">
        <v>20666</v>
      </c>
      <c r="C13" s="229" t="str">
        <f>IF(SUBS="","",SUBS)</f>
        <v/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</row>
    <row r="14" spans="2:32" s="32" customFormat="1" x14ac:dyDescent="0.4">
      <c r="B14" s="68" t="s">
        <v>20680</v>
      </c>
      <c r="C14" s="225" t="str">
        <f>IF(DUDE="","",DUDE)</f>
        <v/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6"/>
    </row>
    <row r="15" spans="2:32" s="32" customFormat="1" x14ac:dyDescent="0.4">
      <c r="B15" s="218" t="s">
        <v>20701</v>
      </c>
      <c r="C15" s="225">
        <f ca="1">start</f>
        <v>45890</v>
      </c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6"/>
    </row>
    <row r="16" spans="2:32" s="32" customFormat="1" ht="16.5" thickBot="1" x14ac:dyDescent="0.45">
      <c r="B16" s="219"/>
      <c r="C16" s="227">
        <f ca="1">IFERROR(IF(C15="","",DATE(YEAR(C15),MONTH(C15)+info!K37,DAY('cs 1'!C15)-1)),"")</f>
        <v>46254</v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8"/>
      <c r="W16" s="32">
        <f ca="1">IF(C15="","",IF(VLOOKUP(MONTH(C15),periodtable[],2,FALSE)&gt;6,YEAR(C15),YEAR(C15)+1))</f>
        <v>2026</v>
      </c>
    </row>
    <row r="17" spans="2:30" s="32" customFormat="1" ht="4" customHeight="1" thickBot="1" x14ac:dyDescent="0.45"/>
    <row r="18" spans="2:30" s="32" customFormat="1" x14ac:dyDescent="0.4">
      <c r="B18" s="62" t="s">
        <v>20702</v>
      </c>
      <c r="C18" s="60"/>
      <c r="D18" s="220" t="s">
        <v>20703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60"/>
      <c r="T18" s="60"/>
      <c r="U18" s="61"/>
    </row>
    <row r="19" spans="2:30" s="32" customFormat="1" x14ac:dyDescent="0.4">
      <c r="B19" s="134"/>
      <c r="C19" s="135"/>
      <c r="D19" s="217" t="s">
        <v>20953</v>
      </c>
      <c r="E19" s="217"/>
      <c r="F19" s="217"/>
      <c r="G19" s="217"/>
      <c r="H19" s="217"/>
      <c r="I19" s="217"/>
      <c r="J19" s="217"/>
      <c r="K19" s="217"/>
      <c r="L19" s="217" t="s">
        <v>20954</v>
      </c>
      <c r="M19" s="217"/>
      <c r="N19" s="217"/>
      <c r="O19" s="217"/>
      <c r="P19" s="217"/>
      <c r="Q19" s="217"/>
      <c r="R19" s="136"/>
      <c r="S19" s="135"/>
      <c r="T19" s="135"/>
      <c r="U19" s="137"/>
    </row>
    <row r="20" spans="2:30" s="32" customFormat="1" ht="32.5" thickBot="1" x14ac:dyDescent="0.45">
      <c r="B20" s="59"/>
      <c r="C20" s="131" t="s">
        <v>20696</v>
      </c>
      <c r="D20" s="132" t="str">
        <f>IF(DEPT="","Unit Amount",depts!P2)</f>
        <v>Unit Amount</v>
      </c>
      <c r="E20" s="132" t="str">
        <f>IF(depts!P3="","Other Unit Amount",depts!P3)</f>
        <v>Other Unit Amount</v>
      </c>
      <c r="F20" s="132" t="str">
        <f>IF(depts!P4="","Other Unit Amount",depts!P4)</f>
        <v>Other Unit Amount</v>
      </c>
      <c r="G20" s="132" t="str">
        <f>IF(depts!P5="","Other Unit Amount",depts!P5)</f>
        <v>Other Unit Amount</v>
      </c>
      <c r="H20" s="132" t="str">
        <f>IF(depts!P6="","Other Unit Amount",depts!P6)</f>
        <v>Other Unit Amount</v>
      </c>
      <c r="I20" s="132" t="str">
        <f>IF(depts!P7="","Other Unit Amount",depts!P7)</f>
        <v>Other Unit Amount</v>
      </c>
      <c r="J20" s="132" t="str">
        <f>IF(depts!P8="","Other Unit Amount",depts!P8)</f>
        <v>Other Unit Amount</v>
      </c>
      <c r="K20" s="132" t="str">
        <f>IF(depts!P9="","Other Unit Amount",depts!P9)</f>
        <v>Other Unit Amount</v>
      </c>
      <c r="L20" s="132" t="str">
        <f>IF(DEPT="","College Amount",depts!Q2)</f>
        <v>College Amount</v>
      </c>
      <c r="M20" s="132" t="str">
        <f>IFERROR(_xlfn.XLOOKUP(2,Table14[Sum],Table14[College]),"Other College Support")</f>
        <v>Other College Support</v>
      </c>
      <c r="N20" s="132" t="str">
        <f>IFERROR(_xlfn.XLOOKUP(3,Table14[Sum],Table14[College]),"Other College Support")</f>
        <v>Other College Support</v>
      </c>
      <c r="O20" s="132" t="str">
        <f>IFERROR(_xlfn.XLOOKUP(4,Table14[Sum],Table14[College]),"Other College Support")</f>
        <v>Other College Support</v>
      </c>
      <c r="P20" s="132" t="str">
        <f>IFERROR(_xlfn.XLOOKUP(5,Table14[Sum],Table14[College]),"Other College Support")</f>
        <v>Other College Support</v>
      </c>
      <c r="Q20" s="132" t="str">
        <f>IFERROR(_xlfn.XLOOKUP(6,Table14[Sum],Table14[College]),"Other College Support")</f>
        <v>Other College Support</v>
      </c>
      <c r="R20" s="132">
        <v>120</v>
      </c>
      <c r="S20" s="132" t="s">
        <v>20697</v>
      </c>
      <c r="T20" s="132" t="s">
        <v>20698</v>
      </c>
      <c r="U20" s="133" t="s">
        <v>20699</v>
      </c>
      <c r="W20" s="46"/>
      <c r="X20" s="46"/>
      <c r="Y20" s="46"/>
      <c r="Z20" s="46"/>
      <c r="AA20" s="75"/>
      <c r="AB20" s="75"/>
      <c r="AD20" s="33"/>
    </row>
    <row r="21" spans="2:30" s="32" customFormat="1" x14ac:dyDescent="0.4">
      <c r="B21" s="39" t="s">
        <v>21</v>
      </c>
      <c r="C21" s="47">
        <f>SUM(C22:C29)</f>
        <v>0</v>
      </c>
      <c r="D21" s="138">
        <f t="shared" ref="D21:S21" si="0">SUM(D22:D29)</f>
        <v>0</v>
      </c>
      <c r="E21" s="40">
        <f t="shared" si="0"/>
        <v>0</v>
      </c>
      <c r="F21" s="40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1">
        <f t="shared" si="0"/>
        <v>0</v>
      </c>
      <c r="L21" s="51">
        <f t="shared" ref="L21" si="1">SUM(L22:L29)</f>
        <v>0</v>
      </c>
      <c r="M21" s="40">
        <f t="shared" ref="M21" si="2">SUM(M22:M29)</f>
        <v>0</v>
      </c>
      <c r="N21" s="40">
        <f t="shared" ref="N21" si="3">SUM(N22:N29)</f>
        <v>0</v>
      </c>
      <c r="O21" s="40">
        <f t="shared" ref="O21" si="4">SUM(O22:O29)</f>
        <v>0</v>
      </c>
      <c r="P21" s="40">
        <f t="shared" si="0"/>
        <v>0</v>
      </c>
      <c r="Q21" s="40">
        <f t="shared" si="0"/>
        <v>0</v>
      </c>
      <c r="R21" s="55">
        <f t="shared" si="0"/>
        <v>0</v>
      </c>
      <c r="S21" s="51">
        <f t="shared" si="0"/>
        <v>0</v>
      </c>
      <c r="T21" s="40">
        <f>SUM(D21:S21)</f>
        <v>0</v>
      </c>
      <c r="U21" s="41">
        <f>C21+T21</f>
        <v>0</v>
      </c>
    </row>
    <row r="22" spans="2:30" x14ac:dyDescent="0.4">
      <c r="B22" s="42" t="s">
        <v>1</v>
      </c>
      <c r="C22" s="48">
        <f>info!L40</f>
        <v>0</v>
      </c>
      <c r="D22" s="139"/>
      <c r="E22" s="43"/>
      <c r="F22" s="43"/>
      <c r="G22" s="43"/>
      <c r="H22" s="43"/>
      <c r="I22" s="43"/>
      <c r="J22" s="43"/>
      <c r="K22" s="140"/>
      <c r="L22" s="52"/>
      <c r="M22" s="43"/>
      <c r="N22" s="43"/>
      <c r="O22" s="43"/>
      <c r="P22" s="43"/>
      <c r="Q22" s="43"/>
      <c r="R22" s="56"/>
      <c r="S22" s="52"/>
      <c r="T22" s="34">
        <f t="shared" ref="T22:T40" si="5">SUM(D22:S22)</f>
        <v>0</v>
      </c>
      <c r="U22" s="35">
        <f t="shared" ref="U22:U40" si="6">C22+T22</f>
        <v>0</v>
      </c>
      <c r="Y22" s="76"/>
      <c r="Z22" s="76"/>
      <c r="AA22" s="76"/>
      <c r="AB22" s="76"/>
      <c r="AC22" s="76"/>
      <c r="AD22" s="76"/>
    </row>
    <row r="23" spans="2:30" x14ac:dyDescent="0.4">
      <c r="B23" s="44" t="s">
        <v>2</v>
      </c>
      <c r="C23" s="49">
        <f>info!L41</f>
        <v>0</v>
      </c>
      <c r="D23" s="141"/>
      <c r="E23" s="45"/>
      <c r="F23" s="45"/>
      <c r="G23" s="45"/>
      <c r="H23" s="45"/>
      <c r="I23" s="45"/>
      <c r="J23" s="45"/>
      <c r="K23" s="142"/>
      <c r="L23" s="53"/>
      <c r="M23" s="45"/>
      <c r="N23" s="45"/>
      <c r="O23" s="45"/>
      <c r="P23" s="45"/>
      <c r="Q23" s="45"/>
      <c r="R23" s="57"/>
      <c r="S23" s="53"/>
      <c r="T23" s="37">
        <f t="shared" si="5"/>
        <v>0</v>
      </c>
      <c r="U23" s="38">
        <f t="shared" si="6"/>
        <v>0</v>
      </c>
      <c r="Y23" s="76"/>
      <c r="Z23" s="76"/>
      <c r="AA23" s="76"/>
      <c r="AB23" s="76"/>
      <c r="AC23" s="76"/>
      <c r="AD23" s="76"/>
    </row>
    <row r="24" spans="2:30" x14ac:dyDescent="0.4">
      <c r="B24" s="42" t="s">
        <v>6</v>
      </c>
      <c r="C24" s="48">
        <f>info!L42</f>
        <v>0</v>
      </c>
      <c r="D24" s="139"/>
      <c r="E24" s="43"/>
      <c r="F24" s="43"/>
      <c r="G24" s="43"/>
      <c r="H24" s="43"/>
      <c r="I24" s="43"/>
      <c r="J24" s="43"/>
      <c r="K24" s="140"/>
      <c r="L24" s="52"/>
      <c r="M24" s="43"/>
      <c r="N24" s="43"/>
      <c r="O24" s="43"/>
      <c r="P24" s="43"/>
      <c r="Q24" s="43"/>
      <c r="R24" s="56"/>
      <c r="S24" s="52"/>
      <c r="T24" s="34">
        <f t="shared" si="5"/>
        <v>0</v>
      </c>
      <c r="U24" s="35">
        <f t="shared" si="6"/>
        <v>0</v>
      </c>
      <c r="Y24" s="76"/>
      <c r="Z24" s="76"/>
      <c r="AA24" s="76"/>
      <c r="AB24" s="76"/>
      <c r="AC24" s="76"/>
      <c r="AD24" s="76"/>
    </row>
    <row r="25" spans="2:30" x14ac:dyDescent="0.4">
      <c r="B25" s="44" t="s">
        <v>7</v>
      </c>
      <c r="C25" s="49">
        <f>info!L43</f>
        <v>0</v>
      </c>
      <c r="D25" s="141"/>
      <c r="E25" s="45"/>
      <c r="F25" s="45"/>
      <c r="G25" s="45"/>
      <c r="H25" s="45"/>
      <c r="I25" s="45"/>
      <c r="J25" s="45"/>
      <c r="K25" s="142"/>
      <c r="L25" s="53"/>
      <c r="M25" s="45"/>
      <c r="N25" s="45"/>
      <c r="O25" s="45"/>
      <c r="P25" s="45"/>
      <c r="Q25" s="45"/>
      <c r="R25" s="57"/>
      <c r="S25" s="53"/>
      <c r="T25" s="37">
        <f t="shared" si="5"/>
        <v>0</v>
      </c>
      <c r="U25" s="38">
        <f t="shared" si="6"/>
        <v>0</v>
      </c>
      <c r="Y25" s="76"/>
      <c r="Z25" s="76"/>
      <c r="AA25" s="76"/>
      <c r="AB25" s="76"/>
      <c r="AC25" s="76"/>
      <c r="AD25" s="76"/>
    </row>
    <row r="26" spans="2:30" x14ac:dyDescent="0.4">
      <c r="B26" s="42" t="s">
        <v>9</v>
      </c>
      <c r="C26" s="48">
        <f>info!L44</f>
        <v>0</v>
      </c>
      <c r="D26" s="139"/>
      <c r="E26" s="43"/>
      <c r="F26" s="43"/>
      <c r="G26" s="43"/>
      <c r="H26" s="43"/>
      <c r="I26" s="43"/>
      <c r="J26" s="43"/>
      <c r="K26" s="140"/>
      <c r="L26" s="52"/>
      <c r="M26" s="43"/>
      <c r="N26" s="43"/>
      <c r="O26" s="43"/>
      <c r="P26" s="43"/>
      <c r="Q26" s="43"/>
      <c r="R26" s="56"/>
      <c r="S26" s="52"/>
      <c r="T26" s="34">
        <f t="shared" si="5"/>
        <v>0</v>
      </c>
      <c r="U26" s="35">
        <f t="shared" si="6"/>
        <v>0</v>
      </c>
      <c r="Y26" s="76"/>
      <c r="Z26" s="76"/>
      <c r="AA26" s="76"/>
      <c r="AB26" s="76"/>
      <c r="AC26" s="76"/>
      <c r="AD26" s="76"/>
    </row>
    <row r="27" spans="2:30" x14ac:dyDescent="0.4">
      <c r="B27" s="44" t="s">
        <v>11</v>
      </c>
      <c r="C27" s="49">
        <f>info!L45</f>
        <v>0</v>
      </c>
      <c r="D27" s="141">
        <f>ROUND(D49*D50,0)</f>
        <v>0</v>
      </c>
      <c r="E27" s="45">
        <f t="shared" ref="E27:S27" si="7">ROUND(E49*E50,0)</f>
        <v>0</v>
      </c>
      <c r="F27" s="45">
        <f t="shared" si="7"/>
        <v>0</v>
      </c>
      <c r="G27" s="45">
        <f t="shared" si="7"/>
        <v>0</v>
      </c>
      <c r="H27" s="45">
        <f t="shared" si="7"/>
        <v>0</v>
      </c>
      <c r="I27" s="45">
        <f t="shared" si="7"/>
        <v>0</v>
      </c>
      <c r="J27" s="45">
        <f t="shared" si="7"/>
        <v>0</v>
      </c>
      <c r="K27" s="142">
        <f t="shared" si="7"/>
        <v>0</v>
      </c>
      <c r="L27" s="53">
        <f t="shared" si="7"/>
        <v>0</v>
      </c>
      <c r="M27" s="45">
        <f t="shared" si="7"/>
        <v>0</v>
      </c>
      <c r="N27" s="45">
        <f t="shared" si="7"/>
        <v>0</v>
      </c>
      <c r="O27" s="45">
        <f t="shared" si="7"/>
        <v>0</v>
      </c>
      <c r="P27" s="45">
        <f t="shared" si="7"/>
        <v>0</v>
      </c>
      <c r="Q27" s="45">
        <f t="shared" si="7"/>
        <v>0</v>
      </c>
      <c r="R27" s="57">
        <f t="shared" si="7"/>
        <v>0</v>
      </c>
      <c r="S27" s="53">
        <f t="shared" si="7"/>
        <v>0</v>
      </c>
      <c r="T27" s="37">
        <f t="shared" si="5"/>
        <v>0</v>
      </c>
      <c r="U27" s="38">
        <f t="shared" si="6"/>
        <v>0</v>
      </c>
      <c r="Y27" s="76"/>
      <c r="Z27" s="76"/>
      <c r="AA27" s="76"/>
      <c r="AB27" s="76"/>
      <c r="AC27" s="76"/>
      <c r="AD27" s="76"/>
    </row>
    <row r="28" spans="2:30" x14ac:dyDescent="0.4">
      <c r="B28" s="42" t="s">
        <v>20920</v>
      </c>
      <c r="C28" s="48">
        <f>info!L46</f>
        <v>0</v>
      </c>
      <c r="D28" s="139"/>
      <c r="E28" s="43"/>
      <c r="F28" s="43"/>
      <c r="G28" s="43"/>
      <c r="H28" s="43"/>
      <c r="I28" s="43"/>
      <c r="J28" s="43"/>
      <c r="K28" s="140"/>
      <c r="L28" s="52"/>
      <c r="M28" s="43"/>
      <c r="N28" s="43"/>
      <c r="O28" s="43"/>
      <c r="P28" s="43"/>
      <c r="Q28" s="43"/>
      <c r="R28" s="56"/>
      <c r="S28" s="52"/>
      <c r="T28" s="34">
        <f t="shared" si="5"/>
        <v>0</v>
      </c>
      <c r="U28" s="35">
        <f t="shared" si="6"/>
        <v>0</v>
      </c>
      <c r="Y28" s="76"/>
      <c r="Z28" s="76"/>
      <c r="AA28" s="76"/>
      <c r="AB28" s="76"/>
      <c r="AC28" s="76"/>
      <c r="AD28" s="76"/>
    </row>
    <row r="29" spans="2:30" x14ac:dyDescent="0.4">
      <c r="B29" s="44" t="s">
        <v>8</v>
      </c>
      <c r="C29" s="49">
        <f>info!L47</f>
        <v>0</v>
      </c>
      <c r="D29" s="141"/>
      <c r="E29" s="45"/>
      <c r="F29" s="45"/>
      <c r="G29" s="45"/>
      <c r="H29" s="45"/>
      <c r="I29" s="45"/>
      <c r="J29" s="45"/>
      <c r="K29" s="142"/>
      <c r="L29" s="53"/>
      <c r="M29" s="45"/>
      <c r="N29" s="45"/>
      <c r="O29" s="45"/>
      <c r="P29" s="45"/>
      <c r="Q29" s="45"/>
      <c r="R29" s="57"/>
      <c r="S29" s="53"/>
      <c r="T29" s="37">
        <f t="shared" ref="T29:T39" si="8">SUM(D29:S29)</f>
        <v>0</v>
      </c>
      <c r="U29" s="38">
        <f t="shared" ref="U29:U39" si="9">C29+T29</f>
        <v>0</v>
      </c>
      <c r="Y29" s="76"/>
      <c r="Z29" s="76"/>
      <c r="AA29" s="76"/>
      <c r="AB29" s="76"/>
      <c r="AC29" s="76"/>
      <c r="AD29" s="76"/>
    </row>
    <row r="30" spans="2:30" s="32" customFormat="1" x14ac:dyDescent="0.4">
      <c r="B30" s="77" t="s">
        <v>13</v>
      </c>
      <c r="C30" s="78">
        <f>info!L48</f>
        <v>0</v>
      </c>
      <c r="D30" s="143">
        <f t="shared" ref="D30:S30" ca="1" si="10">ROUND((D22+D23+D24+D25+D26+D29)*fullfb,0)+ROUND(D27*grad,0)</f>
        <v>0</v>
      </c>
      <c r="E30" s="79">
        <f t="shared" ca="1" si="10"/>
        <v>0</v>
      </c>
      <c r="F30" s="79">
        <f t="shared" ca="1" si="10"/>
        <v>0</v>
      </c>
      <c r="G30" s="79">
        <f t="shared" ca="1" si="10"/>
        <v>0</v>
      </c>
      <c r="H30" s="79">
        <f t="shared" ca="1" si="10"/>
        <v>0</v>
      </c>
      <c r="I30" s="79">
        <f t="shared" ca="1" si="10"/>
        <v>0</v>
      </c>
      <c r="J30" s="79">
        <f t="shared" ca="1" si="10"/>
        <v>0</v>
      </c>
      <c r="K30" s="82">
        <f t="shared" ca="1" si="10"/>
        <v>0</v>
      </c>
      <c r="L30" s="81">
        <f t="shared" ca="1" si="10"/>
        <v>0</v>
      </c>
      <c r="M30" s="79">
        <f t="shared" ca="1" si="10"/>
        <v>0</v>
      </c>
      <c r="N30" s="79">
        <f t="shared" ca="1" si="10"/>
        <v>0</v>
      </c>
      <c r="O30" s="79">
        <f t="shared" ca="1" si="10"/>
        <v>0</v>
      </c>
      <c r="P30" s="79">
        <f t="shared" ca="1" si="10"/>
        <v>0</v>
      </c>
      <c r="Q30" s="79">
        <f t="shared" ca="1" si="10"/>
        <v>0</v>
      </c>
      <c r="R30" s="80">
        <f t="shared" ca="1" si="10"/>
        <v>0</v>
      </c>
      <c r="S30" s="81">
        <f t="shared" ca="1" si="10"/>
        <v>0</v>
      </c>
      <c r="T30" s="79">
        <f t="shared" ca="1" si="8"/>
        <v>0</v>
      </c>
      <c r="U30" s="82">
        <f t="shared" ca="1" si="9"/>
        <v>0</v>
      </c>
      <c r="Y30" s="76"/>
      <c r="Z30" s="76"/>
      <c r="AA30" s="76"/>
      <c r="AB30" s="76"/>
      <c r="AC30" s="76"/>
      <c r="AD30" s="76"/>
    </row>
    <row r="31" spans="2:30" s="32" customFormat="1" x14ac:dyDescent="0.4">
      <c r="B31" s="36" t="s">
        <v>18</v>
      </c>
      <c r="C31" s="50">
        <f>info!L49</f>
        <v>0</v>
      </c>
      <c r="D31" s="144"/>
      <c r="E31" s="37"/>
      <c r="F31" s="37"/>
      <c r="G31" s="37"/>
      <c r="H31" s="37"/>
      <c r="I31" s="37"/>
      <c r="J31" s="37"/>
      <c r="K31" s="38"/>
      <c r="L31" s="54"/>
      <c r="M31" s="37"/>
      <c r="N31" s="37"/>
      <c r="O31" s="37"/>
      <c r="P31" s="37"/>
      <c r="Q31" s="37"/>
      <c r="R31" s="58"/>
      <c r="S31" s="54"/>
      <c r="T31" s="37">
        <f t="shared" si="8"/>
        <v>0</v>
      </c>
      <c r="U31" s="38">
        <f t="shared" si="9"/>
        <v>0</v>
      </c>
      <c r="Y31" s="76"/>
      <c r="Z31" s="76"/>
      <c r="AA31" s="76"/>
      <c r="AB31" s="76"/>
      <c r="AC31" s="76"/>
      <c r="AD31" s="76"/>
    </row>
    <row r="32" spans="2:30" s="32" customFormat="1" x14ac:dyDescent="0.4">
      <c r="B32" s="77" t="s">
        <v>19</v>
      </c>
      <c r="C32" s="78">
        <f>info!L50</f>
        <v>0</v>
      </c>
      <c r="D32" s="143"/>
      <c r="E32" s="79"/>
      <c r="F32" s="79"/>
      <c r="G32" s="79"/>
      <c r="H32" s="79"/>
      <c r="I32" s="79"/>
      <c r="J32" s="79"/>
      <c r="K32" s="82"/>
      <c r="L32" s="81"/>
      <c r="M32" s="79"/>
      <c r="N32" s="79"/>
      <c r="O32" s="79"/>
      <c r="P32" s="79"/>
      <c r="Q32" s="79"/>
      <c r="R32" s="80"/>
      <c r="S32" s="81"/>
      <c r="T32" s="79">
        <f t="shared" si="8"/>
        <v>0</v>
      </c>
      <c r="U32" s="82">
        <f t="shared" si="9"/>
        <v>0</v>
      </c>
      <c r="Y32" s="76"/>
      <c r="Z32" s="76"/>
      <c r="AA32" s="76"/>
      <c r="AB32" s="76"/>
      <c r="AC32" s="76"/>
      <c r="AD32" s="76"/>
    </row>
    <row r="33" spans="2:30" s="32" customFormat="1" x14ac:dyDescent="0.4">
      <c r="B33" s="36" t="s">
        <v>20</v>
      </c>
      <c r="C33" s="50">
        <f>info!L51</f>
        <v>0</v>
      </c>
      <c r="D33" s="144"/>
      <c r="E33" s="37"/>
      <c r="F33" s="37"/>
      <c r="G33" s="37"/>
      <c r="H33" s="37"/>
      <c r="I33" s="37"/>
      <c r="J33" s="37"/>
      <c r="K33" s="38"/>
      <c r="L33" s="54"/>
      <c r="M33" s="37"/>
      <c r="N33" s="37"/>
      <c r="O33" s="37"/>
      <c r="P33" s="37"/>
      <c r="Q33" s="37"/>
      <c r="R33" s="58"/>
      <c r="S33" s="54"/>
      <c r="T33" s="37">
        <f t="shared" si="8"/>
        <v>0</v>
      </c>
      <c r="U33" s="38">
        <f t="shared" si="9"/>
        <v>0</v>
      </c>
      <c r="Y33" s="76"/>
      <c r="Z33" s="76"/>
      <c r="AA33" s="76"/>
      <c r="AB33" s="76"/>
      <c r="AC33" s="76"/>
      <c r="AD33" s="76"/>
    </row>
    <row r="34" spans="2:30" s="32" customFormat="1" x14ac:dyDescent="0.4">
      <c r="B34" s="77" t="s">
        <v>20922</v>
      </c>
      <c r="C34" s="78">
        <f>info!L52</f>
        <v>0</v>
      </c>
      <c r="D34" s="143"/>
      <c r="E34" s="79"/>
      <c r="F34" s="79"/>
      <c r="G34" s="79"/>
      <c r="H34" s="79"/>
      <c r="I34" s="79"/>
      <c r="J34" s="79"/>
      <c r="K34" s="82"/>
      <c r="L34" s="81"/>
      <c r="M34" s="79"/>
      <c r="N34" s="79"/>
      <c r="O34" s="79"/>
      <c r="P34" s="79"/>
      <c r="Q34" s="79"/>
      <c r="R34" s="80"/>
      <c r="S34" s="81"/>
      <c r="T34" s="79">
        <f t="shared" si="8"/>
        <v>0</v>
      </c>
      <c r="U34" s="82">
        <f t="shared" si="9"/>
        <v>0</v>
      </c>
      <c r="Y34" s="76"/>
      <c r="Z34" s="76"/>
      <c r="AA34" s="76"/>
      <c r="AB34" s="76"/>
      <c r="AC34" s="76"/>
      <c r="AD34" s="76"/>
    </row>
    <row r="35" spans="2:30" s="32" customFormat="1" x14ac:dyDescent="0.4">
      <c r="B35" s="36" t="s">
        <v>42</v>
      </c>
      <c r="C35" s="50">
        <f>info!L53</f>
        <v>0</v>
      </c>
      <c r="D35" s="144"/>
      <c r="E35" s="37"/>
      <c r="F35" s="37"/>
      <c r="G35" s="37"/>
      <c r="H35" s="37"/>
      <c r="I35" s="37"/>
      <c r="J35" s="37"/>
      <c r="K35" s="38"/>
      <c r="L35" s="54"/>
      <c r="M35" s="37"/>
      <c r="N35" s="37"/>
      <c r="O35" s="37"/>
      <c r="P35" s="37"/>
      <c r="Q35" s="37"/>
      <c r="R35" s="58"/>
      <c r="S35" s="54"/>
      <c r="T35" s="37">
        <f t="shared" si="8"/>
        <v>0</v>
      </c>
      <c r="U35" s="38">
        <f t="shared" si="9"/>
        <v>0</v>
      </c>
      <c r="Y35" s="76"/>
      <c r="Z35" s="76"/>
      <c r="AA35" s="76"/>
      <c r="AB35" s="76"/>
      <c r="AC35" s="76"/>
      <c r="AD35" s="76"/>
    </row>
    <row r="36" spans="2:30" s="32" customFormat="1" x14ac:dyDescent="0.4">
      <c r="B36" s="77" t="s">
        <v>20921</v>
      </c>
      <c r="C36" s="78">
        <f>info!L54</f>
        <v>0</v>
      </c>
      <c r="D36" s="143"/>
      <c r="E36" s="79"/>
      <c r="F36" s="79"/>
      <c r="G36" s="79"/>
      <c r="H36" s="79"/>
      <c r="I36" s="79"/>
      <c r="J36" s="79"/>
      <c r="K36" s="82"/>
      <c r="L36" s="81"/>
      <c r="M36" s="79"/>
      <c r="N36" s="79"/>
      <c r="O36" s="79"/>
      <c r="P36" s="79"/>
      <c r="Q36" s="79"/>
      <c r="R36" s="80"/>
      <c r="S36" s="81"/>
      <c r="T36" s="79">
        <f t="shared" si="8"/>
        <v>0</v>
      </c>
      <c r="U36" s="82">
        <f t="shared" si="9"/>
        <v>0</v>
      </c>
      <c r="Y36" s="76"/>
      <c r="Z36" s="76"/>
      <c r="AA36" s="76"/>
      <c r="AB36" s="76"/>
      <c r="AC36" s="76"/>
      <c r="AD36" s="76"/>
    </row>
    <row r="37" spans="2:30" s="32" customFormat="1" x14ac:dyDescent="0.4">
      <c r="B37" s="36" t="s">
        <v>27</v>
      </c>
      <c r="C37" s="50">
        <f>info!L55</f>
        <v>0</v>
      </c>
      <c r="D37" s="144"/>
      <c r="E37" s="37"/>
      <c r="F37" s="37"/>
      <c r="G37" s="37"/>
      <c r="H37" s="37"/>
      <c r="I37" s="37"/>
      <c r="J37" s="37"/>
      <c r="K37" s="38"/>
      <c r="L37" s="54"/>
      <c r="M37" s="37"/>
      <c r="N37" s="37"/>
      <c r="O37" s="37"/>
      <c r="P37" s="37"/>
      <c r="Q37" s="37"/>
      <c r="R37" s="58"/>
      <c r="S37" s="54"/>
      <c r="T37" s="37">
        <f t="shared" si="8"/>
        <v>0</v>
      </c>
      <c r="U37" s="38">
        <f t="shared" si="9"/>
        <v>0</v>
      </c>
      <c r="Y37" s="76"/>
      <c r="Z37" s="76"/>
      <c r="AA37" s="76"/>
      <c r="AB37" s="76"/>
      <c r="AC37" s="76"/>
      <c r="AD37" s="76"/>
    </row>
    <row r="38" spans="2:30" s="32" customFormat="1" x14ac:dyDescent="0.4">
      <c r="B38" s="77" t="s">
        <v>39</v>
      </c>
      <c r="C38" s="78">
        <f>info!L56</f>
        <v>0</v>
      </c>
      <c r="D38" s="143"/>
      <c r="E38" s="79"/>
      <c r="F38" s="79"/>
      <c r="G38" s="79"/>
      <c r="H38" s="79"/>
      <c r="I38" s="79"/>
      <c r="J38" s="79"/>
      <c r="K38" s="82"/>
      <c r="L38" s="81"/>
      <c r="M38" s="79"/>
      <c r="N38" s="79"/>
      <c r="O38" s="79"/>
      <c r="P38" s="79"/>
      <c r="Q38" s="79"/>
      <c r="R38" s="80"/>
      <c r="S38" s="81"/>
      <c r="T38" s="79">
        <f t="shared" si="8"/>
        <v>0</v>
      </c>
      <c r="U38" s="82">
        <f t="shared" si="9"/>
        <v>0</v>
      </c>
      <c r="Y38" s="76"/>
      <c r="Z38" s="76"/>
      <c r="AA38" s="76"/>
      <c r="AB38" s="76"/>
      <c r="AC38" s="76"/>
      <c r="AD38" s="76"/>
    </row>
    <row r="39" spans="2:30" s="32" customFormat="1" x14ac:dyDescent="0.4">
      <c r="B39" s="36" t="s">
        <v>23</v>
      </c>
      <c r="C39" s="50">
        <f>info!L57</f>
        <v>0</v>
      </c>
      <c r="D39" s="144">
        <f ca="1">ROUND(D50*$D$51,0)</f>
        <v>0</v>
      </c>
      <c r="E39" s="37">
        <f t="shared" ref="E39:S39" ca="1" si="11">ROUND(E50*$D$51,0)</f>
        <v>0</v>
      </c>
      <c r="F39" s="37">
        <f t="shared" ca="1" si="11"/>
        <v>0</v>
      </c>
      <c r="G39" s="37">
        <f t="shared" ca="1" si="11"/>
        <v>0</v>
      </c>
      <c r="H39" s="37">
        <f t="shared" ca="1" si="11"/>
        <v>0</v>
      </c>
      <c r="I39" s="37">
        <f t="shared" ca="1" si="11"/>
        <v>0</v>
      </c>
      <c r="J39" s="37">
        <f t="shared" ca="1" si="11"/>
        <v>0</v>
      </c>
      <c r="K39" s="38">
        <f t="shared" ca="1" si="11"/>
        <v>0</v>
      </c>
      <c r="L39" s="54">
        <f t="shared" ca="1" si="11"/>
        <v>0</v>
      </c>
      <c r="M39" s="37">
        <f t="shared" ca="1" si="11"/>
        <v>0</v>
      </c>
      <c r="N39" s="37">
        <f t="shared" ca="1" si="11"/>
        <v>0</v>
      </c>
      <c r="O39" s="37">
        <f t="shared" ca="1" si="11"/>
        <v>0</v>
      </c>
      <c r="P39" s="37">
        <f t="shared" ca="1" si="11"/>
        <v>0</v>
      </c>
      <c r="Q39" s="37">
        <f t="shared" ca="1" si="11"/>
        <v>0</v>
      </c>
      <c r="R39" s="58">
        <f t="shared" ca="1" si="11"/>
        <v>0</v>
      </c>
      <c r="S39" s="54">
        <f t="shared" ca="1" si="11"/>
        <v>0</v>
      </c>
      <c r="T39" s="37">
        <f t="shared" ca="1" si="8"/>
        <v>0</v>
      </c>
      <c r="U39" s="38">
        <f t="shared" ca="1" si="9"/>
        <v>0</v>
      </c>
      <c r="Y39" s="76"/>
      <c r="Z39" s="76"/>
      <c r="AA39" s="76"/>
      <c r="AB39" s="76"/>
      <c r="AC39" s="76"/>
      <c r="AD39" s="76"/>
    </row>
    <row r="40" spans="2:30" s="32" customFormat="1" x14ac:dyDescent="0.4">
      <c r="B40" s="77" t="s">
        <v>33</v>
      </c>
      <c r="C40" s="78">
        <f>info!L58</f>
        <v>0</v>
      </c>
      <c r="D40" s="143"/>
      <c r="E40" s="79"/>
      <c r="F40" s="79"/>
      <c r="G40" s="79"/>
      <c r="H40" s="79"/>
      <c r="I40" s="79"/>
      <c r="J40" s="79"/>
      <c r="K40" s="82"/>
      <c r="L40" s="81"/>
      <c r="M40" s="79"/>
      <c r="N40" s="79"/>
      <c r="O40" s="79"/>
      <c r="P40" s="79"/>
      <c r="Q40" s="79"/>
      <c r="R40" s="80"/>
      <c r="S40" s="81"/>
      <c r="T40" s="79">
        <f t="shared" si="5"/>
        <v>0</v>
      </c>
      <c r="U40" s="82">
        <f t="shared" si="6"/>
        <v>0</v>
      </c>
      <c r="Y40" s="76"/>
      <c r="Z40" s="76"/>
      <c r="AA40" s="76"/>
      <c r="AB40" s="76"/>
      <c r="AC40" s="76"/>
      <c r="AD40" s="76"/>
    </row>
    <row r="41" spans="2:30" s="32" customFormat="1" x14ac:dyDescent="0.4">
      <c r="B41" s="36" t="s">
        <v>24</v>
      </c>
      <c r="C41" s="50">
        <f>info!L59</f>
        <v>0</v>
      </c>
      <c r="D41" s="144"/>
      <c r="E41" s="37"/>
      <c r="F41" s="37"/>
      <c r="G41" s="37"/>
      <c r="H41" s="37"/>
      <c r="I41" s="37"/>
      <c r="J41" s="37"/>
      <c r="K41" s="38"/>
      <c r="L41" s="54"/>
      <c r="M41" s="37"/>
      <c r="N41" s="37"/>
      <c r="O41" s="37"/>
      <c r="P41" s="37"/>
      <c r="Q41" s="37"/>
      <c r="R41" s="58"/>
      <c r="S41" s="54"/>
      <c r="T41" s="37">
        <f t="shared" ref="T41" si="12">SUM(D41:S41)</f>
        <v>0</v>
      </c>
      <c r="U41" s="38">
        <f t="shared" ref="U41" si="13">C41+T41</f>
        <v>0</v>
      </c>
      <c r="Y41" s="76"/>
      <c r="Z41" s="76"/>
      <c r="AA41" s="76"/>
      <c r="AB41" s="76"/>
      <c r="AC41" s="76"/>
      <c r="AD41" s="76"/>
    </row>
    <row r="42" spans="2:30" s="32" customFormat="1" x14ac:dyDescent="0.4">
      <c r="B42" s="77" t="s">
        <v>20694</v>
      </c>
      <c r="C42" s="78">
        <f>info!L60</f>
        <v>0</v>
      </c>
      <c r="D42" s="143">
        <f t="shared" ref="D42:S42" ca="1" si="14">D21+D30+D31+D32+D33+D35+D36+D37+D38+D39+D40+D34+D41</f>
        <v>0</v>
      </c>
      <c r="E42" s="79">
        <f t="shared" ca="1" si="14"/>
        <v>0</v>
      </c>
      <c r="F42" s="79">
        <f t="shared" ca="1" si="14"/>
        <v>0</v>
      </c>
      <c r="G42" s="79">
        <f t="shared" ca="1" si="14"/>
        <v>0</v>
      </c>
      <c r="H42" s="79">
        <f t="shared" ca="1" si="14"/>
        <v>0</v>
      </c>
      <c r="I42" s="79">
        <f t="shared" ca="1" si="14"/>
        <v>0</v>
      </c>
      <c r="J42" s="79">
        <f t="shared" ca="1" si="14"/>
        <v>0</v>
      </c>
      <c r="K42" s="82">
        <f t="shared" ca="1" si="14"/>
        <v>0</v>
      </c>
      <c r="L42" s="81">
        <f t="shared" ref="L42" ca="1" si="15">L21+L30+L31+L32+L33+L35+L36+L37+L38+L39+L40+L34+L41</f>
        <v>0</v>
      </c>
      <c r="M42" s="79">
        <f t="shared" ref="M42" ca="1" si="16">M21+M30+M31+M32+M33+M35+M36+M37+M38+M39+M40+M34+M41</f>
        <v>0</v>
      </c>
      <c r="N42" s="79">
        <f t="shared" ref="N42" ca="1" si="17">N21+N30+N31+N32+N33+N35+N36+N37+N38+N39+N40+N34+N41</f>
        <v>0</v>
      </c>
      <c r="O42" s="79">
        <f t="shared" ref="O42" ca="1" si="18">O21+O30+O31+O32+O33+O35+O36+O37+O38+O39+O40+O34+O41</f>
        <v>0</v>
      </c>
      <c r="P42" s="79">
        <f t="shared" ca="1" si="14"/>
        <v>0</v>
      </c>
      <c r="Q42" s="79">
        <f t="shared" ca="1" si="14"/>
        <v>0</v>
      </c>
      <c r="R42" s="80">
        <f t="shared" ca="1" si="14"/>
        <v>0</v>
      </c>
      <c r="S42" s="81">
        <f t="shared" ca="1" si="14"/>
        <v>0</v>
      </c>
      <c r="T42" s="79">
        <f t="shared" ref="T42:T43" ca="1" si="19">SUM(D42:S42)</f>
        <v>0</v>
      </c>
      <c r="U42" s="82">
        <f t="shared" ref="U42:U43" ca="1" si="20">C42+T42</f>
        <v>0</v>
      </c>
    </row>
    <row r="43" spans="2:30" s="32" customFormat="1" x14ac:dyDescent="0.4">
      <c r="B43" s="89" t="s">
        <v>36</v>
      </c>
      <c r="C43" s="90">
        <f>info!L61</f>
        <v>0</v>
      </c>
      <c r="D43" s="145">
        <f t="shared" ref="D43:S43" ca="1" si="21">ROUND((D42-D32-D35-D37-D38-D39-D40)*rater,0)</f>
        <v>0</v>
      </c>
      <c r="E43" s="91">
        <f t="shared" ca="1" si="21"/>
        <v>0</v>
      </c>
      <c r="F43" s="91">
        <f t="shared" ca="1" si="21"/>
        <v>0</v>
      </c>
      <c r="G43" s="91">
        <f t="shared" ref="G43:P43" ca="1" si="22">ROUND((G42-G32-G35-G37-G38-G39-G40)*rater,0)</f>
        <v>0</v>
      </c>
      <c r="H43" s="91">
        <f t="shared" ca="1" si="22"/>
        <v>0</v>
      </c>
      <c r="I43" s="91">
        <f t="shared" ca="1" si="22"/>
        <v>0</v>
      </c>
      <c r="J43" s="91">
        <f t="shared" ca="1" si="22"/>
        <v>0</v>
      </c>
      <c r="K43" s="146">
        <f t="shared" ca="1" si="22"/>
        <v>0</v>
      </c>
      <c r="L43" s="93">
        <f t="shared" ref="L43:O43" ca="1" si="23">ROUND((L42-L32-L35-L37-L38-L39-L40)*rater,0)</f>
        <v>0</v>
      </c>
      <c r="M43" s="91">
        <f t="shared" ca="1" si="23"/>
        <v>0</v>
      </c>
      <c r="N43" s="91">
        <f t="shared" ca="1" si="23"/>
        <v>0</v>
      </c>
      <c r="O43" s="91">
        <f t="shared" ca="1" si="23"/>
        <v>0</v>
      </c>
      <c r="P43" s="91">
        <f t="shared" ca="1" si="22"/>
        <v>0</v>
      </c>
      <c r="Q43" s="91">
        <f t="shared" ca="1" si="21"/>
        <v>0</v>
      </c>
      <c r="R43" s="92">
        <f t="shared" ca="1" si="21"/>
        <v>0</v>
      </c>
      <c r="S43" s="93">
        <f t="shared" ca="1" si="21"/>
        <v>0</v>
      </c>
      <c r="T43" s="37">
        <f t="shared" ca="1" si="19"/>
        <v>0</v>
      </c>
      <c r="U43" s="38">
        <f t="shared" ca="1" si="20"/>
        <v>0</v>
      </c>
    </row>
    <row r="44" spans="2:30" s="32" customFormat="1" ht="16.5" thickBot="1" x14ac:dyDescent="0.45">
      <c r="B44" s="83" t="s">
        <v>20695</v>
      </c>
      <c r="C44" s="84">
        <f>info!L62</f>
        <v>0</v>
      </c>
      <c r="D44" s="147">
        <f t="shared" ref="D44:U44" ca="1" si="24">D42+D43</f>
        <v>0</v>
      </c>
      <c r="E44" s="85">
        <f t="shared" ca="1" si="24"/>
        <v>0</v>
      </c>
      <c r="F44" s="85">
        <f t="shared" ca="1" si="24"/>
        <v>0</v>
      </c>
      <c r="G44" s="85">
        <f t="shared" ref="G44:P44" ca="1" si="25">G42+G43</f>
        <v>0</v>
      </c>
      <c r="H44" s="85">
        <f t="shared" ca="1" si="25"/>
        <v>0</v>
      </c>
      <c r="I44" s="85">
        <f t="shared" ca="1" si="25"/>
        <v>0</v>
      </c>
      <c r="J44" s="85">
        <f t="shared" ca="1" si="25"/>
        <v>0</v>
      </c>
      <c r="K44" s="88">
        <f t="shared" ca="1" si="25"/>
        <v>0</v>
      </c>
      <c r="L44" s="87">
        <f t="shared" ref="L44:O44" ca="1" si="26">L42+L43</f>
        <v>0</v>
      </c>
      <c r="M44" s="85">
        <f t="shared" ca="1" si="26"/>
        <v>0</v>
      </c>
      <c r="N44" s="85">
        <f t="shared" ca="1" si="26"/>
        <v>0</v>
      </c>
      <c r="O44" s="85">
        <f t="shared" ca="1" si="26"/>
        <v>0</v>
      </c>
      <c r="P44" s="85">
        <f t="shared" ca="1" si="25"/>
        <v>0</v>
      </c>
      <c r="Q44" s="85">
        <f t="shared" ca="1" si="24"/>
        <v>0</v>
      </c>
      <c r="R44" s="86">
        <f t="shared" ca="1" si="24"/>
        <v>0</v>
      </c>
      <c r="S44" s="87">
        <f t="shared" ca="1" si="24"/>
        <v>0</v>
      </c>
      <c r="T44" s="85">
        <f t="shared" ca="1" si="24"/>
        <v>0</v>
      </c>
      <c r="U44" s="88">
        <f t="shared" ca="1" si="24"/>
        <v>0</v>
      </c>
    </row>
    <row r="45" spans="2:30" ht="5" customHeight="1" thickBot="1" x14ac:dyDescent="0.45"/>
    <row r="46" spans="2:30" s="32" customFormat="1" ht="16.5" thickBot="1" x14ac:dyDescent="0.45">
      <c r="B46" s="71"/>
      <c r="C46" s="74">
        <f ca="1">IFERROR(C44/U44,0)</f>
        <v>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4">
        <f ca="1">IFERROR(T44/U44,0)</f>
        <v>0</v>
      </c>
      <c r="U46" s="73">
        <f ca="1">IFERROR(U44/U44,0)</f>
        <v>0</v>
      </c>
    </row>
    <row r="47" spans="2:30" ht="4.5" customHeight="1" thickBot="1" x14ac:dyDescent="0.45"/>
    <row r="48" spans="2:30" s="32" customFormat="1" ht="16.5" thickBot="1" x14ac:dyDescent="0.45">
      <c r="C48" s="150" t="s">
        <v>20933</v>
      </c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2"/>
    </row>
    <row r="49" spans="3:19" s="32" customFormat="1" x14ac:dyDescent="0.4">
      <c r="C49" s="148" t="s">
        <v>20934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88"/>
    </row>
    <row r="50" spans="3:19" s="32" customFormat="1" ht="16.5" thickBot="1" x14ac:dyDescent="0.45">
      <c r="C50" s="125" t="s">
        <v>20935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7"/>
    </row>
    <row r="51" spans="3:19" ht="16.5" thickBot="1" x14ac:dyDescent="0.45">
      <c r="C51" s="184" t="s">
        <v>20962</v>
      </c>
      <c r="D51" s="185">
        <f ca="1">trrate</f>
        <v>1596</v>
      </c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7"/>
    </row>
  </sheetData>
  <mergeCells count="14">
    <mergeCell ref="D19:K19"/>
    <mergeCell ref="L19:Q19"/>
    <mergeCell ref="B15:B16"/>
    <mergeCell ref="D18:R18"/>
    <mergeCell ref="R2:U4"/>
    <mergeCell ref="C14:U14"/>
    <mergeCell ref="C15:U15"/>
    <mergeCell ref="C16:U16"/>
    <mergeCell ref="C8:U8"/>
    <mergeCell ref="C9:U9"/>
    <mergeCell ref="C10:U10"/>
    <mergeCell ref="C11:U11"/>
    <mergeCell ref="C12:U12"/>
    <mergeCell ref="C13:U13"/>
  </mergeCells>
  <printOptions horizontalCentered="1" verticalCentered="1"/>
  <pageMargins left="0" right="0" top="0.25" bottom="0.25" header="0.3" footer="0.3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48B0D-5526-4C85-B29B-22E12B0B31E2}">
  <sheetPr>
    <tabColor theme="3"/>
    <pageSetUpPr fitToPage="1"/>
  </sheetPr>
  <dimension ref="B1:AF51"/>
  <sheetViews>
    <sheetView topLeftCell="A3" zoomScaleNormal="100" workbookViewId="0">
      <selection activeCell="C16" sqref="C16:U16"/>
    </sheetView>
  </sheetViews>
  <sheetFormatPr defaultRowHeight="16" outlineLevelCol="1" x14ac:dyDescent="0.4"/>
  <cols>
    <col min="1" max="1" width="1.26953125" style="31" customWidth="1"/>
    <col min="2" max="2" width="35.1796875" style="31" bestFit="1" customWidth="1"/>
    <col min="3" max="3" width="17.6328125" style="31" customWidth="1"/>
    <col min="4" max="4" width="16.6328125" style="31" customWidth="1"/>
    <col min="5" max="11" width="16.6328125" style="31" hidden="1" customWidth="1" outlineLevel="1"/>
    <col min="12" max="12" width="16.6328125" style="31" customWidth="1" collapsed="1"/>
    <col min="13" max="17" width="16.6328125" style="31" hidden="1" customWidth="1" outlineLevel="1"/>
    <col min="18" max="18" width="16.6328125" style="31" customWidth="1" collapsed="1"/>
    <col min="19" max="19" width="16.6328125" style="31" customWidth="1"/>
    <col min="20" max="21" width="17.6328125" style="31" customWidth="1"/>
    <col min="22" max="22" width="1.26953125" style="31" customWidth="1"/>
    <col min="23" max="23" width="28.36328125" style="32" hidden="1" customWidth="1"/>
    <col min="24" max="24" width="5.1796875" style="32" hidden="1" customWidth="1"/>
    <col min="25" max="27" width="0" style="32" hidden="1" customWidth="1"/>
    <col min="28" max="32" width="0" style="31" hidden="1" customWidth="1"/>
    <col min="33" max="16384" width="8.7265625" style="31"/>
  </cols>
  <sheetData>
    <row r="1" spans="2:32" ht="6.5" customHeight="1" thickBot="1" x14ac:dyDescent="0.45"/>
    <row r="2" spans="2:32" s="32" customFormat="1" ht="26.5" customHeight="1" x14ac:dyDescent="0.4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221" t="str">
        <f>IF(costsharetype="","",costsharetype)</f>
        <v/>
      </c>
      <c r="S2" s="221"/>
      <c r="T2" s="221"/>
      <c r="U2" s="222"/>
      <c r="AE2" s="32" t="str">
        <f>IFERROR(IF(VLOOKUP(MONTH(C15),periodtable[],2,FALSE)&gt;6,YEAR(C15),YEAR(C15)+1),"")</f>
        <v/>
      </c>
      <c r="AF2" s="32">
        <v>2</v>
      </c>
    </row>
    <row r="3" spans="2:32" s="32" customFormat="1" ht="16" customHeight="1" x14ac:dyDescent="0.4"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223"/>
      <c r="S3" s="223"/>
      <c r="T3" s="223"/>
      <c r="U3" s="224"/>
    </row>
    <row r="4" spans="2:32" s="32" customFormat="1" ht="16" customHeight="1" x14ac:dyDescent="0.4"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23"/>
      <c r="S4" s="223"/>
      <c r="T4" s="223"/>
      <c r="U4" s="224"/>
    </row>
    <row r="5" spans="2:32" s="32" customFormat="1" ht="16" customHeight="1" x14ac:dyDescent="0.4"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9"/>
      <c r="S5" s="69"/>
      <c r="T5" s="69"/>
      <c r="U5" s="70"/>
    </row>
    <row r="6" spans="2:32" s="32" customFormat="1" ht="16" customHeight="1" x14ac:dyDescent="0.4">
      <c r="B6" s="65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9"/>
      <c r="S6" s="69"/>
      <c r="T6" s="69"/>
      <c r="U6" s="70"/>
    </row>
    <row r="7" spans="2:32" s="32" customFormat="1" x14ac:dyDescent="0.4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7"/>
    </row>
    <row r="8" spans="2:32" s="32" customFormat="1" x14ac:dyDescent="0.4">
      <c r="B8" s="68" t="s">
        <v>20693</v>
      </c>
      <c r="C8" s="229" t="str">
        <f>IF(DEPT="","",DEPT)</f>
        <v/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/>
    </row>
    <row r="9" spans="2:32" s="32" customFormat="1" x14ac:dyDescent="0.4">
      <c r="B9" s="68" t="s">
        <v>20664</v>
      </c>
      <c r="C9" s="229" t="str">
        <f>IF(principal="","",principal)</f>
        <v/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0"/>
    </row>
    <row r="10" spans="2:32" s="32" customFormat="1" x14ac:dyDescent="0.4">
      <c r="B10" s="68" t="s">
        <v>20700</v>
      </c>
      <c r="C10" s="229" t="str">
        <f>IF(ttl="","",ttl)</f>
        <v/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0"/>
    </row>
    <row r="11" spans="2:32" s="32" customFormat="1" x14ac:dyDescent="0.4">
      <c r="B11" s="68" t="s">
        <v>20662</v>
      </c>
      <c r="C11" s="229" t="str">
        <f>IF(sponny=0,"",sponny)</f>
        <v/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</row>
    <row r="12" spans="2:32" s="32" customFormat="1" x14ac:dyDescent="0.4">
      <c r="B12" s="68" t="s">
        <v>20665</v>
      </c>
      <c r="C12" s="229" t="str">
        <f>IF(RFP="","",RFP)</f>
        <v/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</row>
    <row r="13" spans="2:32" s="32" customFormat="1" x14ac:dyDescent="0.4">
      <c r="B13" s="68" t="s">
        <v>20666</v>
      </c>
      <c r="C13" s="229" t="str">
        <f>IF(SUBS="","",SUBS)</f>
        <v/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</row>
    <row r="14" spans="2:32" s="32" customFormat="1" x14ac:dyDescent="0.4">
      <c r="B14" s="68" t="s">
        <v>20680</v>
      </c>
      <c r="C14" s="225" t="str">
        <f>IF(DUDE="","",DUDE)</f>
        <v/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6"/>
    </row>
    <row r="15" spans="2:32" s="32" customFormat="1" x14ac:dyDescent="0.4">
      <c r="B15" s="218" t="s">
        <v>20701</v>
      </c>
      <c r="C15" s="225" t="str">
        <f>IF(info!L37="","",'cs 1'!C16+1)</f>
        <v/>
      </c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6"/>
    </row>
    <row r="16" spans="2:32" s="32" customFormat="1" ht="16.5" thickBot="1" x14ac:dyDescent="0.45">
      <c r="B16" s="219"/>
      <c r="C16" s="227" t="str">
        <f>IF(C15="","",DATE(YEAR(C15),MONTH(C15)+info!L37,DAY('cs 2'!C15)-1))</f>
        <v/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8"/>
      <c r="W16" s="32" t="str">
        <f>IF(C15="","",IF(VLOOKUP(MONTH(C15),periodtable[],2,FALSE)&gt;6,YEAR(C15),YEAR(C15)+1))</f>
        <v/>
      </c>
    </row>
    <row r="17" spans="2:30" s="32" customFormat="1" ht="4" customHeight="1" thickBot="1" x14ac:dyDescent="0.45"/>
    <row r="18" spans="2:30" s="32" customFormat="1" x14ac:dyDescent="0.4">
      <c r="B18" s="62" t="s">
        <v>20704</v>
      </c>
      <c r="C18" s="60"/>
      <c r="D18" s="220" t="s">
        <v>20703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60"/>
      <c r="T18" s="60"/>
      <c r="U18" s="61"/>
    </row>
    <row r="19" spans="2:30" s="32" customFormat="1" x14ac:dyDescent="0.4">
      <c r="B19" s="134"/>
      <c r="C19" s="135"/>
      <c r="D19" s="217" t="s">
        <v>20953</v>
      </c>
      <c r="E19" s="217"/>
      <c r="F19" s="217"/>
      <c r="G19" s="217"/>
      <c r="H19" s="217"/>
      <c r="I19" s="217"/>
      <c r="J19" s="217"/>
      <c r="K19" s="217"/>
      <c r="L19" s="217" t="s">
        <v>20954</v>
      </c>
      <c r="M19" s="217"/>
      <c r="N19" s="217"/>
      <c r="O19" s="217"/>
      <c r="P19" s="217"/>
      <c r="Q19" s="217"/>
      <c r="R19" s="136"/>
      <c r="S19" s="135"/>
      <c r="T19" s="135"/>
      <c r="U19" s="137"/>
    </row>
    <row r="20" spans="2:30" s="32" customFormat="1" ht="32.5" thickBot="1" x14ac:dyDescent="0.45">
      <c r="B20" s="59"/>
      <c r="C20" s="131" t="s">
        <v>20696</v>
      </c>
      <c r="D20" s="132" t="str">
        <f>IF(DEPT="","Unit Amount",depts!P2)</f>
        <v>Unit Amount</v>
      </c>
      <c r="E20" s="132" t="str">
        <f>IF(depts!P3="","Other Unit Amount",depts!P3)</f>
        <v>Other Unit Amount</v>
      </c>
      <c r="F20" s="132" t="str">
        <f>IF(depts!P4="","Other Unit Amount",depts!P4)</f>
        <v>Other Unit Amount</v>
      </c>
      <c r="G20" s="132" t="str">
        <f>IF(depts!P5="","Other Unit Amount",depts!P5)</f>
        <v>Other Unit Amount</v>
      </c>
      <c r="H20" s="132" t="str">
        <f>IF(depts!P6="","Other Unit Amount",depts!P6)</f>
        <v>Other Unit Amount</v>
      </c>
      <c r="I20" s="132" t="str">
        <f>IF(depts!P7="","Other Unit Amount",depts!P7)</f>
        <v>Other Unit Amount</v>
      </c>
      <c r="J20" s="132" t="str">
        <f>IF(depts!P8="","Other Unit Amount",depts!P8)</f>
        <v>Other Unit Amount</v>
      </c>
      <c r="K20" s="132" t="str">
        <f>IF(depts!P9="","Other Unit Amount",depts!P9)</f>
        <v>Other Unit Amount</v>
      </c>
      <c r="L20" s="132" t="str">
        <f>IF(DEPT="","College Amount",depts!Q2)</f>
        <v>College Amount</v>
      </c>
      <c r="M20" s="132" t="str">
        <f>IFERROR(_xlfn.XLOOKUP(2,Table14[Sum],Table14[College]),"Other College Support")</f>
        <v>Other College Support</v>
      </c>
      <c r="N20" s="132" t="str">
        <f>IFERROR(_xlfn.XLOOKUP(3,Table14[Sum],Table14[College]),"Other College Support")</f>
        <v>Other College Support</v>
      </c>
      <c r="O20" s="132" t="str">
        <f>IFERROR(_xlfn.XLOOKUP(4,Table14[Sum],Table14[College]),"Other College Support")</f>
        <v>Other College Support</v>
      </c>
      <c r="P20" s="132" t="str">
        <f>IFERROR(_xlfn.XLOOKUP(5,Table14[Sum],Table14[College]),"Other College Support")</f>
        <v>Other College Support</v>
      </c>
      <c r="Q20" s="132" t="str">
        <f>IFERROR(_xlfn.XLOOKUP(6,Table14[Sum],Table14[College]),"Other College Support")</f>
        <v>Other College Support</v>
      </c>
      <c r="R20" s="132">
        <v>120</v>
      </c>
      <c r="S20" s="132" t="s">
        <v>20697</v>
      </c>
      <c r="T20" s="132" t="s">
        <v>20698</v>
      </c>
      <c r="U20" s="133" t="s">
        <v>20699</v>
      </c>
      <c r="W20" s="46" t="s">
        <v>0</v>
      </c>
      <c r="X20" s="46"/>
      <c r="Y20" s="46" t="s">
        <v>20915</v>
      </c>
      <c r="Z20" s="46" t="s">
        <v>20713</v>
      </c>
      <c r="AA20" s="75" t="s">
        <v>20916</v>
      </c>
      <c r="AB20" s="75" t="s">
        <v>20917</v>
      </c>
      <c r="AC20" s="32" t="s">
        <v>20740</v>
      </c>
      <c r="AD20" s="33" t="s">
        <v>20697</v>
      </c>
    </row>
    <row r="21" spans="2:30" s="32" customFormat="1" x14ac:dyDescent="0.4">
      <c r="B21" s="39" t="s">
        <v>21</v>
      </c>
      <c r="C21" s="47">
        <f>SUM(C22:C29)</f>
        <v>0</v>
      </c>
      <c r="D21" s="138">
        <f t="shared" ref="D21:S21" si="0">SUM(D22:D29)</f>
        <v>0</v>
      </c>
      <c r="E21" s="40">
        <f t="shared" si="0"/>
        <v>0</v>
      </c>
      <c r="F21" s="40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1">
        <f t="shared" si="0"/>
        <v>0</v>
      </c>
      <c r="L21" s="51">
        <f t="shared" ref="L21" si="1">SUM(L22:L29)</f>
        <v>0</v>
      </c>
      <c r="M21" s="40">
        <f t="shared" ref="M21" si="2">SUM(M22:M29)</f>
        <v>0</v>
      </c>
      <c r="N21" s="40">
        <f t="shared" ref="N21" si="3">SUM(N22:N29)</f>
        <v>0</v>
      </c>
      <c r="O21" s="40">
        <f t="shared" ref="O21" si="4">SUM(O22:O29)</f>
        <v>0</v>
      </c>
      <c r="P21" s="40">
        <f t="shared" si="0"/>
        <v>0</v>
      </c>
      <c r="Q21" s="40">
        <f t="shared" si="0"/>
        <v>0</v>
      </c>
      <c r="R21" s="55">
        <f t="shared" si="0"/>
        <v>0</v>
      </c>
      <c r="S21" s="51">
        <f t="shared" si="0"/>
        <v>0</v>
      </c>
      <c r="T21" s="40">
        <f>SUM(D21:S21)</f>
        <v>0</v>
      </c>
      <c r="U21" s="41">
        <f>C21+T21</f>
        <v>0</v>
      </c>
    </row>
    <row r="22" spans="2:30" x14ac:dyDescent="0.4">
      <c r="B22" s="42" t="s">
        <v>1</v>
      </c>
      <c r="C22" s="48">
        <f>info!M40</f>
        <v>0</v>
      </c>
      <c r="D22" s="139"/>
      <c r="E22" s="43"/>
      <c r="F22" s="43"/>
      <c r="G22" s="43"/>
      <c r="H22" s="43"/>
      <c r="I22" s="43"/>
      <c r="J22" s="43"/>
      <c r="K22" s="140"/>
      <c r="L22" s="52"/>
      <c r="M22" s="43"/>
      <c r="N22" s="43"/>
      <c r="O22" s="43"/>
      <c r="P22" s="43"/>
      <c r="Q22" s="43"/>
      <c r="R22" s="56"/>
      <c r="S22" s="52"/>
      <c r="T22" s="34">
        <f t="shared" ref="T22:T43" si="5">SUM(D22:S22)</f>
        <v>0</v>
      </c>
      <c r="U22" s="35">
        <f t="shared" ref="U22:U43" si="6">C22+T22</f>
        <v>0</v>
      </c>
      <c r="W22" s="32" t="str">
        <f>_xlfn.XLOOKUP(B22,cscattable[Category],cscattable[TRACs
Category])</f>
        <v>Personnel</v>
      </c>
      <c r="X22" s="32" t="str">
        <f>$W$16</f>
        <v/>
      </c>
      <c r="Y22" s="76">
        <f t="shared" ref="Y22:AA28" si="7">D22</f>
        <v>0</v>
      </c>
      <c r="Z22" s="76">
        <f t="shared" si="7"/>
        <v>0</v>
      </c>
      <c r="AA22" s="76">
        <f t="shared" si="7"/>
        <v>0</v>
      </c>
      <c r="AB22" s="76">
        <f t="shared" ref="AB22:AD39" si="8">Q22</f>
        <v>0</v>
      </c>
      <c r="AC22" s="76">
        <f t="shared" si="8"/>
        <v>0</v>
      </c>
      <c r="AD22" s="76">
        <f t="shared" si="8"/>
        <v>0</v>
      </c>
    </row>
    <row r="23" spans="2:30" x14ac:dyDescent="0.4">
      <c r="B23" s="44" t="s">
        <v>2</v>
      </c>
      <c r="C23" s="49">
        <f>info!M41</f>
        <v>0</v>
      </c>
      <c r="D23" s="141"/>
      <c r="E23" s="45"/>
      <c r="F23" s="45"/>
      <c r="G23" s="45"/>
      <c r="H23" s="45"/>
      <c r="I23" s="45"/>
      <c r="J23" s="45"/>
      <c r="K23" s="142"/>
      <c r="L23" s="53"/>
      <c r="M23" s="45"/>
      <c r="N23" s="45"/>
      <c r="O23" s="45"/>
      <c r="P23" s="45"/>
      <c r="Q23" s="45"/>
      <c r="R23" s="57"/>
      <c r="S23" s="53"/>
      <c r="T23" s="37">
        <f t="shared" si="5"/>
        <v>0</v>
      </c>
      <c r="U23" s="38">
        <f t="shared" si="6"/>
        <v>0</v>
      </c>
      <c r="W23" s="32" t="str">
        <f>_xlfn.XLOOKUP(B23,cscattable[Category],cscattable[TRACs
Category])</f>
        <v>Personnel</v>
      </c>
      <c r="X23" s="32" t="str">
        <f t="shared" ref="X23:X40" si="9">$W$16</f>
        <v/>
      </c>
      <c r="Y23" s="76">
        <f t="shared" si="7"/>
        <v>0</v>
      </c>
      <c r="Z23" s="76">
        <f t="shared" si="7"/>
        <v>0</v>
      </c>
      <c r="AA23" s="76">
        <f t="shared" si="7"/>
        <v>0</v>
      </c>
      <c r="AB23" s="76">
        <f t="shared" si="8"/>
        <v>0</v>
      </c>
      <c r="AC23" s="76">
        <f t="shared" si="8"/>
        <v>0</v>
      </c>
      <c r="AD23" s="76">
        <f t="shared" si="8"/>
        <v>0</v>
      </c>
    </row>
    <row r="24" spans="2:30" x14ac:dyDescent="0.4">
      <c r="B24" s="42" t="s">
        <v>6</v>
      </c>
      <c r="C24" s="48">
        <f>info!M42</f>
        <v>0</v>
      </c>
      <c r="D24" s="139"/>
      <c r="E24" s="43"/>
      <c r="F24" s="43"/>
      <c r="G24" s="43"/>
      <c r="H24" s="43"/>
      <c r="I24" s="43"/>
      <c r="J24" s="43"/>
      <c r="K24" s="140"/>
      <c r="L24" s="52"/>
      <c r="M24" s="43"/>
      <c r="N24" s="43"/>
      <c r="O24" s="43"/>
      <c r="P24" s="43"/>
      <c r="Q24" s="43"/>
      <c r="R24" s="56"/>
      <c r="S24" s="52"/>
      <c r="T24" s="34">
        <f t="shared" si="5"/>
        <v>0</v>
      </c>
      <c r="U24" s="35">
        <f t="shared" si="6"/>
        <v>0</v>
      </c>
      <c r="W24" s="32" t="str">
        <f>_xlfn.XLOOKUP(B24,cscattable[Category],cscattable[TRACs
Category])</f>
        <v>Personnel</v>
      </c>
      <c r="X24" s="32" t="str">
        <f t="shared" si="9"/>
        <v/>
      </c>
      <c r="Y24" s="76">
        <f t="shared" si="7"/>
        <v>0</v>
      </c>
      <c r="Z24" s="76">
        <f t="shared" si="7"/>
        <v>0</v>
      </c>
      <c r="AA24" s="76">
        <f t="shared" si="7"/>
        <v>0</v>
      </c>
      <c r="AB24" s="76">
        <f t="shared" si="8"/>
        <v>0</v>
      </c>
      <c r="AC24" s="76">
        <f t="shared" si="8"/>
        <v>0</v>
      </c>
      <c r="AD24" s="76">
        <f t="shared" si="8"/>
        <v>0</v>
      </c>
    </row>
    <row r="25" spans="2:30" x14ac:dyDescent="0.4">
      <c r="B25" s="44" t="s">
        <v>7</v>
      </c>
      <c r="C25" s="49">
        <f>info!M43</f>
        <v>0</v>
      </c>
      <c r="D25" s="141"/>
      <c r="E25" s="45"/>
      <c r="F25" s="45"/>
      <c r="G25" s="45"/>
      <c r="H25" s="45"/>
      <c r="I25" s="45"/>
      <c r="J25" s="45"/>
      <c r="K25" s="142"/>
      <c r="L25" s="53"/>
      <c r="M25" s="45"/>
      <c r="N25" s="45"/>
      <c r="O25" s="45"/>
      <c r="P25" s="45"/>
      <c r="Q25" s="45"/>
      <c r="R25" s="57"/>
      <c r="S25" s="53"/>
      <c r="T25" s="37">
        <f t="shared" si="5"/>
        <v>0</v>
      </c>
      <c r="U25" s="38">
        <f t="shared" si="6"/>
        <v>0</v>
      </c>
      <c r="W25" s="32" t="str">
        <f>_xlfn.XLOOKUP(B25,cscattable[Category],cscattable[TRACs
Category])</f>
        <v>Personnel</v>
      </c>
      <c r="X25" s="32" t="str">
        <f t="shared" si="9"/>
        <v/>
      </c>
      <c r="Y25" s="76">
        <f t="shared" si="7"/>
        <v>0</v>
      </c>
      <c r="Z25" s="76">
        <f t="shared" si="7"/>
        <v>0</v>
      </c>
      <c r="AA25" s="76">
        <f t="shared" si="7"/>
        <v>0</v>
      </c>
      <c r="AB25" s="76">
        <f t="shared" si="8"/>
        <v>0</v>
      </c>
      <c r="AC25" s="76">
        <f t="shared" si="8"/>
        <v>0</v>
      </c>
      <c r="AD25" s="76">
        <f t="shared" si="8"/>
        <v>0</v>
      </c>
    </row>
    <row r="26" spans="2:30" x14ac:dyDescent="0.4">
      <c r="B26" s="42" t="s">
        <v>9</v>
      </c>
      <c r="C26" s="48">
        <f>info!M44</f>
        <v>0</v>
      </c>
      <c r="D26" s="139"/>
      <c r="E26" s="43"/>
      <c r="F26" s="43"/>
      <c r="G26" s="43"/>
      <c r="H26" s="43"/>
      <c r="I26" s="43"/>
      <c r="J26" s="43"/>
      <c r="K26" s="140"/>
      <c r="L26" s="52"/>
      <c r="M26" s="43"/>
      <c r="N26" s="43"/>
      <c r="O26" s="43"/>
      <c r="P26" s="43"/>
      <c r="Q26" s="43"/>
      <c r="R26" s="56"/>
      <c r="S26" s="52"/>
      <c r="T26" s="34">
        <f t="shared" si="5"/>
        <v>0</v>
      </c>
      <c r="U26" s="35">
        <f t="shared" si="6"/>
        <v>0</v>
      </c>
      <c r="W26" s="32" t="str">
        <f>_xlfn.XLOOKUP(B26,cscattable[Category],cscattable[TRACs
Category])</f>
        <v>Post Doc Support</v>
      </c>
      <c r="X26" s="32" t="str">
        <f t="shared" si="9"/>
        <v/>
      </c>
      <c r="Y26" s="76">
        <f t="shared" si="7"/>
        <v>0</v>
      </c>
      <c r="Z26" s="76">
        <f t="shared" si="7"/>
        <v>0</v>
      </c>
      <c r="AA26" s="76">
        <f t="shared" si="7"/>
        <v>0</v>
      </c>
      <c r="AB26" s="76">
        <f t="shared" si="8"/>
        <v>0</v>
      </c>
      <c r="AC26" s="76">
        <f t="shared" si="8"/>
        <v>0</v>
      </c>
      <c r="AD26" s="76">
        <f t="shared" si="8"/>
        <v>0</v>
      </c>
    </row>
    <row r="27" spans="2:30" x14ac:dyDescent="0.4">
      <c r="B27" s="44" t="s">
        <v>11</v>
      </c>
      <c r="C27" s="49">
        <f>info!M45</f>
        <v>0</v>
      </c>
      <c r="D27" s="141">
        <f>ROUND(D49*D50,0)</f>
        <v>0</v>
      </c>
      <c r="E27" s="45">
        <f t="shared" ref="E27:S27" si="10">ROUND(E49*E50,0)</f>
        <v>0</v>
      </c>
      <c r="F27" s="45">
        <f t="shared" si="10"/>
        <v>0</v>
      </c>
      <c r="G27" s="45">
        <f t="shared" si="10"/>
        <v>0</v>
      </c>
      <c r="H27" s="45">
        <f t="shared" si="10"/>
        <v>0</v>
      </c>
      <c r="I27" s="45">
        <f t="shared" si="10"/>
        <v>0</v>
      </c>
      <c r="J27" s="45">
        <f t="shared" si="10"/>
        <v>0</v>
      </c>
      <c r="K27" s="142">
        <f t="shared" si="10"/>
        <v>0</v>
      </c>
      <c r="L27" s="53">
        <f t="shared" si="10"/>
        <v>0</v>
      </c>
      <c r="M27" s="45">
        <f t="shared" si="10"/>
        <v>0</v>
      </c>
      <c r="N27" s="45">
        <f t="shared" si="10"/>
        <v>0</v>
      </c>
      <c r="O27" s="45">
        <f t="shared" si="10"/>
        <v>0</v>
      </c>
      <c r="P27" s="45">
        <f t="shared" si="10"/>
        <v>0</v>
      </c>
      <c r="Q27" s="45">
        <f t="shared" si="10"/>
        <v>0</v>
      </c>
      <c r="R27" s="57">
        <f t="shared" si="10"/>
        <v>0</v>
      </c>
      <c r="S27" s="53">
        <f t="shared" si="10"/>
        <v>0</v>
      </c>
      <c r="T27" s="37">
        <f t="shared" si="5"/>
        <v>0</v>
      </c>
      <c r="U27" s="38">
        <f t="shared" si="6"/>
        <v>0</v>
      </c>
      <c r="W27" s="32" t="str">
        <f>_xlfn.XLOOKUP(B27,cscattable[Category],cscattable[TRACs
Category])</f>
        <v>Graduate Research Assistants</v>
      </c>
      <c r="X27" s="32" t="str">
        <f t="shared" si="9"/>
        <v/>
      </c>
      <c r="Y27" s="76">
        <f t="shared" si="7"/>
        <v>0</v>
      </c>
      <c r="Z27" s="76">
        <f t="shared" si="7"/>
        <v>0</v>
      </c>
      <c r="AA27" s="76">
        <f t="shared" si="7"/>
        <v>0</v>
      </c>
      <c r="AB27" s="76">
        <f t="shared" si="8"/>
        <v>0</v>
      </c>
      <c r="AC27" s="76">
        <f t="shared" si="8"/>
        <v>0</v>
      </c>
      <c r="AD27" s="76">
        <f t="shared" si="8"/>
        <v>0</v>
      </c>
    </row>
    <row r="28" spans="2:30" x14ac:dyDescent="0.4">
      <c r="B28" s="42" t="s">
        <v>20920</v>
      </c>
      <c r="C28" s="48">
        <f>info!M46</f>
        <v>0</v>
      </c>
      <c r="D28" s="139"/>
      <c r="E28" s="43"/>
      <c r="F28" s="43"/>
      <c r="G28" s="43"/>
      <c r="H28" s="43"/>
      <c r="I28" s="43"/>
      <c r="J28" s="43"/>
      <c r="K28" s="140"/>
      <c r="L28" s="52"/>
      <c r="M28" s="43"/>
      <c r="N28" s="43"/>
      <c r="O28" s="43"/>
      <c r="P28" s="43"/>
      <c r="Q28" s="43"/>
      <c r="R28" s="56"/>
      <c r="S28" s="52"/>
      <c r="T28" s="34">
        <f t="shared" si="5"/>
        <v>0</v>
      </c>
      <c r="U28" s="35">
        <f t="shared" si="6"/>
        <v>0</v>
      </c>
      <c r="W28" s="32" t="e">
        <f>_xlfn.XLOOKUP(B28,cscattable[Category],cscattable[TRACs
Category])</f>
        <v>#N/A</v>
      </c>
      <c r="X28" s="32" t="str">
        <f t="shared" si="9"/>
        <v/>
      </c>
      <c r="Y28" s="76">
        <f t="shared" si="7"/>
        <v>0</v>
      </c>
      <c r="Z28" s="76">
        <f t="shared" si="7"/>
        <v>0</v>
      </c>
      <c r="AA28" s="76">
        <f t="shared" si="7"/>
        <v>0</v>
      </c>
      <c r="AB28" s="76">
        <f t="shared" si="8"/>
        <v>0</v>
      </c>
      <c r="AC28" s="76">
        <f t="shared" si="8"/>
        <v>0</v>
      </c>
      <c r="AD28" s="76">
        <f t="shared" si="8"/>
        <v>0</v>
      </c>
    </row>
    <row r="29" spans="2:30" x14ac:dyDescent="0.4">
      <c r="B29" s="44" t="s">
        <v>8</v>
      </c>
      <c r="C29" s="49">
        <f>info!M47</f>
        <v>0</v>
      </c>
      <c r="D29" s="141"/>
      <c r="E29" s="45"/>
      <c r="F29" s="45"/>
      <c r="G29" s="45"/>
      <c r="H29" s="45"/>
      <c r="I29" s="45"/>
      <c r="J29" s="45"/>
      <c r="K29" s="142"/>
      <c r="L29" s="53"/>
      <c r="M29" s="45"/>
      <c r="N29" s="45"/>
      <c r="O29" s="45"/>
      <c r="P29" s="45"/>
      <c r="Q29" s="45"/>
      <c r="R29" s="57"/>
      <c r="S29" s="53"/>
      <c r="T29" s="37">
        <f t="shared" ref="T29:T39" si="11">SUM(D29:S29)</f>
        <v>0</v>
      </c>
      <c r="U29" s="38">
        <f t="shared" ref="U29:U39" si="12">C29+T29</f>
        <v>0</v>
      </c>
      <c r="Y29" s="76"/>
      <c r="Z29" s="76"/>
      <c r="AA29" s="76"/>
      <c r="AB29" s="76"/>
      <c r="AC29" s="76"/>
      <c r="AD29" s="76"/>
    </row>
    <row r="30" spans="2:30" s="32" customFormat="1" x14ac:dyDescent="0.4">
      <c r="B30" s="77" t="s">
        <v>13</v>
      </c>
      <c r="C30" s="78">
        <f>info!M48</f>
        <v>0</v>
      </c>
      <c r="D30" s="143">
        <f t="shared" ref="D30:S30" ca="1" si="13">ROUND((D22+D23+D24+D25+D26+D29)*fullfb,0)+ROUND(D27*grad,0)</f>
        <v>0</v>
      </c>
      <c r="E30" s="79">
        <f t="shared" ca="1" si="13"/>
        <v>0</v>
      </c>
      <c r="F30" s="79">
        <f t="shared" ca="1" si="13"/>
        <v>0</v>
      </c>
      <c r="G30" s="79">
        <f t="shared" ca="1" si="13"/>
        <v>0</v>
      </c>
      <c r="H30" s="79">
        <f t="shared" ca="1" si="13"/>
        <v>0</v>
      </c>
      <c r="I30" s="79">
        <f t="shared" ca="1" si="13"/>
        <v>0</v>
      </c>
      <c r="J30" s="79">
        <f t="shared" ca="1" si="13"/>
        <v>0</v>
      </c>
      <c r="K30" s="82">
        <f t="shared" ca="1" si="13"/>
        <v>0</v>
      </c>
      <c r="L30" s="81">
        <f t="shared" ca="1" si="13"/>
        <v>0</v>
      </c>
      <c r="M30" s="79">
        <f t="shared" ca="1" si="13"/>
        <v>0</v>
      </c>
      <c r="N30" s="79">
        <f t="shared" ca="1" si="13"/>
        <v>0</v>
      </c>
      <c r="O30" s="79">
        <f t="shared" ca="1" si="13"/>
        <v>0</v>
      </c>
      <c r="P30" s="79">
        <f t="shared" ca="1" si="13"/>
        <v>0</v>
      </c>
      <c r="Q30" s="79">
        <f t="shared" ca="1" si="13"/>
        <v>0</v>
      </c>
      <c r="R30" s="80">
        <f t="shared" ca="1" si="13"/>
        <v>0</v>
      </c>
      <c r="S30" s="81">
        <f t="shared" ca="1" si="13"/>
        <v>0</v>
      </c>
      <c r="T30" s="79">
        <f t="shared" ca="1" si="11"/>
        <v>0</v>
      </c>
      <c r="U30" s="82">
        <f t="shared" ca="1" si="12"/>
        <v>0</v>
      </c>
      <c r="W30" s="32" t="str">
        <f>_xlfn.XLOOKUP(B30,cscattable[Category],cscattable[TRACs
Category])</f>
        <v>NON - TRACs</v>
      </c>
      <c r="X30" s="32" t="str">
        <f t="shared" si="9"/>
        <v/>
      </c>
      <c r="Y30" s="76">
        <f t="shared" ref="Y30:AA33" ca="1" si="14">D30</f>
        <v>0</v>
      </c>
      <c r="Z30" s="76">
        <f t="shared" ca="1" si="14"/>
        <v>0</v>
      </c>
      <c r="AA30" s="76">
        <f t="shared" ca="1" si="14"/>
        <v>0</v>
      </c>
      <c r="AB30" s="76">
        <f t="shared" ca="1" si="8"/>
        <v>0</v>
      </c>
      <c r="AC30" s="76">
        <f t="shared" ca="1" si="8"/>
        <v>0</v>
      </c>
      <c r="AD30" s="76">
        <f t="shared" ca="1" si="8"/>
        <v>0</v>
      </c>
    </row>
    <row r="31" spans="2:30" s="32" customFormat="1" x14ac:dyDescent="0.4">
      <c r="B31" s="36" t="s">
        <v>18</v>
      </c>
      <c r="C31" s="50">
        <f>info!M49</f>
        <v>0</v>
      </c>
      <c r="D31" s="144"/>
      <c r="E31" s="37"/>
      <c r="F31" s="37"/>
      <c r="G31" s="37"/>
      <c r="H31" s="37"/>
      <c r="I31" s="37"/>
      <c r="J31" s="37"/>
      <c r="K31" s="38"/>
      <c r="L31" s="54"/>
      <c r="M31" s="37"/>
      <c r="N31" s="37"/>
      <c r="O31" s="37"/>
      <c r="P31" s="37"/>
      <c r="Q31" s="37"/>
      <c r="R31" s="58"/>
      <c r="S31" s="54"/>
      <c r="T31" s="37">
        <f t="shared" si="11"/>
        <v>0</v>
      </c>
      <c r="U31" s="38">
        <f t="shared" si="12"/>
        <v>0</v>
      </c>
      <c r="W31" s="32" t="str">
        <f>_xlfn.XLOOKUP(B31,cscattable[Category],cscattable[TRACs
Category])</f>
        <v>Travel</v>
      </c>
      <c r="X31" s="32" t="str">
        <f t="shared" si="9"/>
        <v/>
      </c>
      <c r="Y31" s="76">
        <f t="shared" si="14"/>
        <v>0</v>
      </c>
      <c r="Z31" s="76">
        <f t="shared" si="14"/>
        <v>0</v>
      </c>
      <c r="AA31" s="76">
        <f t="shared" si="14"/>
        <v>0</v>
      </c>
      <c r="AB31" s="76">
        <f t="shared" si="8"/>
        <v>0</v>
      </c>
      <c r="AC31" s="76">
        <f t="shared" si="8"/>
        <v>0</v>
      </c>
      <c r="AD31" s="76">
        <f t="shared" si="8"/>
        <v>0</v>
      </c>
    </row>
    <row r="32" spans="2:30" s="32" customFormat="1" x14ac:dyDescent="0.4">
      <c r="B32" s="77" t="s">
        <v>19</v>
      </c>
      <c r="C32" s="78">
        <f>info!M50</f>
        <v>0</v>
      </c>
      <c r="D32" s="143"/>
      <c r="E32" s="79"/>
      <c r="F32" s="79"/>
      <c r="G32" s="79"/>
      <c r="H32" s="79"/>
      <c r="I32" s="79"/>
      <c r="J32" s="79"/>
      <c r="K32" s="82"/>
      <c r="L32" s="81"/>
      <c r="M32" s="79"/>
      <c r="N32" s="79"/>
      <c r="O32" s="79"/>
      <c r="P32" s="79"/>
      <c r="Q32" s="79"/>
      <c r="R32" s="80"/>
      <c r="S32" s="81"/>
      <c r="T32" s="79">
        <f t="shared" si="11"/>
        <v>0</v>
      </c>
      <c r="U32" s="82">
        <f t="shared" si="12"/>
        <v>0</v>
      </c>
      <c r="W32" s="32" t="str">
        <f>_xlfn.XLOOKUP(B32,cscattable[Category],cscattable[TRACs
Category])</f>
        <v>Equipment</v>
      </c>
      <c r="X32" s="32" t="str">
        <f t="shared" si="9"/>
        <v/>
      </c>
      <c r="Y32" s="76">
        <f t="shared" si="14"/>
        <v>0</v>
      </c>
      <c r="Z32" s="76">
        <f t="shared" si="14"/>
        <v>0</v>
      </c>
      <c r="AA32" s="76">
        <f t="shared" si="14"/>
        <v>0</v>
      </c>
      <c r="AB32" s="76">
        <f t="shared" si="8"/>
        <v>0</v>
      </c>
      <c r="AC32" s="76">
        <f t="shared" si="8"/>
        <v>0</v>
      </c>
      <c r="AD32" s="76">
        <f t="shared" si="8"/>
        <v>0</v>
      </c>
    </row>
    <row r="33" spans="2:30" s="32" customFormat="1" x14ac:dyDescent="0.4">
      <c r="B33" s="36" t="s">
        <v>20</v>
      </c>
      <c r="C33" s="50">
        <f>info!M51</f>
        <v>0</v>
      </c>
      <c r="D33" s="144"/>
      <c r="E33" s="37"/>
      <c r="F33" s="37"/>
      <c r="G33" s="37"/>
      <c r="H33" s="37"/>
      <c r="I33" s="37"/>
      <c r="J33" s="37"/>
      <c r="K33" s="38"/>
      <c r="L33" s="54"/>
      <c r="M33" s="37"/>
      <c r="N33" s="37"/>
      <c r="O33" s="37"/>
      <c r="P33" s="37"/>
      <c r="Q33" s="37"/>
      <c r="R33" s="58"/>
      <c r="S33" s="54"/>
      <c r="T33" s="37">
        <f t="shared" si="11"/>
        <v>0</v>
      </c>
      <c r="U33" s="38">
        <f t="shared" si="12"/>
        <v>0</v>
      </c>
      <c r="W33" s="32" t="str">
        <f>_xlfn.XLOOKUP(B33,cscattable[Category],cscattable[TRACs
Category])</f>
        <v>M &amp; S</v>
      </c>
      <c r="X33" s="32" t="str">
        <f t="shared" si="9"/>
        <v/>
      </c>
      <c r="Y33" s="76">
        <f t="shared" si="14"/>
        <v>0</v>
      </c>
      <c r="Z33" s="76">
        <f t="shared" si="14"/>
        <v>0</v>
      </c>
      <c r="AA33" s="76">
        <f t="shared" si="14"/>
        <v>0</v>
      </c>
      <c r="AB33" s="76">
        <f t="shared" si="8"/>
        <v>0</v>
      </c>
      <c r="AC33" s="76">
        <f t="shared" si="8"/>
        <v>0</v>
      </c>
      <c r="AD33" s="76">
        <f t="shared" si="8"/>
        <v>0</v>
      </c>
    </row>
    <row r="34" spans="2:30" s="32" customFormat="1" x14ac:dyDescent="0.4">
      <c r="B34" s="77" t="s">
        <v>20922</v>
      </c>
      <c r="C34" s="78">
        <f>info!M52</f>
        <v>0</v>
      </c>
      <c r="D34" s="143"/>
      <c r="E34" s="79"/>
      <c r="F34" s="79"/>
      <c r="G34" s="79"/>
      <c r="H34" s="79"/>
      <c r="I34" s="79"/>
      <c r="J34" s="79"/>
      <c r="K34" s="82"/>
      <c r="L34" s="81"/>
      <c r="M34" s="79"/>
      <c r="N34" s="79"/>
      <c r="O34" s="79"/>
      <c r="P34" s="79"/>
      <c r="Q34" s="79"/>
      <c r="R34" s="80"/>
      <c r="S34" s="81"/>
      <c r="T34" s="79">
        <f t="shared" si="11"/>
        <v>0</v>
      </c>
      <c r="U34" s="82">
        <f t="shared" si="12"/>
        <v>0</v>
      </c>
      <c r="Y34" s="76"/>
      <c r="Z34" s="76"/>
      <c r="AA34" s="76"/>
      <c r="AB34" s="76"/>
      <c r="AC34" s="76"/>
      <c r="AD34" s="76"/>
    </row>
    <row r="35" spans="2:30" s="32" customFormat="1" x14ac:dyDescent="0.4">
      <c r="B35" s="36" t="s">
        <v>42</v>
      </c>
      <c r="C35" s="50">
        <f>info!M53</f>
        <v>0</v>
      </c>
      <c r="D35" s="144"/>
      <c r="E35" s="37"/>
      <c r="F35" s="37"/>
      <c r="G35" s="37"/>
      <c r="H35" s="37"/>
      <c r="I35" s="37"/>
      <c r="J35" s="37"/>
      <c r="K35" s="38"/>
      <c r="L35" s="54"/>
      <c r="M35" s="37"/>
      <c r="N35" s="37"/>
      <c r="O35" s="37"/>
      <c r="P35" s="37"/>
      <c r="Q35" s="37"/>
      <c r="R35" s="58"/>
      <c r="S35" s="54"/>
      <c r="T35" s="37">
        <f t="shared" si="11"/>
        <v>0</v>
      </c>
      <c r="U35" s="38">
        <f t="shared" si="12"/>
        <v>0</v>
      </c>
      <c r="W35" s="32" t="str">
        <f>_xlfn.XLOOKUP(B35,cscattable[Category],cscattable[TRACs
Category])</f>
        <v>HPC Equip. (To OIT)</v>
      </c>
      <c r="X35" s="32" t="str">
        <f t="shared" si="9"/>
        <v/>
      </c>
      <c r="Y35" s="76">
        <f t="shared" ref="Y35:AA40" si="15">D35</f>
        <v>0</v>
      </c>
      <c r="Z35" s="76">
        <f t="shared" si="15"/>
        <v>0</v>
      </c>
      <c r="AA35" s="76">
        <f t="shared" si="15"/>
        <v>0</v>
      </c>
      <c r="AB35" s="76">
        <f t="shared" si="8"/>
        <v>0</v>
      </c>
      <c r="AC35" s="76">
        <f t="shared" si="8"/>
        <v>0</v>
      </c>
      <c r="AD35" s="76">
        <f t="shared" si="8"/>
        <v>0</v>
      </c>
    </row>
    <row r="36" spans="2:30" s="32" customFormat="1" x14ac:dyDescent="0.4">
      <c r="B36" s="77" t="s">
        <v>20921</v>
      </c>
      <c r="C36" s="78">
        <f>info!M54</f>
        <v>0</v>
      </c>
      <c r="D36" s="143"/>
      <c r="E36" s="79"/>
      <c r="F36" s="79"/>
      <c r="G36" s="79"/>
      <c r="H36" s="79"/>
      <c r="I36" s="79"/>
      <c r="J36" s="79"/>
      <c r="K36" s="82"/>
      <c r="L36" s="81"/>
      <c r="M36" s="79"/>
      <c r="N36" s="79"/>
      <c r="O36" s="79"/>
      <c r="P36" s="79"/>
      <c r="Q36" s="79"/>
      <c r="R36" s="80"/>
      <c r="S36" s="81"/>
      <c r="T36" s="79">
        <f t="shared" si="11"/>
        <v>0</v>
      </c>
      <c r="U36" s="82">
        <f t="shared" si="12"/>
        <v>0</v>
      </c>
      <c r="W36" s="32" t="e">
        <f>_xlfn.XLOOKUP(B36,cscattable[Category],cscattable[TRACs
Category])</f>
        <v>#N/A</v>
      </c>
      <c r="X36" s="32" t="str">
        <f t="shared" si="9"/>
        <v/>
      </c>
      <c r="Y36" s="76">
        <f t="shared" si="15"/>
        <v>0</v>
      </c>
      <c r="Z36" s="76">
        <f t="shared" si="15"/>
        <v>0</v>
      </c>
      <c r="AA36" s="76">
        <f t="shared" si="15"/>
        <v>0</v>
      </c>
      <c r="AB36" s="76">
        <f t="shared" si="8"/>
        <v>0</v>
      </c>
      <c r="AC36" s="76">
        <f t="shared" si="8"/>
        <v>0</v>
      </c>
      <c r="AD36" s="76">
        <f t="shared" si="8"/>
        <v>0</v>
      </c>
    </row>
    <row r="37" spans="2:30" s="32" customFormat="1" x14ac:dyDescent="0.4">
      <c r="B37" s="36" t="s">
        <v>27</v>
      </c>
      <c r="C37" s="50">
        <f>info!M55</f>
        <v>0</v>
      </c>
      <c r="D37" s="144"/>
      <c r="E37" s="37"/>
      <c r="F37" s="37"/>
      <c r="G37" s="37"/>
      <c r="H37" s="37"/>
      <c r="I37" s="37"/>
      <c r="J37" s="37"/>
      <c r="K37" s="38"/>
      <c r="L37" s="54"/>
      <c r="M37" s="37"/>
      <c r="N37" s="37"/>
      <c r="O37" s="37"/>
      <c r="P37" s="37"/>
      <c r="Q37" s="37"/>
      <c r="R37" s="58"/>
      <c r="S37" s="54"/>
      <c r="T37" s="37">
        <f t="shared" si="11"/>
        <v>0</v>
      </c>
      <c r="U37" s="38">
        <f t="shared" si="12"/>
        <v>0</v>
      </c>
      <c r="W37" s="32" t="str">
        <f>_xlfn.XLOOKUP(B37,cscattable[Category],cscattable[TRACs
Category])</f>
        <v>NON - TRACs</v>
      </c>
      <c r="X37" s="32" t="str">
        <f t="shared" si="9"/>
        <v/>
      </c>
      <c r="Y37" s="76">
        <f t="shared" si="15"/>
        <v>0</v>
      </c>
      <c r="Z37" s="76">
        <f t="shared" si="15"/>
        <v>0</v>
      </c>
      <c r="AA37" s="76">
        <f t="shared" si="15"/>
        <v>0</v>
      </c>
      <c r="AB37" s="76">
        <f t="shared" si="8"/>
        <v>0</v>
      </c>
      <c r="AC37" s="76">
        <f t="shared" si="8"/>
        <v>0</v>
      </c>
      <c r="AD37" s="76">
        <f t="shared" si="8"/>
        <v>0</v>
      </c>
    </row>
    <row r="38" spans="2:30" s="32" customFormat="1" x14ac:dyDescent="0.4">
      <c r="B38" s="77" t="s">
        <v>39</v>
      </c>
      <c r="C38" s="78">
        <f>info!M56</f>
        <v>0</v>
      </c>
      <c r="D38" s="143"/>
      <c r="E38" s="79"/>
      <c r="F38" s="79"/>
      <c r="G38" s="79"/>
      <c r="H38" s="79"/>
      <c r="I38" s="79"/>
      <c r="J38" s="79"/>
      <c r="K38" s="82"/>
      <c r="L38" s="81"/>
      <c r="M38" s="79"/>
      <c r="N38" s="79"/>
      <c r="O38" s="79"/>
      <c r="P38" s="79"/>
      <c r="Q38" s="79"/>
      <c r="R38" s="80"/>
      <c r="S38" s="81"/>
      <c r="T38" s="79">
        <f t="shared" si="11"/>
        <v>0</v>
      </c>
      <c r="U38" s="82">
        <f t="shared" si="12"/>
        <v>0</v>
      </c>
      <c r="W38" s="32" t="str">
        <f>_xlfn.XLOOKUP(B38,cscattable[Category],cscattable[TRACs
Category])</f>
        <v>Other</v>
      </c>
      <c r="X38" s="32" t="str">
        <f t="shared" si="9"/>
        <v/>
      </c>
      <c r="Y38" s="76">
        <f t="shared" si="15"/>
        <v>0</v>
      </c>
      <c r="Z38" s="76">
        <f t="shared" si="15"/>
        <v>0</v>
      </c>
      <c r="AA38" s="76">
        <f t="shared" si="15"/>
        <v>0</v>
      </c>
      <c r="AB38" s="76">
        <f t="shared" si="8"/>
        <v>0</v>
      </c>
      <c r="AC38" s="76">
        <f t="shared" si="8"/>
        <v>0</v>
      </c>
      <c r="AD38" s="76">
        <f t="shared" si="8"/>
        <v>0</v>
      </c>
    </row>
    <row r="39" spans="2:30" s="32" customFormat="1" x14ac:dyDescent="0.4">
      <c r="B39" s="36" t="s">
        <v>23</v>
      </c>
      <c r="C39" s="50">
        <f>info!M57</f>
        <v>0</v>
      </c>
      <c r="D39" s="144">
        <f ca="1">ROUND(D50*$D$51,0)</f>
        <v>0</v>
      </c>
      <c r="E39" s="37">
        <f t="shared" ref="E39:S39" ca="1" si="16">ROUND(E50*$D$51,0)</f>
        <v>0</v>
      </c>
      <c r="F39" s="37">
        <f t="shared" ca="1" si="16"/>
        <v>0</v>
      </c>
      <c r="G39" s="37">
        <f t="shared" ca="1" si="16"/>
        <v>0</v>
      </c>
      <c r="H39" s="37">
        <f t="shared" ca="1" si="16"/>
        <v>0</v>
      </c>
      <c r="I39" s="37">
        <f t="shared" ca="1" si="16"/>
        <v>0</v>
      </c>
      <c r="J39" s="37">
        <f t="shared" ca="1" si="16"/>
        <v>0</v>
      </c>
      <c r="K39" s="38">
        <f t="shared" ca="1" si="16"/>
        <v>0</v>
      </c>
      <c r="L39" s="54">
        <f t="shared" ca="1" si="16"/>
        <v>0</v>
      </c>
      <c r="M39" s="37">
        <f t="shared" ca="1" si="16"/>
        <v>0</v>
      </c>
      <c r="N39" s="37">
        <f t="shared" ca="1" si="16"/>
        <v>0</v>
      </c>
      <c r="O39" s="37">
        <f t="shared" ca="1" si="16"/>
        <v>0</v>
      </c>
      <c r="P39" s="37">
        <f t="shared" ca="1" si="16"/>
        <v>0</v>
      </c>
      <c r="Q39" s="37">
        <f t="shared" ca="1" si="16"/>
        <v>0</v>
      </c>
      <c r="R39" s="58">
        <f t="shared" ca="1" si="16"/>
        <v>0</v>
      </c>
      <c r="S39" s="54">
        <f t="shared" ca="1" si="16"/>
        <v>0</v>
      </c>
      <c r="T39" s="37">
        <f t="shared" ca="1" si="11"/>
        <v>0</v>
      </c>
      <c r="U39" s="38">
        <f t="shared" ca="1" si="12"/>
        <v>0</v>
      </c>
      <c r="W39" s="32" t="str">
        <f>_xlfn.XLOOKUP(B39,cscattable[Category],cscattable[TRACs
Category])</f>
        <v>NON - TRACs</v>
      </c>
      <c r="X39" s="32" t="str">
        <f t="shared" si="9"/>
        <v/>
      </c>
      <c r="Y39" s="76">
        <f t="shared" ca="1" si="15"/>
        <v>0</v>
      </c>
      <c r="Z39" s="76">
        <f t="shared" ca="1" si="15"/>
        <v>0</v>
      </c>
      <c r="AA39" s="76">
        <f t="shared" ca="1" si="15"/>
        <v>0</v>
      </c>
      <c r="AB39" s="76">
        <f t="shared" ca="1" si="8"/>
        <v>0</v>
      </c>
      <c r="AC39" s="76">
        <f t="shared" ca="1" si="8"/>
        <v>0</v>
      </c>
      <c r="AD39" s="76">
        <f t="shared" ca="1" si="8"/>
        <v>0</v>
      </c>
    </row>
    <row r="40" spans="2:30" s="32" customFormat="1" x14ac:dyDescent="0.4">
      <c r="B40" s="77" t="s">
        <v>33</v>
      </c>
      <c r="C40" s="78">
        <f>info!M58</f>
        <v>0</v>
      </c>
      <c r="D40" s="143"/>
      <c r="E40" s="79"/>
      <c r="F40" s="79"/>
      <c r="G40" s="79"/>
      <c r="H40" s="79"/>
      <c r="I40" s="79"/>
      <c r="J40" s="79"/>
      <c r="K40" s="82"/>
      <c r="L40" s="81"/>
      <c r="M40" s="79"/>
      <c r="N40" s="79"/>
      <c r="O40" s="79"/>
      <c r="P40" s="79"/>
      <c r="Q40" s="79"/>
      <c r="R40" s="80"/>
      <c r="S40" s="81"/>
      <c r="T40" s="79">
        <f t="shared" si="5"/>
        <v>0</v>
      </c>
      <c r="U40" s="82">
        <f t="shared" si="6"/>
        <v>0</v>
      </c>
      <c r="W40" s="32" t="str">
        <f>_xlfn.XLOOKUP(B40,cscattable[Category],cscattable[TRACs
Category])</f>
        <v>NON - TRACs</v>
      </c>
      <c r="X40" s="32" t="str">
        <f t="shared" si="9"/>
        <v/>
      </c>
      <c r="Y40" s="76">
        <f t="shared" si="15"/>
        <v>0</v>
      </c>
      <c r="Z40" s="76">
        <f t="shared" si="15"/>
        <v>0</v>
      </c>
      <c r="AA40" s="76">
        <f t="shared" si="15"/>
        <v>0</v>
      </c>
      <c r="AB40" s="76">
        <f t="shared" ref="AB40:AD40" si="17">Q40</f>
        <v>0</v>
      </c>
      <c r="AC40" s="76">
        <f t="shared" si="17"/>
        <v>0</v>
      </c>
      <c r="AD40" s="76">
        <f t="shared" si="17"/>
        <v>0</v>
      </c>
    </row>
    <row r="41" spans="2:30" s="32" customFormat="1" x14ac:dyDescent="0.4">
      <c r="B41" s="36" t="s">
        <v>24</v>
      </c>
      <c r="C41" s="50">
        <f>info!M59</f>
        <v>0</v>
      </c>
      <c r="D41" s="144"/>
      <c r="E41" s="37"/>
      <c r="F41" s="37"/>
      <c r="G41" s="37"/>
      <c r="H41" s="37"/>
      <c r="I41" s="37"/>
      <c r="J41" s="37"/>
      <c r="K41" s="38"/>
      <c r="L41" s="54"/>
      <c r="M41" s="37"/>
      <c r="N41" s="37"/>
      <c r="O41" s="37"/>
      <c r="P41" s="37"/>
      <c r="Q41" s="37"/>
      <c r="R41" s="58"/>
      <c r="S41" s="54"/>
      <c r="T41" s="37">
        <f t="shared" ref="T41" si="18">SUM(D41:S41)</f>
        <v>0</v>
      </c>
      <c r="U41" s="38">
        <f t="shared" ref="U41" si="19">C41+T41</f>
        <v>0</v>
      </c>
      <c r="Y41" s="76"/>
      <c r="Z41" s="76"/>
      <c r="AA41" s="76"/>
      <c r="AB41" s="76"/>
      <c r="AC41" s="76"/>
      <c r="AD41" s="76"/>
    </row>
    <row r="42" spans="2:30" s="32" customFormat="1" x14ac:dyDescent="0.4">
      <c r="B42" s="77" t="s">
        <v>20694</v>
      </c>
      <c r="C42" s="78">
        <f>info!M60</f>
        <v>0</v>
      </c>
      <c r="D42" s="143">
        <f t="shared" ref="D42:S42" ca="1" si="20">D21+D30+D31+D32+D33+D35+D36+D37+D38+D39+D40+D34+D41</f>
        <v>0</v>
      </c>
      <c r="E42" s="79">
        <f t="shared" ca="1" si="20"/>
        <v>0</v>
      </c>
      <c r="F42" s="79">
        <f t="shared" ca="1" si="20"/>
        <v>0</v>
      </c>
      <c r="G42" s="79">
        <f t="shared" ca="1" si="20"/>
        <v>0</v>
      </c>
      <c r="H42" s="79">
        <f t="shared" ca="1" si="20"/>
        <v>0</v>
      </c>
      <c r="I42" s="79">
        <f t="shared" ca="1" si="20"/>
        <v>0</v>
      </c>
      <c r="J42" s="79">
        <f t="shared" ca="1" si="20"/>
        <v>0</v>
      </c>
      <c r="K42" s="82">
        <f t="shared" ca="1" si="20"/>
        <v>0</v>
      </c>
      <c r="L42" s="81">
        <f t="shared" ref="L42" ca="1" si="21">L21+L30+L31+L32+L33+L35+L36+L37+L38+L39+L40+L34+L41</f>
        <v>0</v>
      </c>
      <c r="M42" s="79">
        <f t="shared" ref="M42" ca="1" si="22">M21+M30+M31+M32+M33+M35+M36+M37+M38+M39+M40+M34+M41</f>
        <v>0</v>
      </c>
      <c r="N42" s="79">
        <f t="shared" ref="N42" ca="1" si="23">N21+N30+N31+N32+N33+N35+N36+N37+N38+N39+N40+N34+N41</f>
        <v>0</v>
      </c>
      <c r="O42" s="79">
        <f t="shared" ref="O42" ca="1" si="24">O21+O30+O31+O32+O33+O35+O36+O37+O38+O39+O40+O34+O41</f>
        <v>0</v>
      </c>
      <c r="P42" s="79">
        <f t="shared" ca="1" si="20"/>
        <v>0</v>
      </c>
      <c r="Q42" s="79">
        <f t="shared" ca="1" si="20"/>
        <v>0</v>
      </c>
      <c r="R42" s="80">
        <f t="shared" ca="1" si="20"/>
        <v>0</v>
      </c>
      <c r="S42" s="81">
        <f t="shared" ca="1" si="20"/>
        <v>0</v>
      </c>
      <c r="T42" s="79">
        <f t="shared" ca="1" si="5"/>
        <v>0</v>
      </c>
      <c r="U42" s="82">
        <f t="shared" ca="1" si="6"/>
        <v>0</v>
      </c>
    </row>
    <row r="43" spans="2:30" s="32" customFormat="1" x14ac:dyDescent="0.4">
      <c r="B43" s="89" t="s">
        <v>36</v>
      </c>
      <c r="C43" s="90">
        <f>info!M61</f>
        <v>0</v>
      </c>
      <c r="D43" s="145">
        <f t="shared" ref="D43:S43" ca="1" si="25">ROUND((D42-D32-D35-D37-D38-D39-D40)*rater,0)</f>
        <v>0</v>
      </c>
      <c r="E43" s="91">
        <f t="shared" ca="1" si="25"/>
        <v>0</v>
      </c>
      <c r="F43" s="91">
        <f t="shared" ca="1" si="25"/>
        <v>0</v>
      </c>
      <c r="G43" s="91">
        <f t="shared" ref="G43:P43" ca="1" si="26">ROUND((G42-G32-G35-G37-G38-G39-G40)*rater,0)</f>
        <v>0</v>
      </c>
      <c r="H43" s="91">
        <f t="shared" ca="1" si="26"/>
        <v>0</v>
      </c>
      <c r="I43" s="91">
        <f t="shared" ca="1" si="26"/>
        <v>0</v>
      </c>
      <c r="J43" s="91">
        <f t="shared" ca="1" si="26"/>
        <v>0</v>
      </c>
      <c r="K43" s="146">
        <f t="shared" ca="1" si="26"/>
        <v>0</v>
      </c>
      <c r="L43" s="93">
        <f t="shared" ref="L43:O43" ca="1" si="27">ROUND((L42-L32-L35-L37-L38-L39-L40)*rater,0)</f>
        <v>0</v>
      </c>
      <c r="M43" s="91">
        <f t="shared" ca="1" si="27"/>
        <v>0</v>
      </c>
      <c r="N43" s="91">
        <f t="shared" ca="1" si="27"/>
        <v>0</v>
      </c>
      <c r="O43" s="91">
        <f t="shared" ca="1" si="27"/>
        <v>0</v>
      </c>
      <c r="P43" s="91">
        <f t="shared" ca="1" si="26"/>
        <v>0</v>
      </c>
      <c r="Q43" s="91">
        <f t="shared" ca="1" si="25"/>
        <v>0</v>
      </c>
      <c r="R43" s="92">
        <f t="shared" ca="1" si="25"/>
        <v>0</v>
      </c>
      <c r="S43" s="93">
        <f t="shared" ca="1" si="25"/>
        <v>0</v>
      </c>
      <c r="T43" s="37">
        <f t="shared" ca="1" si="5"/>
        <v>0</v>
      </c>
      <c r="U43" s="38">
        <f t="shared" ca="1" si="6"/>
        <v>0</v>
      </c>
    </row>
    <row r="44" spans="2:30" s="32" customFormat="1" ht="16.5" thickBot="1" x14ac:dyDescent="0.45">
      <c r="B44" s="83" t="s">
        <v>20695</v>
      </c>
      <c r="C44" s="84">
        <f>info!M62</f>
        <v>0</v>
      </c>
      <c r="D44" s="147">
        <f t="shared" ref="D44:U44" ca="1" si="28">D42+D43</f>
        <v>0</v>
      </c>
      <c r="E44" s="85">
        <f t="shared" ca="1" si="28"/>
        <v>0</v>
      </c>
      <c r="F44" s="85">
        <f t="shared" ca="1" si="28"/>
        <v>0</v>
      </c>
      <c r="G44" s="85">
        <f t="shared" ref="G44:P44" ca="1" si="29">G42+G43</f>
        <v>0</v>
      </c>
      <c r="H44" s="85">
        <f t="shared" ca="1" si="29"/>
        <v>0</v>
      </c>
      <c r="I44" s="85">
        <f t="shared" ca="1" si="29"/>
        <v>0</v>
      </c>
      <c r="J44" s="85">
        <f t="shared" ca="1" si="29"/>
        <v>0</v>
      </c>
      <c r="K44" s="88">
        <f t="shared" ca="1" si="29"/>
        <v>0</v>
      </c>
      <c r="L44" s="87">
        <f t="shared" ref="L44:O44" ca="1" si="30">L42+L43</f>
        <v>0</v>
      </c>
      <c r="M44" s="85">
        <f t="shared" ca="1" si="30"/>
        <v>0</v>
      </c>
      <c r="N44" s="85">
        <f t="shared" ca="1" si="30"/>
        <v>0</v>
      </c>
      <c r="O44" s="85">
        <f t="shared" ca="1" si="30"/>
        <v>0</v>
      </c>
      <c r="P44" s="85">
        <f t="shared" ca="1" si="29"/>
        <v>0</v>
      </c>
      <c r="Q44" s="85">
        <f t="shared" ca="1" si="28"/>
        <v>0</v>
      </c>
      <c r="R44" s="86">
        <f t="shared" ca="1" si="28"/>
        <v>0</v>
      </c>
      <c r="S44" s="87">
        <f t="shared" ca="1" si="28"/>
        <v>0</v>
      </c>
      <c r="T44" s="85">
        <f t="shared" ca="1" si="28"/>
        <v>0</v>
      </c>
      <c r="U44" s="88">
        <f t="shared" ca="1" si="28"/>
        <v>0</v>
      </c>
    </row>
    <row r="45" spans="2:30" ht="5" customHeight="1" thickBot="1" x14ac:dyDescent="0.45"/>
    <row r="46" spans="2:30" s="32" customFormat="1" ht="16.5" thickBot="1" x14ac:dyDescent="0.45">
      <c r="B46" s="71"/>
      <c r="C46" s="74">
        <f ca="1">IFERROR(C44/U44,0)</f>
        <v>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4">
        <f ca="1">IFERROR(T44/U44,0)</f>
        <v>0</v>
      </c>
      <c r="U46" s="73">
        <f ca="1">IFERROR(U44/U44,0)</f>
        <v>0</v>
      </c>
    </row>
    <row r="47" spans="2:30" ht="4.5" customHeight="1" thickBot="1" x14ac:dyDescent="0.45"/>
    <row r="48" spans="2:30" ht="16.5" thickBot="1" x14ac:dyDescent="0.45">
      <c r="C48" s="150" t="s">
        <v>20933</v>
      </c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2"/>
    </row>
    <row r="49" spans="3:19" x14ac:dyDescent="0.4">
      <c r="C49" s="148" t="s">
        <v>20934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88"/>
    </row>
    <row r="50" spans="3:19" ht="16.5" thickBot="1" x14ac:dyDescent="0.45">
      <c r="C50" s="125" t="s">
        <v>20935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7"/>
    </row>
    <row r="51" spans="3:19" ht="16.5" thickBot="1" x14ac:dyDescent="0.45">
      <c r="C51" s="184" t="s">
        <v>20962</v>
      </c>
      <c r="D51" s="185">
        <f ca="1">'cs 1'!D51*(1+gradrate)</f>
        <v>1643.88</v>
      </c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7"/>
    </row>
  </sheetData>
  <mergeCells count="14">
    <mergeCell ref="B15:B16"/>
    <mergeCell ref="C15:U15"/>
    <mergeCell ref="C16:U16"/>
    <mergeCell ref="D18:R18"/>
    <mergeCell ref="D19:K19"/>
    <mergeCell ref="L19:Q19"/>
    <mergeCell ref="C13:U13"/>
    <mergeCell ref="C14:U14"/>
    <mergeCell ref="C12:U12"/>
    <mergeCell ref="R2:U4"/>
    <mergeCell ref="C8:U8"/>
    <mergeCell ref="C9:U9"/>
    <mergeCell ref="C10:U10"/>
    <mergeCell ref="C11:U11"/>
  </mergeCells>
  <printOptions horizontalCentered="1" verticalCentered="1"/>
  <pageMargins left="0" right="0" top="0.25" bottom="0.25" header="0.3" footer="0.3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8A55-6610-4500-81BF-F727EC0C6978}">
  <sheetPr>
    <tabColor theme="3"/>
    <pageSetUpPr fitToPage="1"/>
  </sheetPr>
  <dimension ref="B1:AF51"/>
  <sheetViews>
    <sheetView topLeftCell="A9" zoomScaleNormal="100" workbookViewId="0">
      <selection activeCell="C16" sqref="C16:U16"/>
    </sheetView>
  </sheetViews>
  <sheetFormatPr defaultRowHeight="16" outlineLevelCol="1" x14ac:dyDescent="0.4"/>
  <cols>
    <col min="1" max="1" width="1.26953125" style="31" customWidth="1"/>
    <col min="2" max="2" width="35.1796875" style="31" bestFit="1" customWidth="1"/>
    <col min="3" max="3" width="17.6328125" style="31" customWidth="1"/>
    <col min="4" max="4" width="16.6328125" style="31" customWidth="1"/>
    <col min="5" max="11" width="16.6328125" style="31" hidden="1" customWidth="1" outlineLevel="1"/>
    <col min="12" max="12" width="16.6328125" style="31" customWidth="1" collapsed="1"/>
    <col min="13" max="17" width="16.6328125" style="31" hidden="1" customWidth="1" outlineLevel="1"/>
    <col min="18" max="18" width="16.6328125" style="31" customWidth="1" collapsed="1"/>
    <col min="19" max="19" width="16.6328125" style="31" customWidth="1"/>
    <col min="20" max="21" width="17.6328125" style="31" customWidth="1"/>
    <col min="22" max="22" width="1.26953125" style="31" customWidth="1"/>
    <col min="23" max="23" width="28.36328125" style="32" hidden="1" customWidth="1"/>
    <col min="24" max="24" width="5.1796875" style="32" hidden="1" customWidth="1"/>
    <col min="25" max="27" width="0" style="32" hidden="1" customWidth="1"/>
    <col min="28" max="32" width="0" style="31" hidden="1" customWidth="1"/>
    <col min="33" max="16384" width="8.7265625" style="31"/>
  </cols>
  <sheetData>
    <row r="1" spans="2:32" ht="6.5" customHeight="1" thickBot="1" x14ac:dyDescent="0.45"/>
    <row r="2" spans="2:32" s="32" customFormat="1" ht="26.5" customHeight="1" x14ac:dyDescent="0.4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221" t="str">
        <f>IF(costsharetype="","",costsharetype)</f>
        <v/>
      </c>
      <c r="S2" s="221"/>
      <c r="T2" s="221"/>
      <c r="U2" s="222"/>
      <c r="AE2" s="32" t="str">
        <f>IFERROR(IF(VLOOKUP(MONTH(C15),periodtable[],2,FALSE)&gt;6,YEAR(C15),YEAR(C15)+1),"")</f>
        <v/>
      </c>
      <c r="AF2" s="32">
        <v>3</v>
      </c>
    </row>
    <row r="3" spans="2:32" s="32" customFormat="1" ht="16" customHeight="1" x14ac:dyDescent="0.4"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223"/>
      <c r="S3" s="223"/>
      <c r="T3" s="223"/>
      <c r="U3" s="224"/>
    </row>
    <row r="4" spans="2:32" s="32" customFormat="1" ht="16" customHeight="1" x14ac:dyDescent="0.4"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23"/>
      <c r="S4" s="223"/>
      <c r="T4" s="223"/>
      <c r="U4" s="224"/>
    </row>
    <row r="5" spans="2:32" s="32" customFormat="1" ht="16" customHeight="1" x14ac:dyDescent="0.4"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9"/>
      <c r="S5" s="69"/>
      <c r="T5" s="69"/>
      <c r="U5" s="70"/>
    </row>
    <row r="6" spans="2:32" s="32" customFormat="1" ht="16" customHeight="1" x14ac:dyDescent="0.4">
      <c r="B6" s="65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9"/>
      <c r="S6" s="69"/>
      <c r="T6" s="69"/>
      <c r="U6" s="70"/>
    </row>
    <row r="7" spans="2:32" s="32" customFormat="1" x14ac:dyDescent="0.4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7"/>
    </row>
    <row r="8" spans="2:32" s="32" customFormat="1" x14ac:dyDescent="0.4">
      <c r="B8" s="68" t="s">
        <v>20693</v>
      </c>
      <c r="C8" s="229" t="str">
        <f>IF(DEPT="","",DEPT)</f>
        <v/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/>
    </row>
    <row r="9" spans="2:32" s="32" customFormat="1" x14ac:dyDescent="0.4">
      <c r="B9" s="68" t="s">
        <v>20664</v>
      </c>
      <c r="C9" s="229" t="str">
        <f>IF(principal="","",principal)</f>
        <v/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0"/>
    </row>
    <row r="10" spans="2:32" s="32" customFormat="1" x14ac:dyDescent="0.4">
      <c r="B10" s="68" t="s">
        <v>20700</v>
      </c>
      <c r="C10" s="229" t="str">
        <f>IF(ttl="","",ttl)</f>
        <v/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0"/>
    </row>
    <row r="11" spans="2:32" s="32" customFormat="1" x14ac:dyDescent="0.4">
      <c r="B11" s="68" t="s">
        <v>20662</v>
      </c>
      <c r="C11" s="229" t="str">
        <f>IF(sponny=0,"",sponny)</f>
        <v/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</row>
    <row r="12" spans="2:32" s="32" customFormat="1" x14ac:dyDescent="0.4">
      <c r="B12" s="68" t="s">
        <v>20665</v>
      </c>
      <c r="C12" s="229" t="str">
        <f>IF(RFP="","",RFP)</f>
        <v/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</row>
    <row r="13" spans="2:32" s="32" customFormat="1" x14ac:dyDescent="0.4">
      <c r="B13" s="68" t="s">
        <v>20666</v>
      </c>
      <c r="C13" s="229" t="str">
        <f>IF(SUBS="","",SUBS)</f>
        <v/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</row>
    <row r="14" spans="2:32" s="32" customFormat="1" x14ac:dyDescent="0.4">
      <c r="B14" s="68" t="s">
        <v>20680</v>
      </c>
      <c r="C14" s="225" t="str">
        <f>IF(DUDE="","",DUDE)</f>
        <v/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6"/>
    </row>
    <row r="15" spans="2:32" s="32" customFormat="1" x14ac:dyDescent="0.4">
      <c r="B15" s="218" t="s">
        <v>20701</v>
      </c>
      <c r="C15" s="225" t="str">
        <f>IF(info!M37="","",'cs 2'!C16+1)</f>
        <v/>
      </c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6"/>
    </row>
    <row r="16" spans="2:32" s="32" customFormat="1" ht="16.5" thickBot="1" x14ac:dyDescent="0.45">
      <c r="B16" s="219"/>
      <c r="C16" s="227" t="str">
        <f>IF(C15="","",DATE(YEAR(C15),MONTH(C15)+info!M37,DAY('cs 3'!C15)-1))</f>
        <v/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8"/>
      <c r="W16" s="32" t="str">
        <f>IF(C15="","",IF(VLOOKUP(MONTH(C15),periodtable[],2,FALSE)&gt;6,YEAR(C15),YEAR(C15)+1))</f>
        <v/>
      </c>
    </row>
    <row r="17" spans="2:30" s="32" customFormat="1" ht="4" customHeight="1" thickBot="1" x14ac:dyDescent="0.45"/>
    <row r="18" spans="2:30" s="32" customFormat="1" x14ac:dyDescent="0.4">
      <c r="B18" s="62" t="s">
        <v>20705</v>
      </c>
      <c r="C18" s="60"/>
      <c r="D18" s="220" t="s">
        <v>20703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60"/>
      <c r="T18" s="60"/>
      <c r="U18" s="61"/>
    </row>
    <row r="19" spans="2:30" s="32" customFormat="1" x14ac:dyDescent="0.4">
      <c r="B19" s="134"/>
      <c r="C19" s="135"/>
      <c r="D19" s="217" t="s">
        <v>20953</v>
      </c>
      <c r="E19" s="217"/>
      <c r="F19" s="217"/>
      <c r="G19" s="217"/>
      <c r="H19" s="217"/>
      <c r="I19" s="217"/>
      <c r="J19" s="217"/>
      <c r="K19" s="217"/>
      <c r="L19" s="217" t="s">
        <v>20954</v>
      </c>
      <c r="M19" s="217"/>
      <c r="N19" s="217"/>
      <c r="O19" s="217"/>
      <c r="P19" s="217"/>
      <c r="Q19" s="217"/>
      <c r="R19" s="136"/>
      <c r="S19" s="135"/>
      <c r="T19" s="135"/>
      <c r="U19" s="137"/>
    </row>
    <row r="20" spans="2:30" s="32" customFormat="1" ht="32.5" thickBot="1" x14ac:dyDescent="0.45">
      <c r="B20" s="59"/>
      <c r="C20" s="131" t="s">
        <v>20696</v>
      </c>
      <c r="D20" s="132" t="str">
        <f>IF(DEPT="","Unit Amount",depts!P2)</f>
        <v>Unit Amount</v>
      </c>
      <c r="E20" s="132" t="str">
        <f>IF(depts!P3="","Other Unit Amount",depts!P3)</f>
        <v>Other Unit Amount</v>
      </c>
      <c r="F20" s="132" t="str">
        <f>IF(depts!P4="","Other Unit Amount",depts!P4)</f>
        <v>Other Unit Amount</v>
      </c>
      <c r="G20" s="132" t="str">
        <f>IF(depts!P5="","Other Unit Amount",depts!P5)</f>
        <v>Other Unit Amount</v>
      </c>
      <c r="H20" s="132" t="str">
        <f>IF(depts!P6="","Other Unit Amount",depts!P6)</f>
        <v>Other Unit Amount</v>
      </c>
      <c r="I20" s="132" t="str">
        <f>IF(depts!P7="","Other Unit Amount",depts!P7)</f>
        <v>Other Unit Amount</v>
      </c>
      <c r="J20" s="132" t="str">
        <f>IF(depts!P8="","Other Unit Amount",depts!P8)</f>
        <v>Other Unit Amount</v>
      </c>
      <c r="K20" s="132" t="str">
        <f>IF(depts!P9="","Other Unit Amount",depts!P9)</f>
        <v>Other Unit Amount</v>
      </c>
      <c r="L20" s="132" t="str">
        <f>IF(DEPT="","College Amount",depts!Q2)</f>
        <v>College Amount</v>
      </c>
      <c r="M20" s="132" t="str">
        <f>IFERROR(_xlfn.XLOOKUP(2,Table14[Sum],Table14[College]),"Other College Support")</f>
        <v>Other College Support</v>
      </c>
      <c r="N20" s="132" t="str">
        <f>IFERROR(_xlfn.XLOOKUP(3,Table14[Sum],Table14[College]),"Other College Support")</f>
        <v>Other College Support</v>
      </c>
      <c r="O20" s="132" t="str">
        <f>IFERROR(_xlfn.XLOOKUP(4,Table14[Sum],Table14[College]),"Other College Support")</f>
        <v>Other College Support</v>
      </c>
      <c r="P20" s="132" t="str">
        <f>IFERROR(_xlfn.XLOOKUP(5,Table14[Sum],Table14[College]),"Other College Support")</f>
        <v>Other College Support</v>
      </c>
      <c r="Q20" s="132" t="str">
        <f>IFERROR(_xlfn.XLOOKUP(6,Table14[Sum],Table14[College]),"Other College Support")</f>
        <v>Other College Support</v>
      </c>
      <c r="R20" s="132">
        <v>120</v>
      </c>
      <c r="S20" s="132" t="s">
        <v>20697</v>
      </c>
      <c r="T20" s="132" t="s">
        <v>20698</v>
      </c>
      <c r="U20" s="133" t="s">
        <v>20699</v>
      </c>
      <c r="W20" s="46" t="s">
        <v>0</v>
      </c>
      <c r="X20" s="46"/>
      <c r="Y20" s="46" t="s">
        <v>20915</v>
      </c>
      <c r="Z20" s="46" t="s">
        <v>20713</v>
      </c>
      <c r="AA20" s="75" t="s">
        <v>20916</v>
      </c>
      <c r="AB20" s="75" t="s">
        <v>20917</v>
      </c>
      <c r="AC20" s="32" t="s">
        <v>20740</v>
      </c>
      <c r="AD20" s="33" t="s">
        <v>20697</v>
      </c>
    </row>
    <row r="21" spans="2:30" s="32" customFormat="1" x14ac:dyDescent="0.4">
      <c r="B21" s="39" t="s">
        <v>21</v>
      </c>
      <c r="C21" s="47">
        <f>SUM(C22:C29)</f>
        <v>0</v>
      </c>
      <c r="D21" s="138">
        <f t="shared" ref="D21:S21" si="0">SUM(D22:D29)</f>
        <v>0</v>
      </c>
      <c r="E21" s="40">
        <f t="shared" si="0"/>
        <v>0</v>
      </c>
      <c r="F21" s="40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1">
        <f t="shared" si="0"/>
        <v>0</v>
      </c>
      <c r="L21" s="51">
        <f t="shared" ref="L21" si="1">SUM(L22:L29)</f>
        <v>0</v>
      </c>
      <c r="M21" s="40">
        <f t="shared" ref="M21" si="2">SUM(M22:M29)</f>
        <v>0</v>
      </c>
      <c r="N21" s="40">
        <f t="shared" ref="N21" si="3">SUM(N22:N29)</f>
        <v>0</v>
      </c>
      <c r="O21" s="40">
        <f t="shared" ref="O21" si="4">SUM(O22:O29)</f>
        <v>0</v>
      </c>
      <c r="P21" s="40">
        <f t="shared" si="0"/>
        <v>0</v>
      </c>
      <c r="Q21" s="40">
        <f t="shared" si="0"/>
        <v>0</v>
      </c>
      <c r="R21" s="55">
        <f t="shared" si="0"/>
        <v>0</v>
      </c>
      <c r="S21" s="51">
        <f t="shared" si="0"/>
        <v>0</v>
      </c>
      <c r="T21" s="40">
        <f>SUM(D21:S21)</f>
        <v>0</v>
      </c>
      <c r="U21" s="41">
        <f>C21+T21</f>
        <v>0</v>
      </c>
    </row>
    <row r="22" spans="2:30" x14ac:dyDescent="0.4">
      <c r="B22" s="42" t="s">
        <v>1</v>
      </c>
      <c r="C22" s="48">
        <f>info!N40</f>
        <v>0</v>
      </c>
      <c r="D22" s="139"/>
      <c r="E22" s="43"/>
      <c r="F22" s="43"/>
      <c r="G22" s="43"/>
      <c r="H22" s="43"/>
      <c r="I22" s="43"/>
      <c r="J22" s="43"/>
      <c r="K22" s="140"/>
      <c r="L22" s="52"/>
      <c r="M22" s="43"/>
      <c r="N22" s="43"/>
      <c r="O22" s="43"/>
      <c r="P22" s="43"/>
      <c r="Q22" s="43"/>
      <c r="R22" s="56"/>
      <c r="S22" s="52"/>
      <c r="T22" s="34">
        <f t="shared" ref="T22:T43" si="5">SUM(D22:S22)</f>
        <v>0</v>
      </c>
      <c r="U22" s="35">
        <f t="shared" ref="U22:U43" si="6">C22+T22</f>
        <v>0</v>
      </c>
      <c r="W22" s="32" t="str">
        <f>_xlfn.XLOOKUP(B22,cscattable[Category],cscattable[TRACs
Category])</f>
        <v>Personnel</v>
      </c>
      <c r="X22" s="32" t="str">
        <f>$W$16</f>
        <v/>
      </c>
      <c r="Y22" s="76">
        <f t="shared" ref="Y22:AA28" si="7">D22</f>
        <v>0</v>
      </c>
      <c r="Z22" s="76">
        <f t="shared" si="7"/>
        <v>0</v>
      </c>
      <c r="AA22" s="76">
        <f t="shared" si="7"/>
        <v>0</v>
      </c>
      <c r="AB22" s="76">
        <f t="shared" ref="AB22:AD39" si="8">Q22</f>
        <v>0</v>
      </c>
      <c r="AC22" s="76">
        <f t="shared" si="8"/>
        <v>0</v>
      </c>
      <c r="AD22" s="76">
        <f t="shared" si="8"/>
        <v>0</v>
      </c>
    </row>
    <row r="23" spans="2:30" x14ac:dyDescent="0.4">
      <c r="B23" s="44" t="s">
        <v>2</v>
      </c>
      <c r="C23" s="49">
        <f>info!N41</f>
        <v>0</v>
      </c>
      <c r="D23" s="141"/>
      <c r="E23" s="45"/>
      <c r="F23" s="45"/>
      <c r="G23" s="45"/>
      <c r="H23" s="45"/>
      <c r="I23" s="45"/>
      <c r="J23" s="45"/>
      <c r="K23" s="142"/>
      <c r="L23" s="53"/>
      <c r="M23" s="45"/>
      <c r="N23" s="45"/>
      <c r="O23" s="45"/>
      <c r="P23" s="45"/>
      <c r="Q23" s="45"/>
      <c r="R23" s="57"/>
      <c r="S23" s="53"/>
      <c r="T23" s="37">
        <f t="shared" si="5"/>
        <v>0</v>
      </c>
      <c r="U23" s="38">
        <f t="shared" si="6"/>
        <v>0</v>
      </c>
      <c r="W23" s="32" t="str">
        <f>_xlfn.XLOOKUP(B23,cscattable[Category],cscattable[TRACs
Category])</f>
        <v>Personnel</v>
      </c>
      <c r="X23" s="32" t="str">
        <f t="shared" ref="X23:X40" si="9">$W$16</f>
        <v/>
      </c>
      <c r="Y23" s="76">
        <f t="shared" si="7"/>
        <v>0</v>
      </c>
      <c r="Z23" s="76">
        <f t="shared" si="7"/>
        <v>0</v>
      </c>
      <c r="AA23" s="76">
        <f t="shared" si="7"/>
        <v>0</v>
      </c>
      <c r="AB23" s="76">
        <f t="shared" si="8"/>
        <v>0</v>
      </c>
      <c r="AC23" s="76">
        <f t="shared" si="8"/>
        <v>0</v>
      </c>
      <c r="AD23" s="76">
        <f t="shared" si="8"/>
        <v>0</v>
      </c>
    </row>
    <row r="24" spans="2:30" x14ac:dyDescent="0.4">
      <c r="B24" s="42" t="s">
        <v>6</v>
      </c>
      <c r="C24" s="48">
        <f>info!N42</f>
        <v>0</v>
      </c>
      <c r="D24" s="139"/>
      <c r="E24" s="43"/>
      <c r="F24" s="43"/>
      <c r="G24" s="43"/>
      <c r="H24" s="43"/>
      <c r="I24" s="43"/>
      <c r="J24" s="43"/>
      <c r="K24" s="140"/>
      <c r="L24" s="52"/>
      <c r="M24" s="43"/>
      <c r="N24" s="43"/>
      <c r="O24" s="43"/>
      <c r="P24" s="43"/>
      <c r="Q24" s="43"/>
      <c r="R24" s="56"/>
      <c r="S24" s="52"/>
      <c r="T24" s="34">
        <f t="shared" si="5"/>
        <v>0</v>
      </c>
      <c r="U24" s="35">
        <f t="shared" si="6"/>
        <v>0</v>
      </c>
      <c r="W24" s="32" t="str">
        <f>_xlfn.XLOOKUP(B24,cscattable[Category],cscattable[TRACs
Category])</f>
        <v>Personnel</v>
      </c>
      <c r="X24" s="32" t="str">
        <f t="shared" si="9"/>
        <v/>
      </c>
      <c r="Y24" s="76">
        <f t="shared" si="7"/>
        <v>0</v>
      </c>
      <c r="Z24" s="76">
        <f t="shared" si="7"/>
        <v>0</v>
      </c>
      <c r="AA24" s="76">
        <f t="shared" si="7"/>
        <v>0</v>
      </c>
      <c r="AB24" s="76">
        <f t="shared" si="8"/>
        <v>0</v>
      </c>
      <c r="AC24" s="76">
        <f t="shared" si="8"/>
        <v>0</v>
      </c>
      <c r="AD24" s="76">
        <f t="shared" si="8"/>
        <v>0</v>
      </c>
    </row>
    <row r="25" spans="2:30" x14ac:dyDescent="0.4">
      <c r="B25" s="44" t="s">
        <v>7</v>
      </c>
      <c r="C25" s="49">
        <f>info!N43</f>
        <v>0</v>
      </c>
      <c r="D25" s="141"/>
      <c r="E25" s="45"/>
      <c r="F25" s="45"/>
      <c r="G25" s="45"/>
      <c r="H25" s="45"/>
      <c r="I25" s="45"/>
      <c r="J25" s="45"/>
      <c r="K25" s="142"/>
      <c r="L25" s="53"/>
      <c r="M25" s="45"/>
      <c r="N25" s="45"/>
      <c r="O25" s="45"/>
      <c r="P25" s="45"/>
      <c r="Q25" s="45"/>
      <c r="R25" s="57"/>
      <c r="S25" s="53"/>
      <c r="T25" s="37">
        <f t="shared" si="5"/>
        <v>0</v>
      </c>
      <c r="U25" s="38">
        <f t="shared" si="6"/>
        <v>0</v>
      </c>
      <c r="W25" s="32" t="str">
        <f>_xlfn.XLOOKUP(B25,cscattable[Category],cscattable[TRACs
Category])</f>
        <v>Personnel</v>
      </c>
      <c r="X25" s="32" t="str">
        <f t="shared" si="9"/>
        <v/>
      </c>
      <c r="Y25" s="76">
        <f t="shared" si="7"/>
        <v>0</v>
      </c>
      <c r="Z25" s="76">
        <f t="shared" si="7"/>
        <v>0</v>
      </c>
      <c r="AA25" s="76">
        <f t="shared" si="7"/>
        <v>0</v>
      </c>
      <c r="AB25" s="76">
        <f t="shared" si="8"/>
        <v>0</v>
      </c>
      <c r="AC25" s="76">
        <f t="shared" si="8"/>
        <v>0</v>
      </c>
      <c r="AD25" s="76">
        <f t="shared" si="8"/>
        <v>0</v>
      </c>
    </row>
    <row r="26" spans="2:30" x14ac:dyDescent="0.4">
      <c r="B26" s="42" t="s">
        <v>9</v>
      </c>
      <c r="C26" s="48">
        <f>info!N44</f>
        <v>0</v>
      </c>
      <c r="D26" s="139"/>
      <c r="E26" s="43"/>
      <c r="F26" s="43"/>
      <c r="G26" s="43"/>
      <c r="H26" s="43"/>
      <c r="I26" s="43"/>
      <c r="J26" s="43"/>
      <c r="K26" s="140"/>
      <c r="L26" s="52"/>
      <c r="M26" s="43"/>
      <c r="N26" s="43"/>
      <c r="O26" s="43"/>
      <c r="P26" s="43"/>
      <c r="Q26" s="43"/>
      <c r="R26" s="56"/>
      <c r="S26" s="52"/>
      <c r="T26" s="34">
        <f t="shared" si="5"/>
        <v>0</v>
      </c>
      <c r="U26" s="35">
        <f t="shared" si="6"/>
        <v>0</v>
      </c>
      <c r="W26" s="32" t="str">
        <f>_xlfn.XLOOKUP(B26,cscattable[Category],cscattable[TRACs
Category])</f>
        <v>Post Doc Support</v>
      </c>
      <c r="X26" s="32" t="str">
        <f t="shared" si="9"/>
        <v/>
      </c>
      <c r="Y26" s="76">
        <f t="shared" si="7"/>
        <v>0</v>
      </c>
      <c r="Z26" s="76">
        <f t="shared" si="7"/>
        <v>0</v>
      </c>
      <c r="AA26" s="76">
        <f t="shared" si="7"/>
        <v>0</v>
      </c>
      <c r="AB26" s="76">
        <f t="shared" si="8"/>
        <v>0</v>
      </c>
      <c r="AC26" s="76">
        <f t="shared" si="8"/>
        <v>0</v>
      </c>
      <c r="AD26" s="76">
        <f t="shared" si="8"/>
        <v>0</v>
      </c>
    </row>
    <row r="27" spans="2:30" x14ac:dyDescent="0.4">
      <c r="B27" s="44" t="s">
        <v>11</v>
      </c>
      <c r="C27" s="49">
        <f>info!N45</f>
        <v>0</v>
      </c>
      <c r="D27" s="141">
        <f>ROUND(D49*D50,0)</f>
        <v>0</v>
      </c>
      <c r="E27" s="45">
        <f t="shared" ref="E27:S27" si="10">ROUND(E49*E50,0)</f>
        <v>0</v>
      </c>
      <c r="F27" s="45">
        <f t="shared" si="10"/>
        <v>0</v>
      </c>
      <c r="G27" s="45">
        <f t="shared" si="10"/>
        <v>0</v>
      </c>
      <c r="H27" s="45">
        <f t="shared" si="10"/>
        <v>0</v>
      </c>
      <c r="I27" s="45">
        <f t="shared" si="10"/>
        <v>0</v>
      </c>
      <c r="J27" s="45">
        <f t="shared" si="10"/>
        <v>0</v>
      </c>
      <c r="K27" s="142">
        <f t="shared" si="10"/>
        <v>0</v>
      </c>
      <c r="L27" s="53">
        <f t="shared" si="10"/>
        <v>0</v>
      </c>
      <c r="M27" s="45">
        <f t="shared" si="10"/>
        <v>0</v>
      </c>
      <c r="N27" s="45">
        <f t="shared" si="10"/>
        <v>0</v>
      </c>
      <c r="O27" s="45">
        <f t="shared" si="10"/>
        <v>0</v>
      </c>
      <c r="P27" s="45">
        <f t="shared" si="10"/>
        <v>0</v>
      </c>
      <c r="Q27" s="45">
        <f t="shared" si="10"/>
        <v>0</v>
      </c>
      <c r="R27" s="57">
        <f t="shared" si="10"/>
        <v>0</v>
      </c>
      <c r="S27" s="53">
        <f t="shared" si="10"/>
        <v>0</v>
      </c>
      <c r="T27" s="37">
        <f t="shared" si="5"/>
        <v>0</v>
      </c>
      <c r="U27" s="38">
        <f t="shared" si="6"/>
        <v>0</v>
      </c>
      <c r="W27" s="32" t="str">
        <f>_xlfn.XLOOKUP(B27,cscattable[Category],cscattable[TRACs
Category])</f>
        <v>Graduate Research Assistants</v>
      </c>
      <c r="X27" s="32" t="str">
        <f t="shared" si="9"/>
        <v/>
      </c>
      <c r="Y27" s="76">
        <f t="shared" si="7"/>
        <v>0</v>
      </c>
      <c r="Z27" s="76">
        <f t="shared" si="7"/>
        <v>0</v>
      </c>
      <c r="AA27" s="76">
        <f t="shared" si="7"/>
        <v>0</v>
      </c>
      <c r="AB27" s="76">
        <f t="shared" si="8"/>
        <v>0</v>
      </c>
      <c r="AC27" s="76">
        <f t="shared" si="8"/>
        <v>0</v>
      </c>
      <c r="AD27" s="76">
        <f t="shared" si="8"/>
        <v>0</v>
      </c>
    </row>
    <row r="28" spans="2:30" x14ac:dyDescent="0.4">
      <c r="B28" s="42" t="s">
        <v>20920</v>
      </c>
      <c r="C28" s="48">
        <f>info!N46</f>
        <v>0</v>
      </c>
      <c r="D28" s="139"/>
      <c r="E28" s="43"/>
      <c r="F28" s="43"/>
      <c r="G28" s="43"/>
      <c r="H28" s="43"/>
      <c r="I28" s="43"/>
      <c r="J28" s="43"/>
      <c r="K28" s="140"/>
      <c r="L28" s="52"/>
      <c r="M28" s="43"/>
      <c r="N28" s="43"/>
      <c r="O28" s="43"/>
      <c r="P28" s="43"/>
      <c r="Q28" s="43"/>
      <c r="R28" s="56"/>
      <c r="S28" s="52"/>
      <c r="T28" s="34">
        <f t="shared" si="5"/>
        <v>0</v>
      </c>
      <c r="U28" s="35">
        <f t="shared" si="6"/>
        <v>0</v>
      </c>
      <c r="W28" s="32" t="e">
        <f>_xlfn.XLOOKUP(B28,cscattable[Category],cscattable[TRACs
Category])</f>
        <v>#N/A</v>
      </c>
      <c r="X28" s="32" t="str">
        <f t="shared" si="9"/>
        <v/>
      </c>
      <c r="Y28" s="76">
        <f t="shared" si="7"/>
        <v>0</v>
      </c>
      <c r="Z28" s="76">
        <f t="shared" si="7"/>
        <v>0</v>
      </c>
      <c r="AA28" s="76">
        <f t="shared" si="7"/>
        <v>0</v>
      </c>
      <c r="AB28" s="76">
        <f t="shared" si="8"/>
        <v>0</v>
      </c>
      <c r="AC28" s="76">
        <f t="shared" si="8"/>
        <v>0</v>
      </c>
      <c r="AD28" s="76">
        <f t="shared" si="8"/>
        <v>0</v>
      </c>
    </row>
    <row r="29" spans="2:30" x14ac:dyDescent="0.4">
      <c r="B29" s="44" t="s">
        <v>8</v>
      </c>
      <c r="C29" s="49">
        <f>info!N47</f>
        <v>0</v>
      </c>
      <c r="D29" s="141"/>
      <c r="E29" s="45"/>
      <c r="F29" s="45"/>
      <c r="G29" s="45"/>
      <c r="H29" s="45"/>
      <c r="I29" s="45"/>
      <c r="J29" s="45"/>
      <c r="K29" s="142"/>
      <c r="L29" s="53"/>
      <c r="M29" s="45"/>
      <c r="N29" s="45"/>
      <c r="O29" s="45"/>
      <c r="P29" s="45"/>
      <c r="Q29" s="45"/>
      <c r="R29" s="57"/>
      <c r="S29" s="53"/>
      <c r="T29" s="37">
        <f t="shared" ref="T29:T39" si="11">SUM(D29:S29)</f>
        <v>0</v>
      </c>
      <c r="U29" s="38">
        <f t="shared" ref="U29:U39" si="12">C29+T29</f>
        <v>0</v>
      </c>
      <c r="Y29" s="76"/>
      <c r="Z29" s="76"/>
      <c r="AA29" s="76"/>
      <c r="AB29" s="76"/>
      <c r="AC29" s="76"/>
      <c r="AD29" s="76"/>
    </row>
    <row r="30" spans="2:30" s="32" customFormat="1" x14ac:dyDescent="0.4">
      <c r="B30" s="77" t="s">
        <v>13</v>
      </c>
      <c r="C30" s="78">
        <f>info!N48</f>
        <v>0</v>
      </c>
      <c r="D30" s="143">
        <f t="shared" ref="D30:S30" ca="1" si="13">ROUND((D22+D23+D24+D25+D26+D29)*fullfb,0)+ROUND(D27*grad,0)</f>
        <v>0</v>
      </c>
      <c r="E30" s="79">
        <f t="shared" ca="1" si="13"/>
        <v>0</v>
      </c>
      <c r="F30" s="79">
        <f t="shared" ca="1" si="13"/>
        <v>0</v>
      </c>
      <c r="G30" s="79">
        <f t="shared" ca="1" si="13"/>
        <v>0</v>
      </c>
      <c r="H30" s="79">
        <f t="shared" ca="1" si="13"/>
        <v>0</v>
      </c>
      <c r="I30" s="79">
        <f t="shared" ca="1" si="13"/>
        <v>0</v>
      </c>
      <c r="J30" s="79">
        <f t="shared" ca="1" si="13"/>
        <v>0</v>
      </c>
      <c r="K30" s="82">
        <f t="shared" ca="1" si="13"/>
        <v>0</v>
      </c>
      <c r="L30" s="81">
        <f t="shared" ca="1" si="13"/>
        <v>0</v>
      </c>
      <c r="M30" s="79">
        <f t="shared" ca="1" si="13"/>
        <v>0</v>
      </c>
      <c r="N30" s="79">
        <f t="shared" ca="1" si="13"/>
        <v>0</v>
      </c>
      <c r="O30" s="79">
        <f t="shared" ca="1" si="13"/>
        <v>0</v>
      </c>
      <c r="P30" s="79">
        <f t="shared" ca="1" si="13"/>
        <v>0</v>
      </c>
      <c r="Q30" s="79">
        <f t="shared" ca="1" si="13"/>
        <v>0</v>
      </c>
      <c r="R30" s="80">
        <f t="shared" ca="1" si="13"/>
        <v>0</v>
      </c>
      <c r="S30" s="81">
        <f t="shared" ca="1" si="13"/>
        <v>0</v>
      </c>
      <c r="T30" s="79">
        <f t="shared" ca="1" si="11"/>
        <v>0</v>
      </c>
      <c r="U30" s="82">
        <f t="shared" ca="1" si="12"/>
        <v>0</v>
      </c>
      <c r="W30" s="32" t="str">
        <f>_xlfn.XLOOKUP(B30,cscattable[Category],cscattable[TRACs
Category])</f>
        <v>NON - TRACs</v>
      </c>
      <c r="X30" s="32" t="str">
        <f t="shared" si="9"/>
        <v/>
      </c>
      <c r="Y30" s="76">
        <f t="shared" ref="Y30:AA33" ca="1" si="14">D30</f>
        <v>0</v>
      </c>
      <c r="Z30" s="76">
        <f t="shared" ca="1" si="14"/>
        <v>0</v>
      </c>
      <c r="AA30" s="76">
        <f t="shared" ca="1" si="14"/>
        <v>0</v>
      </c>
      <c r="AB30" s="76">
        <f t="shared" ca="1" si="8"/>
        <v>0</v>
      </c>
      <c r="AC30" s="76">
        <f t="shared" ca="1" si="8"/>
        <v>0</v>
      </c>
      <c r="AD30" s="76">
        <f t="shared" ca="1" si="8"/>
        <v>0</v>
      </c>
    </row>
    <row r="31" spans="2:30" s="32" customFormat="1" x14ac:dyDescent="0.4">
      <c r="B31" s="36" t="s">
        <v>18</v>
      </c>
      <c r="C31" s="50">
        <f>info!N49</f>
        <v>0</v>
      </c>
      <c r="D31" s="144"/>
      <c r="E31" s="37"/>
      <c r="F31" s="37"/>
      <c r="G31" s="37"/>
      <c r="H31" s="37"/>
      <c r="I31" s="37"/>
      <c r="J31" s="37"/>
      <c r="K31" s="38"/>
      <c r="L31" s="54"/>
      <c r="M31" s="37"/>
      <c r="N31" s="37"/>
      <c r="O31" s="37"/>
      <c r="P31" s="37"/>
      <c r="Q31" s="37"/>
      <c r="R31" s="58"/>
      <c r="S31" s="54"/>
      <c r="T31" s="37">
        <f t="shared" si="11"/>
        <v>0</v>
      </c>
      <c r="U31" s="38">
        <f t="shared" si="12"/>
        <v>0</v>
      </c>
      <c r="W31" s="32" t="str">
        <f>_xlfn.XLOOKUP(B31,cscattable[Category],cscattable[TRACs
Category])</f>
        <v>Travel</v>
      </c>
      <c r="X31" s="32" t="str">
        <f t="shared" si="9"/>
        <v/>
      </c>
      <c r="Y31" s="76">
        <f t="shared" si="14"/>
        <v>0</v>
      </c>
      <c r="Z31" s="76">
        <f t="shared" si="14"/>
        <v>0</v>
      </c>
      <c r="AA31" s="76">
        <f t="shared" si="14"/>
        <v>0</v>
      </c>
      <c r="AB31" s="76">
        <f t="shared" si="8"/>
        <v>0</v>
      </c>
      <c r="AC31" s="76">
        <f t="shared" si="8"/>
        <v>0</v>
      </c>
      <c r="AD31" s="76">
        <f t="shared" si="8"/>
        <v>0</v>
      </c>
    </row>
    <row r="32" spans="2:30" s="32" customFormat="1" x14ac:dyDescent="0.4">
      <c r="B32" s="77" t="s">
        <v>19</v>
      </c>
      <c r="C32" s="78">
        <f>info!N50</f>
        <v>0</v>
      </c>
      <c r="D32" s="143"/>
      <c r="E32" s="79"/>
      <c r="F32" s="79"/>
      <c r="G32" s="79"/>
      <c r="H32" s="79"/>
      <c r="I32" s="79"/>
      <c r="J32" s="79"/>
      <c r="K32" s="82"/>
      <c r="L32" s="81"/>
      <c r="M32" s="79"/>
      <c r="N32" s="79"/>
      <c r="O32" s="79"/>
      <c r="P32" s="79"/>
      <c r="Q32" s="79"/>
      <c r="R32" s="80"/>
      <c r="S32" s="81"/>
      <c r="T32" s="79">
        <f t="shared" si="11"/>
        <v>0</v>
      </c>
      <c r="U32" s="82">
        <f t="shared" si="12"/>
        <v>0</v>
      </c>
      <c r="W32" s="32" t="str">
        <f>_xlfn.XLOOKUP(B32,cscattable[Category],cscattable[TRACs
Category])</f>
        <v>Equipment</v>
      </c>
      <c r="X32" s="32" t="str">
        <f t="shared" si="9"/>
        <v/>
      </c>
      <c r="Y32" s="76">
        <f t="shared" si="14"/>
        <v>0</v>
      </c>
      <c r="Z32" s="76">
        <f t="shared" si="14"/>
        <v>0</v>
      </c>
      <c r="AA32" s="76">
        <f t="shared" si="14"/>
        <v>0</v>
      </c>
      <c r="AB32" s="76">
        <f t="shared" si="8"/>
        <v>0</v>
      </c>
      <c r="AC32" s="76">
        <f t="shared" si="8"/>
        <v>0</v>
      </c>
      <c r="AD32" s="76">
        <f t="shared" si="8"/>
        <v>0</v>
      </c>
    </row>
    <row r="33" spans="2:30" s="32" customFormat="1" x14ac:dyDescent="0.4">
      <c r="B33" s="36" t="s">
        <v>20</v>
      </c>
      <c r="C33" s="50">
        <f>info!N51</f>
        <v>0</v>
      </c>
      <c r="D33" s="144"/>
      <c r="E33" s="37"/>
      <c r="F33" s="37"/>
      <c r="G33" s="37"/>
      <c r="H33" s="37"/>
      <c r="I33" s="37"/>
      <c r="J33" s="37"/>
      <c r="K33" s="38"/>
      <c r="L33" s="54"/>
      <c r="M33" s="37"/>
      <c r="N33" s="37"/>
      <c r="O33" s="37"/>
      <c r="P33" s="37"/>
      <c r="Q33" s="37"/>
      <c r="R33" s="58"/>
      <c r="S33" s="54"/>
      <c r="T33" s="37">
        <f t="shared" si="11"/>
        <v>0</v>
      </c>
      <c r="U33" s="38">
        <f t="shared" si="12"/>
        <v>0</v>
      </c>
      <c r="W33" s="32" t="str">
        <f>_xlfn.XLOOKUP(B33,cscattable[Category],cscattable[TRACs
Category])</f>
        <v>M &amp; S</v>
      </c>
      <c r="X33" s="32" t="str">
        <f t="shared" si="9"/>
        <v/>
      </c>
      <c r="Y33" s="76">
        <f t="shared" si="14"/>
        <v>0</v>
      </c>
      <c r="Z33" s="76">
        <f t="shared" si="14"/>
        <v>0</v>
      </c>
      <c r="AA33" s="76">
        <f t="shared" si="14"/>
        <v>0</v>
      </c>
      <c r="AB33" s="76">
        <f t="shared" si="8"/>
        <v>0</v>
      </c>
      <c r="AC33" s="76">
        <f t="shared" si="8"/>
        <v>0</v>
      </c>
      <c r="AD33" s="76">
        <f t="shared" si="8"/>
        <v>0</v>
      </c>
    </row>
    <row r="34" spans="2:30" s="32" customFormat="1" x14ac:dyDescent="0.4">
      <c r="B34" s="77" t="s">
        <v>20922</v>
      </c>
      <c r="C34" s="78">
        <f>info!N52</f>
        <v>0</v>
      </c>
      <c r="D34" s="143"/>
      <c r="E34" s="79"/>
      <c r="F34" s="79"/>
      <c r="G34" s="79"/>
      <c r="H34" s="79"/>
      <c r="I34" s="79"/>
      <c r="J34" s="79"/>
      <c r="K34" s="82"/>
      <c r="L34" s="81"/>
      <c r="M34" s="79"/>
      <c r="N34" s="79"/>
      <c r="O34" s="79"/>
      <c r="P34" s="79"/>
      <c r="Q34" s="79"/>
      <c r="R34" s="80"/>
      <c r="S34" s="81"/>
      <c r="T34" s="79">
        <f t="shared" si="11"/>
        <v>0</v>
      </c>
      <c r="U34" s="82">
        <f t="shared" si="12"/>
        <v>0</v>
      </c>
      <c r="Y34" s="76"/>
      <c r="Z34" s="76"/>
      <c r="AA34" s="76"/>
      <c r="AB34" s="76"/>
      <c r="AC34" s="76"/>
      <c r="AD34" s="76"/>
    </row>
    <row r="35" spans="2:30" s="32" customFormat="1" x14ac:dyDescent="0.4">
      <c r="B35" s="36" t="s">
        <v>42</v>
      </c>
      <c r="C35" s="50">
        <f>info!N53</f>
        <v>0</v>
      </c>
      <c r="D35" s="144"/>
      <c r="E35" s="37"/>
      <c r="F35" s="37"/>
      <c r="G35" s="37"/>
      <c r="H35" s="37"/>
      <c r="I35" s="37"/>
      <c r="J35" s="37"/>
      <c r="K35" s="38"/>
      <c r="L35" s="54"/>
      <c r="M35" s="37"/>
      <c r="N35" s="37"/>
      <c r="O35" s="37"/>
      <c r="P35" s="37"/>
      <c r="Q35" s="37"/>
      <c r="R35" s="58"/>
      <c r="S35" s="54"/>
      <c r="T35" s="37">
        <f t="shared" si="11"/>
        <v>0</v>
      </c>
      <c r="U35" s="38">
        <f t="shared" si="12"/>
        <v>0</v>
      </c>
      <c r="W35" s="32" t="str">
        <f>_xlfn.XLOOKUP(B35,cscattable[Category],cscattable[TRACs
Category])</f>
        <v>HPC Equip. (To OIT)</v>
      </c>
      <c r="X35" s="32" t="str">
        <f t="shared" si="9"/>
        <v/>
      </c>
      <c r="Y35" s="76">
        <f t="shared" ref="Y35:AA40" si="15">D35</f>
        <v>0</v>
      </c>
      <c r="Z35" s="76">
        <f t="shared" si="15"/>
        <v>0</v>
      </c>
      <c r="AA35" s="76">
        <f t="shared" si="15"/>
        <v>0</v>
      </c>
      <c r="AB35" s="76">
        <f t="shared" si="8"/>
        <v>0</v>
      </c>
      <c r="AC35" s="76">
        <f t="shared" si="8"/>
        <v>0</v>
      </c>
      <c r="AD35" s="76">
        <f t="shared" si="8"/>
        <v>0</v>
      </c>
    </row>
    <row r="36" spans="2:30" s="32" customFormat="1" x14ac:dyDescent="0.4">
      <c r="B36" s="77" t="s">
        <v>20921</v>
      </c>
      <c r="C36" s="78">
        <f>info!N54</f>
        <v>0</v>
      </c>
      <c r="D36" s="143"/>
      <c r="E36" s="79"/>
      <c r="F36" s="79"/>
      <c r="G36" s="79"/>
      <c r="H36" s="79"/>
      <c r="I36" s="79"/>
      <c r="J36" s="79"/>
      <c r="K36" s="82"/>
      <c r="L36" s="81"/>
      <c r="M36" s="79"/>
      <c r="N36" s="79"/>
      <c r="O36" s="79"/>
      <c r="P36" s="79"/>
      <c r="Q36" s="79"/>
      <c r="R36" s="80"/>
      <c r="S36" s="81"/>
      <c r="T36" s="79">
        <f t="shared" si="11"/>
        <v>0</v>
      </c>
      <c r="U36" s="82">
        <f t="shared" si="12"/>
        <v>0</v>
      </c>
      <c r="W36" s="32" t="e">
        <f>_xlfn.XLOOKUP(B36,cscattable[Category],cscattable[TRACs
Category])</f>
        <v>#N/A</v>
      </c>
      <c r="X36" s="32" t="str">
        <f t="shared" si="9"/>
        <v/>
      </c>
      <c r="Y36" s="76">
        <f t="shared" si="15"/>
        <v>0</v>
      </c>
      <c r="Z36" s="76">
        <f t="shared" si="15"/>
        <v>0</v>
      </c>
      <c r="AA36" s="76">
        <f t="shared" si="15"/>
        <v>0</v>
      </c>
      <c r="AB36" s="76">
        <f t="shared" si="8"/>
        <v>0</v>
      </c>
      <c r="AC36" s="76">
        <f t="shared" si="8"/>
        <v>0</v>
      </c>
      <c r="AD36" s="76">
        <f t="shared" si="8"/>
        <v>0</v>
      </c>
    </row>
    <row r="37" spans="2:30" s="32" customFormat="1" x14ac:dyDescent="0.4">
      <c r="B37" s="36" t="s">
        <v>27</v>
      </c>
      <c r="C37" s="50">
        <f>info!N55</f>
        <v>0</v>
      </c>
      <c r="D37" s="144"/>
      <c r="E37" s="37"/>
      <c r="F37" s="37"/>
      <c r="G37" s="37"/>
      <c r="H37" s="37"/>
      <c r="I37" s="37"/>
      <c r="J37" s="37"/>
      <c r="K37" s="38"/>
      <c r="L37" s="54"/>
      <c r="M37" s="37"/>
      <c r="N37" s="37"/>
      <c r="O37" s="37"/>
      <c r="P37" s="37"/>
      <c r="Q37" s="37"/>
      <c r="R37" s="58"/>
      <c r="S37" s="54"/>
      <c r="T37" s="37">
        <f t="shared" si="11"/>
        <v>0</v>
      </c>
      <c r="U37" s="38">
        <f t="shared" si="12"/>
        <v>0</v>
      </c>
      <c r="W37" s="32" t="str">
        <f>_xlfn.XLOOKUP(B37,cscattable[Category],cscattable[TRACs
Category])</f>
        <v>NON - TRACs</v>
      </c>
      <c r="X37" s="32" t="str">
        <f t="shared" si="9"/>
        <v/>
      </c>
      <c r="Y37" s="76">
        <f t="shared" si="15"/>
        <v>0</v>
      </c>
      <c r="Z37" s="76">
        <f t="shared" si="15"/>
        <v>0</v>
      </c>
      <c r="AA37" s="76">
        <f t="shared" si="15"/>
        <v>0</v>
      </c>
      <c r="AB37" s="76">
        <f t="shared" si="8"/>
        <v>0</v>
      </c>
      <c r="AC37" s="76">
        <f t="shared" si="8"/>
        <v>0</v>
      </c>
      <c r="AD37" s="76">
        <f t="shared" si="8"/>
        <v>0</v>
      </c>
    </row>
    <row r="38" spans="2:30" s="32" customFormat="1" x14ac:dyDescent="0.4">
      <c r="B38" s="77" t="s">
        <v>39</v>
      </c>
      <c r="C38" s="78">
        <f>info!N56</f>
        <v>0</v>
      </c>
      <c r="D38" s="143"/>
      <c r="E38" s="79"/>
      <c r="F38" s="79"/>
      <c r="G38" s="79"/>
      <c r="H38" s="79"/>
      <c r="I38" s="79"/>
      <c r="J38" s="79"/>
      <c r="K38" s="82"/>
      <c r="L38" s="81"/>
      <c r="M38" s="79"/>
      <c r="N38" s="79"/>
      <c r="O38" s="79"/>
      <c r="P38" s="79"/>
      <c r="Q38" s="79"/>
      <c r="R38" s="80"/>
      <c r="S38" s="81"/>
      <c r="T38" s="79">
        <f t="shared" si="11"/>
        <v>0</v>
      </c>
      <c r="U38" s="82">
        <f t="shared" si="12"/>
        <v>0</v>
      </c>
      <c r="W38" s="32" t="str">
        <f>_xlfn.XLOOKUP(B38,cscattable[Category],cscattable[TRACs
Category])</f>
        <v>Other</v>
      </c>
      <c r="X38" s="32" t="str">
        <f t="shared" si="9"/>
        <v/>
      </c>
      <c r="Y38" s="76">
        <f t="shared" si="15"/>
        <v>0</v>
      </c>
      <c r="Z38" s="76">
        <f t="shared" si="15"/>
        <v>0</v>
      </c>
      <c r="AA38" s="76">
        <f t="shared" si="15"/>
        <v>0</v>
      </c>
      <c r="AB38" s="76">
        <f t="shared" si="8"/>
        <v>0</v>
      </c>
      <c r="AC38" s="76">
        <f t="shared" si="8"/>
        <v>0</v>
      </c>
      <c r="AD38" s="76">
        <f t="shared" si="8"/>
        <v>0</v>
      </c>
    </row>
    <row r="39" spans="2:30" s="32" customFormat="1" x14ac:dyDescent="0.4">
      <c r="B39" s="36" t="s">
        <v>23</v>
      </c>
      <c r="C39" s="50">
        <f>info!N57</f>
        <v>0</v>
      </c>
      <c r="D39" s="144">
        <f ca="1">ROUND(D50*$D$51,0)</f>
        <v>0</v>
      </c>
      <c r="E39" s="37">
        <f t="shared" ref="E39:S39" ca="1" si="16">ROUND(E50*$D$51,0)</f>
        <v>0</v>
      </c>
      <c r="F39" s="37">
        <f t="shared" ca="1" si="16"/>
        <v>0</v>
      </c>
      <c r="G39" s="37">
        <f t="shared" ca="1" si="16"/>
        <v>0</v>
      </c>
      <c r="H39" s="37">
        <f t="shared" ca="1" si="16"/>
        <v>0</v>
      </c>
      <c r="I39" s="37">
        <f t="shared" ca="1" si="16"/>
        <v>0</v>
      </c>
      <c r="J39" s="37">
        <f t="shared" ca="1" si="16"/>
        <v>0</v>
      </c>
      <c r="K39" s="38">
        <f t="shared" ca="1" si="16"/>
        <v>0</v>
      </c>
      <c r="L39" s="54">
        <f t="shared" ca="1" si="16"/>
        <v>0</v>
      </c>
      <c r="M39" s="37">
        <f t="shared" ca="1" si="16"/>
        <v>0</v>
      </c>
      <c r="N39" s="37">
        <f t="shared" ca="1" si="16"/>
        <v>0</v>
      </c>
      <c r="O39" s="37">
        <f t="shared" ca="1" si="16"/>
        <v>0</v>
      </c>
      <c r="P39" s="37">
        <f t="shared" ca="1" si="16"/>
        <v>0</v>
      </c>
      <c r="Q39" s="37">
        <f t="shared" ca="1" si="16"/>
        <v>0</v>
      </c>
      <c r="R39" s="58">
        <f t="shared" ca="1" si="16"/>
        <v>0</v>
      </c>
      <c r="S39" s="54">
        <f t="shared" ca="1" si="16"/>
        <v>0</v>
      </c>
      <c r="T39" s="37">
        <f t="shared" ca="1" si="11"/>
        <v>0</v>
      </c>
      <c r="U39" s="38">
        <f t="shared" ca="1" si="12"/>
        <v>0</v>
      </c>
      <c r="W39" s="32" t="str">
        <f>_xlfn.XLOOKUP(B39,cscattable[Category],cscattable[TRACs
Category])</f>
        <v>NON - TRACs</v>
      </c>
      <c r="X39" s="32" t="str">
        <f t="shared" si="9"/>
        <v/>
      </c>
      <c r="Y39" s="76">
        <f t="shared" ca="1" si="15"/>
        <v>0</v>
      </c>
      <c r="Z39" s="76">
        <f t="shared" ca="1" si="15"/>
        <v>0</v>
      </c>
      <c r="AA39" s="76">
        <f t="shared" ca="1" si="15"/>
        <v>0</v>
      </c>
      <c r="AB39" s="76">
        <f t="shared" ca="1" si="8"/>
        <v>0</v>
      </c>
      <c r="AC39" s="76">
        <f t="shared" ca="1" si="8"/>
        <v>0</v>
      </c>
      <c r="AD39" s="76">
        <f t="shared" ca="1" si="8"/>
        <v>0</v>
      </c>
    </row>
    <row r="40" spans="2:30" s="32" customFormat="1" x14ac:dyDescent="0.4">
      <c r="B40" s="77" t="s">
        <v>33</v>
      </c>
      <c r="C40" s="78">
        <f>info!N58</f>
        <v>0</v>
      </c>
      <c r="D40" s="143"/>
      <c r="E40" s="79"/>
      <c r="F40" s="79"/>
      <c r="G40" s="79"/>
      <c r="H40" s="79"/>
      <c r="I40" s="79"/>
      <c r="J40" s="79"/>
      <c r="K40" s="82"/>
      <c r="L40" s="81"/>
      <c r="M40" s="79"/>
      <c r="N40" s="79"/>
      <c r="O40" s="79"/>
      <c r="P40" s="79"/>
      <c r="Q40" s="79"/>
      <c r="R40" s="80"/>
      <c r="S40" s="81"/>
      <c r="T40" s="79">
        <f t="shared" si="5"/>
        <v>0</v>
      </c>
      <c r="U40" s="82">
        <f t="shared" si="6"/>
        <v>0</v>
      </c>
      <c r="W40" s="32" t="str">
        <f>_xlfn.XLOOKUP(B40,cscattable[Category],cscattable[TRACs
Category])</f>
        <v>NON - TRACs</v>
      </c>
      <c r="X40" s="32" t="str">
        <f t="shared" si="9"/>
        <v/>
      </c>
      <c r="Y40" s="76">
        <f t="shared" si="15"/>
        <v>0</v>
      </c>
      <c r="Z40" s="76">
        <f t="shared" si="15"/>
        <v>0</v>
      </c>
      <c r="AA40" s="76">
        <f t="shared" si="15"/>
        <v>0</v>
      </c>
      <c r="AB40" s="76">
        <f t="shared" ref="AB40:AD40" si="17">Q40</f>
        <v>0</v>
      </c>
      <c r="AC40" s="76">
        <f t="shared" si="17"/>
        <v>0</v>
      </c>
      <c r="AD40" s="76">
        <f t="shared" si="17"/>
        <v>0</v>
      </c>
    </row>
    <row r="41" spans="2:30" s="32" customFormat="1" x14ac:dyDescent="0.4">
      <c r="B41" s="36" t="s">
        <v>24</v>
      </c>
      <c r="C41" s="50">
        <f>info!N59</f>
        <v>0</v>
      </c>
      <c r="D41" s="144"/>
      <c r="E41" s="37"/>
      <c r="F41" s="37"/>
      <c r="G41" s="37"/>
      <c r="H41" s="37"/>
      <c r="I41" s="37"/>
      <c r="J41" s="37"/>
      <c r="K41" s="38"/>
      <c r="L41" s="54"/>
      <c r="M41" s="37"/>
      <c r="N41" s="37"/>
      <c r="O41" s="37"/>
      <c r="P41" s="37"/>
      <c r="Q41" s="37"/>
      <c r="R41" s="58"/>
      <c r="S41" s="54"/>
      <c r="T41" s="37">
        <f t="shared" ref="T41" si="18">SUM(D41:S41)</f>
        <v>0</v>
      </c>
      <c r="U41" s="38">
        <f t="shared" ref="U41" si="19">C41+T41</f>
        <v>0</v>
      </c>
      <c r="Y41" s="76"/>
      <c r="Z41" s="76"/>
      <c r="AA41" s="76"/>
      <c r="AB41" s="76"/>
      <c r="AC41" s="76"/>
      <c r="AD41" s="76"/>
    </row>
    <row r="42" spans="2:30" s="32" customFormat="1" x14ac:dyDescent="0.4">
      <c r="B42" s="77" t="s">
        <v>20694</v>
      </c>
      <c r="C42" s="78">
        <f>info!N60</f>
        <v>0</v>
      </c>
      <c r="D42" s="143">
        <f t="shared" ref="D42:S42" ca="1" si="20">D21+D30+D31+D32+D33+D35+D36+D37+D38+D39+D40+D34+D41</f>
        <v>0</v>
      </c>
      <c r="E42" s="79">
        <f t="shared" ca="1" si="20"/>
        <v>0</v>
      </c>
      <c r="F42" s="79">
        <f t="shared" ca="1" si="20"/>
        <v>0</v>
      </c>
      <c r="G42" s="79">
        <f t="shared" ca="1" si="20"/>
        <v>0</v>
      </c>
      <c r="H42" s="79">
        <f t="shared" ca="1" si="20"/>
        <v>0</v>
      </c>
      <c r="I42" s="79">
        <f t="shared" ca="1" si="20"/>
        <v>0</v>
      </c>
      <c r="J42" s="79">
        <f t="shared" ca="1" si="20"/>
        <v>0</v>
      </c>
      <c r="K42" s="82">
        <f t="shared" ca="1" si="20"/>
        <v>0</v>
      </c>
      <c r="L42" s="81">
        <f t="shared" ref="L42" ca="1" si="21">L21+L30+L31+L32+L33+L35+L36+L37+L38+L39+L40+L34+L41</f>
        <v>0</v>
      </c>
      <c r="M42" s="79">
        <f t="shared" ref="M42" ca="1" si="22">M21+M30+M31+M32+M33+M35+M36+M37+M38+M39+M40+M34+M41</f>
        <v>0</v>
      </c>
      <c r="N42" s="79">
        <f t="shared" ref="N42" ca="1" si="23">N21+N30+N31+N32+N33+N35+N36+N37+N38+N39+N40+N34+N41</f>
        <v>0</v>
      </c>
      <c r="O42" s="79">
        <f t="shared" ref="O42" ca="1" si="24">O21+O30+O31+O32+O33+O35+O36+O37+O38+O39+O40+O34+O41</f>
        <v>0</v>
      </c>
      <c r="P42" s="79">
        <f t="shared" ca="1" si="20"/>
        <v>0</v>
      </c>
      <c r="Q42" s="79">
        <f t="shared" ca="1" si="20"/>
        <v>0</v>
      </c>
      <c r="R42" s="80">
        <f t="shared" ca="1" si="20"/>
        <v>0</v>
      </c>
      <c r="S42" s="81">
        <f t="shared" ca="1" si="20"/>
        <v>0</v>
      </c>
      <c r="T42" s="79">
        <f t="shared" ca="1" si="5"/>
        <v>0</v>
      </c>
      <c r="U42" s="82">
        <f t="shared" ca="1" si="6"/>
        <v>0</v>
      </c>
    </row>
    <row r="43" spans="2:30" s="32" customFormat="1" x14ac:dyDescent="0.4">
      <c r="B43" s="89" t="s">
        <v>36</v>
      </c>
      <c r="C43" s="90">
        <f>info!N61</f>
        <v>0</v>
      </c>
      <c r="D43" s="145">
        <f t="shared" ref="D43:S43" ca="1" si="25">ROUND((D42-D32-D35-D37-D38-D39-D40)*rater,0)</f>
        <v>0</v>
      </c>
      <c r="E43" s="91">
        <f t="shared" ca="1" si="25"/>
        <v>0</v>
      </c>
      <c r="F43" s="91">
        <f t="shared" ca="1" si="25"/>
        <v>0</v>
      </c>
      <c r="G43" s="91">
        <f t="shared" ref="G43:P43" ca="1" si="26">ROUND((G42-G32-G35-G37-G38-G39-G40)*rater,0)</f>
        <v>0</v>
      </c>
      <c r="H43" s="91">
        <f t="shared" ca="1" si="26"/>
        <v>0</v>
      </c>
      <c r="I43" s="91">
        <f t="shared" ca="1" si="26"/>
        <v>0</v>
      </c>
      <c r="J43" s="91">
        <f t="shared" ca="1" si="26"/>
        <v>0</v>
      </c>
      <c r="K43" s="146">
        <f t="shared" ca="1" si="26"/>
        <v>0</v>
      </c>
      <c r="L43" s="93">
        <f t="shared" ref="L43:O43" ca="1" si="27">ROUND((L42-L32-L35-L37-L38-L39-L40)*rater,0)</f>
        <v>0</v>
      </c>
      <c r="M43" s="91">
        <f t="shared" ca="1" si="27"/>
        <v>0</v>
      </c>
      <c r="N43" s="91">
        <f t="shared" ca="1" si="27"/>
        <v>0</v>
      </c>
      <c r="O43" s="91">
        <f t="shared" ca="1" si="27"/>
        <v>0</v>
      </c>
      <c r="P43" s="91">
        <f t="shared" ca="1" si="26"/>
        <v>0</v>
      </c>
      <c r="Q43" s="91">
        <f t="shared" ca="1" si="25"/>
        <v>0</v>
      </c>
      <c r="R43" s="92">
        <f t="shared" ca="1" si="25"/>
        <v>0</v>
      </c>
      <c r="S43" s="93">
        <f t="shared" ca="1" si="25"/>
        <v>0</v>
      </c>
      <c r="T43" s="37">
        <f t="shared" ca="1" si="5"/>
        <v>0</v>
      </c>
      <c r="U43" s="38">
        <f t="shared" ca="1" si="6"/>
        <v>0</v>
      </c>
    </row>
    <row r="44" spans="2:30" s="32" customFormat="1" ht="16.5" thickBot="1" x14ac:dyDescent="0.45">
      <c r="B44" s="83" t="s">
        <v>20695</v>
      </c>
      <c r="C44" s="84">
        <f>info!N62</f>
        <v>0</v>
      </c>
      <c r="D44" s="147">
        <f t="shared" ref="D44:U44" ca="1" si="28">D42+D43</f>
        <v>0</v>
      </c>
      <c r="E44" s="85">
        <f t="shared" ca="1" si="28"/>
        <v>0</v>
      </c>
      <c r="F44" s="85">
        <f t="shared" ca="1" si="28"/>
        <v>0</v>
      </c>
      <c r="G44" s="85">
        <f t="shared" ref="G44:P44" ca="1" si="29">G42+G43</f>
        <v>0</v>
      </c>
      <c r="H44" s="85">
        <f t="shared" ca="1" si="29"/>
        <v>0</v>
      </c>
      <c r="I44" s="85">
        <f t="shared" ca="1" si="29"/>
        <v>0</v>
      </c>
      <c r="J44" s="85">
        <f t="shared" ca="1" si="29"/>
        <v>0</v>
      </c>
      <c r="K44" s="88">
        <f t="shared" ca="1" si="29"/>
        <v>0</v>
      </c>
      <c r="L44" s="87">
        <f t="shared" ref="L44:O44" ca="1" si="30">L42+L43</f>
        <v>0</v>
      </c>
      <c r="M44" s="85">
        <f t="shared" ca="1" si="30"/>
        <v>0</v>
      </c>
      <c r="N44" s="85">
        <f t="shared" ca="1" si="30"/>
        <v>0</v>
      </c>
      <c r="O44" s="85">
        <f t="shared" ca="1" si="30"/>
        <v>0</v>
      </c>
      <c r="P44" s="85">
        <f t="shared" ca="1" si="29"/>
        <v>0</v>
      </c>
      <c r="Q44" s="85">
        <f t="shared" ca="1" si="28"/>
        <v>0</v>
      </c>
      <c r="R44" s="86">
        <f t="shared" ca="1" si="28"/>
        <v>0</v>
      </c>
      <c r="S44" s="87">
        <f t="shared" ca="1" si="28"/>
        <v>0</v>
      </c>
      <c r="T44" s="85">
        <f t="shared" ca="1" si="28"/>
        <v>0</v>
      </c>
      <c r="U44" s="88">
        <f t="shared" ca="1" si="28"/>
        <v>0</v>
      </c>
    </row>
    <row r="45" spans="2:30" ht="5" customHeight="1" thickBot="1" x14ac:dyDescent="0.45"/>
    <row r="46" spans="2:30" s="32" customFormat="1" ht="16.5" thickBot="1" x14ac:dyDescent="0.45">
      <c r="B46" s="71"/>
      <c r="C46" s="74">
        <f ca="1">IFERROR(C44/U44,0)</f>
        <v>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4">
        <f ca="1">IFERROR(T44/U44,0)</f>
        <v>0</v>
      </c>
      <c r="U46" s="73">
        <f ca="1">IFERROR(U44/U44,0)</f>
        <v>0</v>
      </c>
    </row>
    <row r="47" spans="2:30" ht="4.5" customHeight="1" thickBot="1" x14ac:dyDescent="0.45"/>
    <row r="48" spans="2:30" ht="16.5" thickBot="1" x14ac:dyDescent="0.45">
      <c r="C48" s="150" t="s">
        <v>20933</v>
      </c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2"/>
    </row>
    <row r="49" spans="3:19" x14ac:dyDescent="0.4">
      <c r="C49" s="148" t="s">
        <v>20934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88"/>
    </row>
    <row r="50" spans="3:19" ht="16.5" thickBot="1" x14ac:dyDescent="0.45">
      <c r="C50" s="125" t="s">
        <v>20935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7"/>
    </row>
    <row r="51" spans="3:19" ht="16.5" thickBot="1" x14ac:dyDescent="0.45">
      <c r="C51" s="184" t="s">
        <v>20962</v>
      </c>
      <c r="D51" s="185">
        <f ca="1">'cs 2'!D51*(1+gradrate)</f>
        <v>1693.1964000000003</v>
      </c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7"/>
    </row>
  </sheetData>
  <mergeCells count="14">
    <mergeCell ref="B15:B16"/>
    <mergeCell ref="C15:U15"/>
    <mergeCell ref="C16:U16"/>
    <mergeCell ref="D18:R18"/>
    <mergeCell ref="D19:K19"/>
    <mergeCell ref="L19:Q19"/>
    <mergeCell ref="C13:U13"/>
    <mergeCell ref="C14:U14"/>
    <mergeCell ref="C12:U12"/>
    <mergeCell ref="R2:U4"/>
    <mergeCell ref="C8:U8"/>
    <mergeCell ref="C9:U9"/>
    <mergeCell ref="C10:U10"/>
    <mergeCell ref="C11:U11"/>
  </mergeCells>
  <printOptions horizontalCentered="1" verticalCentered="1"/>
  <pageMargins left="0" right="0" top="0.25" bottom="0.25" header="0.3" footer="0.3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CC2D3-508D-4316-B46B-A6CB35FB7D2C}">
  <sheetPr>
    <tabColor theme="3"/>
    <pageSetUpPr fitToPage="1"/>
  </sheetPr>
  <dimension ref="B1:AF51"/>
  <sheetViews>
    <sheetView topLeftCell="A6" zoomScaleNormal="100" workbookViewId="0">
      <selection activeCell="C16" sqref="C16:U16"/>
    </sheetView>
  </sheetViews>
  <sheetFormatPr defaultRowHeight="16" outlineLevelCol="1" x14ac:dyDescent="0.4"/>
  <cols>
    <col min="1" max="1" width="1.26953125" style="31" customWidth="1"/>
    <col min="2" max="2" width="35.1796875" style="31" bestFit="1" customWidth="1"/>
    <col min="3" max="3" width="17.6328125" style="31" customWidth="1"/>
    <col min="4" max="4" width="16.6328125" style="31" customWidth="1"/>
    <col min="5" max="11" width="16.6328125" style="31" hidden="1" customWidth="1" outlineLevel="1"/>
    <col min="12" max="12" width="16.6328125" style="31" customWidth="1" collapsed="1"/>
    <col min="13" max="17" width="16.6328125" style="31" hidden="1" customWidth="1" outlineLevel="1"/>
    <col min="18" max="18" width="16.6328125" style="31" customWidth="1" collapsed="1"/>
    <col min="19" max="19" width="16.6328125" style="31" customWidth="1"/>
    <col min="20" max="21" width="17.6328125" style="31" customWidth="1"/>
    <col min="22" max="22" width="1.26953125" style="31" customWidth="1"/>
    <col min="23" max="23" width="28.36328125" style="32" hidden="1" customWidth="1"/>
    <col min="24" max="24" width="5.1796875" style="32" hidden="1" customWidth="1"/>
    <col min="25" max="27" width="0" style="32" hidden="1" customWidth="1"/>
    <col min="28" max="32" width="0" style="31" hidden="1" customWidth="1"/>
    <col min="33" max="16384" width="8.7265625" style="31"/>
  </cols>
  <sheetData>
    <row r="1" spans="2:32" ht="6.5" customHeight="1" thickBot="1" x14ac:dyDescent="0.45"/>
    <row r="2" spans="2:32" s="32" customFormat="1" ht="26.5" customHeight="1" x14ac:dyDescent="0.4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221" t="str">
        <f>IF(costsharetype="","",costsharetype)</f>
        <v/>
      </c>
      <c r="S2" s="221"/>
      <c r="T2" s="221"/>
      <c r="U2" s="222"/>
      <c r="AE2" s="32" t="str">
        <f>IFERROR(IF(VLOOKUP(MONTH(C15),periodtable[],2,FALSE)&gt;6,YEAR(C15),YEAR(C15)+1),"")</f>
        <v/>
      </c>
      <c r="AF2" s="32">
        <v>4</v>
      </c>
    </row>
    <row r="3" spans="2:32" s="32" customFormat="1" ht="16" customHeight="1" x14ac:dyDescent="0.4"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223"/>
      <c r="S3" s="223"/>
      <c r="T3" s="223"/>
      <c r="U3" s="224"/>
    </row>
    <row r="4" spans="2:32" s="32" customFormat="1" ht="16" customHeight="1" x14ac:dyDescent="0.4"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23"/>
      <c r="S4" s="223"/>
      <c r="T4" s="223"/>
      <c r="U4" s="224"/>
    </row>
    <row r="5" spans="2:32" s="32" customFormat="1" ht="16" customHeight="1" x14ac:dyDescent="0.4"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9"/>
      <c r="S5" s="69"/>
      <c r="T5" s="69"/>
      <c r="U5" s="70"/>
    </row>
    <row r="6" spans="2:32" s="32" customFormat="1" ht="16" customHeight="1" x14ac:dyDescent="0.4">
      <c r="B6" s="65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9"/>
      <c r="S6" s="69"/>
      <c r="T6" s="69"/>
      <c r="U6" s="70"/>
    </row>
    <row r="7" spans="2:32" s="32" customFormat="1" x14ac:dyDescent="0.4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7"/>
    </row>
    <row r="8" spans="2:32" s="32" customFormat="1" x14ac:dyDescent="0.4">
      <c r="B8" s="68" t="s">
        <v>20693</v>
      </c>
      <c r="C8" s="229" t="str">
        <f>IF(DEPT="","",DEPT)</f>
        <v/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/>
    </row>
    <row r="9" spans="2:32" s="32" customFormat="1" x14ac:dyDescent="0.4">
      <c r="B9" s="68" t="s">
        <v>20664</v>
      </c>
      <c r="C9" s="229" t="str">
        <f>IF(principal="","",principal)</f>
        <v/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0"/>
    </row>
    <row r="10" spans="2:32" s="32" customFormat="1" x14ac:dyDescent="0.4">
      <c r="B10" s="68" t="s">
        <v>20700</v>
      </c>
      <c r="C10" s="229" t="str">
        <f>IF(ttl="","",ttl)</f>
        <v/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0"/>
    </row>
    <row r="11" spans="2:32" s="32" customFormat="1" x14ac:dyDescent="0.4">
      <c r="B11" s="68" t="s">
        <v>20662</v>
      </c>
      <c r="C11" s="229" t="str">
        <f>IF(sponny=0,"",sponny)</f>
        <v/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</row>
    <row r="12" spans="2:32" s="32" customFormat="1" x14ac:dyDescent="0.4">
      <c r="B12" s="68" t="s">
        <v>20665</v>
      </c>
      <c r="C12" s="229" t="str">
        <f>IF(RFP="","",RFP)</f>
        <v/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</row>
    <row r="13" spans="2:32" s="32" customFormat="1" x14ac:dyDescent="0.4">
      <c r="B13" s="68" t="s">
        <v>20666</v>
      </c>
      <c r="C13" s="229" t="str">
        <f>IF(SUBS="","",SUBS)</f>
        <v/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</row>
    <row r="14" spans="2:32" s="32" customFormat="1" x14ac:dyDescent="0.4">
      <c r="B14" s="68" t="s">
        <v>20680</v>
      </c>
      <c r="C14" s="225" t="str">
        <f>IF(DUDE="","",DUDE)</f>
        <v/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6"/>
    </row>
    <row r="15" spans="2:32" s="32" customFormat="1" x14ac:dyDescent="0.4">
      <c r="B15" s="218" t="s">
        <v>20701</v>
      </c>
      <c r="C15" s="225" t="str">
        <f>IF(info!N37="","",'cs 3'!C16+1)</f>
        <v/>
      </c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6"/>
    </row>
    <row r="16" spans="2:32" s="32" customFormat="1" ht="16.5" thickBot="1" x14ac:dyDescent="0.45">
      <c r="B16" s="219"/>
      <c r="C16" s="227" t="str">
        <f>IF(C15="","",DATE(YEAR(C15),MONTH(C15)+info!N37,DAY('cs 4'!C15)-1))</f>
        <v/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8"/>
      <c r="W16" s="32" t="str">
        <f>IF(C15="","",IF(VLOOKUP(MONTH(C15),periodtable[],2,FALSE)&gt;6,YEAR(C15),YEAR(C15)+1))</f>
        <v/>
      </c>
    </row>
    <row r="17" spans="2:30" s="32" customFormat="1" ht="4" customHeight="1" thickBot="1" x14ac:dyDescent="0.45"/>
    <row r="18" spans="2:30" s="32" customFormat="1" x14ac:dyDescent="0.4">
      <c r="B18" s="62" t="s">
        <v>20706</v>
      </c>
      <c r="C18" s="60"/>
      <c r="D18" s="220" t="s">
        <v>20703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60"/>
      <c r="T18" s="60"/>
      <c r="U18" s="61"/>
    </row>
    <row r="19" spans="2:30" s="32" customFormat="1" x14ac:dyDescent="0.4">
      <c r="B19" s="134"/>
      <c r="C19" s="135"/>
      <c r="D19" s="217" t="s">
        <v>20953</v>
      </c>
      <c r="E19" s="217"/>
      <c r="F19" s="217"/>
      <c r="G19" s="217"/>
      <c r="H19" s="217"/>
      <c r="I19" s="217"/>
      <c r="J19" s="217"/>
      <c r="K19" s="217"/>
      <c r="L19" s="217" t="s">
        <v>20954</v>
      </c>
      <c r="M19" s="217"/>
      <c r="N19" s="217"/>
      <c r="O19" s="217"/>
      <c r="P19" s="217"/>
      <c r="Q19" s="217"/>
      <c r="R19" s="136"/>
      <c r="S19" s="135"/>
      <c r="T19" s="135"/>
      <c r="U19" s="137"/>
    </row>
    <row r="20" spans="2:30" s="32" customFormat="1" ht="32.5" thickBot="1" x14ac:dyDescent="0.45">
      <c r="B20" s="59"/>
      <c r="C20" s="131" t="s">
        <v>20696</v>
      </c>
      <c r="D20" s="132" t="str">
        <f>IF(DEPT="","Unit Amount",depts!P2)</f>
        <v>Unit Amount</v>
      </c>
      <c r="E20" s="132" t="str">
        <f>IF(depts!P3="","Other Unit Amount",depts!P3)</f>
        <v>Other Unit Amount</v>
      </c>
      <c r="F20" s="132" t="str">
        <f>IF(depts!P4="","Other Unit Amount",depts!P4)</f>
        <v>Other Unit Amount</v>
      </c>
      <c r="G20" s="132" t="str">
        <f>IF(depts!P5="","Other Unit Amount",depts!P5)</f>
        <v>Other Unit Amount</v>
      </c>
      <c r="H20" s="132" t="str">
        <f>IF(depts!P6="","Other Unit Amount",depts!P6)</f>
        <v>Other Unit Amount</v>
      </c>
      <c r="I20" s="132" t="str">
        <f>IF(depts!P7="","Other Unit Amount",depts!P7)</f>
        <v>Other Unit Amount</v>
      </c>
      <c r="J20" s="132" t="str">
        <f>IF(depts!P8="","Other Unit Amount",depts!P8)</f>
        <v>Other Unit Amount</v>
      </c>
      <c r="K20" s="132" t="str">
        <f>IF(depts!P9="","Other Unit Amount",depts!P9)</f>
        <v>Other Unit Amount</v>
      </c>
      <c r="L20" s="132" t="str">
        <f>IF(DEPT="","College Amount",depts!Q2)</f>
        <v>College Amount</v>
      </c>
      <c r="M20" s="132" t="str">
        <f>IFERROR(_xlfn.XLOOKUP(2,Table14[Sum],Table14[College]),"Other College Support")</f>
        <v>Other College Support</v>
      </c>
      <c r="N20" s="132" t="str">
        <f>IFERROR(_xlfn.XLOOKUP(3,Table14[Sum],Table14[College]),"Other College Support")</f>
        <v>Other College Support</v>
      </c>
      <c r="O20" s="132" t="str">
        <f>IFERROR(_xlfn.XLOOKUP(4,Table14[Sum],Table14[College]),"Other College Support")</f>
        <v>Other College Support</v>
      </c>
      <c r="P20" s="132" t="str">
        <f>IFERROR(_xlfn.XLOOKUP(5,Table14[Sum],Table14[College]),"Other College Support")</f>
        <v>Other College Support</v>
      </c>
      <c r="Q20" s="132" t="str">
        <f>IFERROR(_xlfn.XLOOKUP(6,Table14[Sum],Table14[College]),"Other College Support")</f>
        <v>Other College Support</v>
      </c>
      <c r="R20" s="132">
        <v>120</v>
      </c>
      <c r="S20" s="132" t="s">
        <v>20697</v>
      </c>
      <c r="T20" s="132" t="s">
        <v>20698</v>
      </c>
      <c r="U20" s="133" t="s">
        <v>20699</v>
      </c>
      <c r="W20" s="46" t="s">
        <v>0</v>
      </c>
      <c r="X20" s="46"/>
      <c r="Y20" s="46" t="s">
        <v>20915</v>
      </c>
      <c r="Z20" s="46" t="s">
        <v>20713</v>
      </c>
      <c r="AA20" s="75" t="s">
        <v>20916</v>
      </c>
      <c r="AB20" s="75" t="s">
        <v>20917</v>
      </c>
      <c r="AC20" s="32" t="s">
        <v>20740</v>
      </c>
      <c r="AD20" s="33" t="s">
        <v>20697</v>
      </c>
    </row>
    <row r="21" spans="2:30" s="32" customFormat="1" x14ac:dyDescent="0.4">
      <c r="B21" s="39" t="s">
        <v>21</v>
      </c>
      <c r="C21" s="47">
        <f>SUM(C22:C29)</f>
        <v>0</v>
      </c>
      <c r="D21" s="138">
        <f t="shared" ref="D21:S21" si="0">SUM(D22:D29)</f>
        <v>0</v>
      </c>
      <c r="E21" s="40">
        <f t="shared" si="0"/>
        <v>0</v>
      </c>
      <c r="F21" s="40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1">
        <f t="shared" si="0"/>
        <v>0</v>
      </c>
      <c r="L21" s="51">
        <f t="shared" ref="L21" si="1">SUM(L22:L29)</f>
        <v>0</v>
      </c>
      <c r="M21" s="40">
        <f t="shared" ref="M21" si="2">SUM(M22:M29)</f>
        <v>0</v>
      </c>
      <c r="N21" s="40">
        <f t="shared" ref="N21" si="3">SUM(N22:N29)</f>
        <v>0</v>
      </c>
      <c r="O21" s="40">
        <f t="shared" ref="O21" si="4">SUM(O22:O29)</f>
        <v>0</v>
      </c>
      <c r="P21" s="40">
        <f t="shared" si="0"/>
        <v>0</v>
      </c>
      <c r="Q21" s="40">
        <f t="shared" si="0"/>
        <v>0</v>
      </c>
      <c r="R21" s="55">
        <f t="shared" si="0"/>
        <v>0</v>
      </c>
      <c r="S21" s="51">
        <f t="shared" si="0"/>
        <v>0</v>
      </c>
      <c r="T21" s="40">
        <f>SUM(D21:S21)</f>
        <v>0</v>
      </c>
      <c r="U21" s="41">
        <f>C21+T21</f>
        <v>0</v>
      </c>
    </row>
    <row r="22" spans="2:30" x14ac:dyDescent="0.4">
      <c r="B22" s="42" t="s">
        <v>1</v>
      </c>
      <c r="C22" s="48">
        <f>info!O40</f>
        <v>0</v>
      </c>
      <c r="D22" s="139"/>
      <c r="E22" s="43"/>
      <c r="F22" s="43"/>
      <c r="G22" s="43"/>
      <c r="H22" s="43"/>
      <c r="I22" s="43"/>
      <c r="J22" s="43"/>
      <c r="K22" s="140"/>
      <c r="L22" s="52"/>
      <c r="M22" s="43"/>
      <c r="N22" s="43"/>
      <c r="O22" s="43"/>
      <c r="P22" s="43"/>
      <c r="Q22" s="43"/>
      <c r="R22" s="56"/>
      <c r="S22" s="52"/>
      <c r="T22" s="34">
        <f t="shared" ref="T22:T43" si="5">SUM(D22:S22)</f>
        <v>0</v>
      </c>
      <c r="U22" s="35">
        <f t="shared" ref="U22:U43" si="6">C22+T22</f>
        <v>0</v>
      </c>
      <c r="W22" s="32" t="str">
        <f>_xlfn.XLOOKUP(B22,cscattable[Category],cscattable[TRACs
Category])</f>
        <v>Personnel</v>
      </c>
      <c r="X22" s="32" t="str">
        <f>$W$16</f>
        <v/>
      </c>
      <c r="Y22" s="76">
        <f t="shared" ref="Y22:AA28" si="7">D22</f>
        <v>0</v>
      </c>
      <c r="Z22" s="76">
        <f t="shared" si="7"/>
        <v>0</v>
      </c>
      <c r="AA22" s="76">
        <f t="shared" si="7"/>
        <v>0</v>
      </c>
      <c r="AB22" s="76">
        <f t="shared" ref="AB22:AD39" si="8">Q22</f>
        <v>0</v>
      </c>
      <c r="AC22" s="76">
        <f t="shared" si="8"/>
        <v>0</v>
      </c>
      <c r="AD22" s="76">
        <f t="shared" si="8"/>
        <v>0</v>
      </c>
    </row>
    <row r="23" spans="2:30" x14ac:dyDescent="0.4">
      <c r="B23" s="44" t="s">
        <v>2</v>
      </c>
      <c r="C23" s="49">
        <f>info!O41</f>
        <v>0</v>
      </c>
      <c r="D23" s="141"/>
      <c r="E23" s="45"/>
      <c r="F23" s="45"/>
      <c r="G23" s="45"/>
      <c r="H23" s="45"/>
      <c r="I23" s="45"/>
      <c r="J23" s="45"/>
      <c r="K23" s="142"/>
      <c r="L23" s="53"/>
      <c r="M23" s="45"/>
      <c r="N23" s="45"/>
      <c r="O23" s="45"/>
      <c r="P23" s="45"/>
      <c r="Q23" s="45"/>
      <c r="R23" s="57"/>
      <c r="S23" s="53"/>
      <c r="T23" s="37">
        <f t="shared" si="5"/>
        <v>0</v>
      </c>
      <c r="U23" s="38">
        <f t="shared" si="6"/>
        <v>0</v>
      </c>
      <c r="W23" s="32" t="str">
        <f>_xlfn.XLOOKUP(B23,cscattable[Category],cscattable[TRACs
Category])</f>
        <v>Personnel</v>
      </c>
      <c r="X23" s="32" t="str">
        <f t="shared" ref="X23:X40" si="9">$W$16</f>
        <v/>
      </c>
      <c r="Y23" s="76">
        <f t="shared" si="7"/>
        <v>0</v>
      </c>
      <c r="Z23" s="76">
        <f t="shared" si="7"/>
        <v>0</v>
      </c>
      <c r="AA23" s="76">
        <f t="shared" si="7"/>
        <v>0</v>
      </c>
      <c r="AB23" s="76">
        <f t="shared" si="8"/>
        <v>0</v>
      </c>
      <c r="AC23" s="76">
        <f t="shared" si="8"/>
        <v>0</v>
      </c>
      <c r="AD23" s="76">
        <f t="shared" si="8"/>
        <v>0</v>
      </c>
    </row>
    <row r="24" spans="2:30" x14ac:dyDescent="0.4">
      <c r="B24" s="42" t="s">
        <v>6</v>
      </c>
      <c r="C24" s="48">
        <f>info!O42</f>
        <v>0</v>
      </c>
      <c r="D24" s="139"/>
      <c r="E24" s="43"/>
      <c r="F24" s="43"/>
      <c r="G24" s="43"/>
      <c r="H24" s="43"/>
      <c r="I24" s="43"/>
      <c r="J24" s="43"/>
      <c r="K24" s="140"/>
      <c r="L24" s="52"/>
      <c r="M24" s="43"/>
      <c r="N24" s="43"/>
      <c r="O24" s="43"/>
      <c r="P24" s="43"/>
      <c r="Q24" s="43"/>
      <c r="R24" s="56"/>
      <c r="S24" s="52"/>
      <c r="T24" s="34">
        <f t="shared" si="5"/>
        <v>0</v>
      </c>
      <c r="U24" s="35">
        <f t="shared" si="6"/>
        <v>0</v>
      </c>
      <c r="W24" s="32" t="str">
        <f>_xlfn.XLOOKUP(B24,cscattable[Category],cscattable[TRACs
Category])</f>
        <v>Personnel</v>
      </c>
      <c r="X24" s="32" t="str">
        <f t="shared" si="9"/>
        <v/>
      </c>
      <c r="Y24" s="76">
        <f t="shared" si="7"/>
        <v>0</v>
      </c>
      <c r="Z24" s="76">
        <f t="shared" si="7"/>
        <v>0</v>
      </c>
      <c r="AA24" s="76">
        <f t="shared" si="7"/>
        <v>0</v>
      </c>
      <c r="AB24" s="76">
        <f t="shared" si="8"/>
        <v>0</v>
      </c>
      <c r="AC24" s="76">
        <f t="shared" si="8"/>
        <v>0</v>
      </c>
      <c r="AD24" s="76">
        <f t="shared" si="8"/>
        <v>0</v>
      </c>
    </row>
    <row r="25" spans="2:30" x14ac:dyDescent="0.4">
      <c r="B25" s="44" t="s">
        <v>7</v>
      </c>
      <c r="C25" s="49">
        <f>info!O43</f>
        <v>0</v>
      </c>
      <c r="D25" s="141"/>
      <c r="E25" s="45"/>
      <c r="F25" s="45"/>
      <c r="G25" s="45"/>
      <c r="H25" s="45"/>
      <c r="I25" s="45"/>
      <c r="J25" s="45"/>
      <c r="K25" s="142"/>
      <c r="L25" s="53"/>
      <c r="M25" s="45"/>
      <c r="N25" s="45"/>
      <c r="O25" s="45"/>
      <c r="P25" s="45"/>
      <c r="Q25" s="45"/>
      <c r="R25" s="57"/>
      <c r="S25" s="53"/>
      <c r="T25" s="37">
        <f t="shared" si="5"/>
        <v>0</v>
      </c>
      <c r="U25" s="38">
        <f t="shared" si="6"/>
        <v>0</v>
      </c>
      <c r="W25" s="32" t="str">
        <f>_xlfn.XLOOKUP(B25,cscattable[Category],cscattable[TRACs
Category])</f>
        <v>Personnel</v>
      </c>
      <c r="X25" s="32" t="str">
        <f t="shared" si="9"/>
        <v/>
      </c>
      <c r="Y25" s="76">
        <f t="shared" si="7"/>
        <v>0</v>
      </c>
      <c r="Z25" s="76">
        <f t="shared" si="7"/>
        <v>0</v>
      </c>
      <c r="AA25" s="76">
        <f t="shared" si="7"/>
        <v>0</v>
      </c>
      <c r="AB25" s="76">
        <f t="shared" si="8"/>
        <v>0</v>
      </c>
      <c r="AC25" s="76">
        <f t="shared" si="8"/>
        <v>0</v>
      </c>
      <c r="AD25" s="76">
        <f t="shared" si="8"/>
        <v>0</v>
      </c>
    </row>
    <row r="26" spans="2:30" x14ac:dyDescent="0.4">
      <c r="B26" s="42" t="s">
        <v>9</v>
      </c>
      <c r="C26" s="48">
        <f>info!O44</f>
        <v>0</v>
      </c>
      <c r="D26" s="139"/>
      <c r="E26" s="43"/>
      <c r="F26" s="43"/>
      <c r="G26" s="43"/>
      <c r="H26" s="43"/>
      <c r="I26" s="43"/>
      <c r="J26" s="43"/>
      <c r="K26" s="140"/>
      <c r="L26" s="52"/>
      <c r="M26" s="43"/>
      <c r="N26" s="43"/>
      <c r="O26" s="43"/>
      <c r="P26" s="43"/>
      <c r="Q26" s="43"/>
      <c r="R26" s="56"/>
      <c r="S26" s="52"/>
      <c r="T26" s="34">
        <f t="shared" si="5"/>
        <v>0</v>
      </c>
      <c r="U26" s="35">
        <f t="shared" si="6"/>
        <v>0</v>
      </c>
      <c r="W26" s="32" t="str">
        <f>_xlfn.XLOOKUP(B26,cscattable[Category],cscattable[TRACs
Category])</f>
        <v>Post Doc Support</v>
      </c>
      <c r="X26" s="32" t="str">
        <f t="shared" si="9"/>
        <v/>
      </c>
      <c r="Y26" s="76">
        <f t="shared" si="7"/>
        <v>0</v>
      </c>
      <c r="Z26" s="76">
        <f t="shared" si="7"/>
        <v>0</v>
      </c>
      <c r="AA26" s="76">
        <f t="shared" si="7"/>
        <v>0</v>
      </c>
      <c r="AB26" s="76">
        <f t="shared" si="8"/>
        <v>0</v>
      </c>
      <c r="AC26" s="76">
        <f t="shared" si="8"/>
        <v>0</v>
      </c>
      <c r="AD26" s="76">
        <f t="shared" si="8"/>
        <v>0</v>
      </c>
    </row>
    <row r="27" spans="2:30" x14ac:dyDescent="0.4">
      <c r="B27" s="44" t="s">
        <v>11</v>
      </c>
      <c r="C27" s="49">
        <f>info!O45</f>
        <v>0</v>
      </c>
      <c r="D27" s="141">
        <f>ROUND(D49*D50,0)</f>
        <v>0</v>
      </c>
      <c r="E27" s="45">
        <f t="shared" ref="E27:S27" si="10">ROUND(E49*E50,0)</f>
        <v>0</v>
      </c>
      <c r="F27" s="45">
        <f t="shared" si="10"/>
        <v>0</v>
      </c>
      <c r="G27" s="45">
        <f t="shared" si="10"/>
        <v>0</v>
      </c>
      <c r="H27" s="45">
        <f t="shared" si="10"/>
        <v>0</v>
      </c>
      <c r="I27" s="45">
        <f t="shared" si="10"/>
        <v>0</v>
      </c>
      <c r="J27" s="45">
        <f t="shared" si="10"/>
        <v>0</v>
      </c>
      <c r="K27" s="142">
        <f t="shared" si="10"/>
        <v>0</v>
      </c>
      <c r="L27" s="53">
        <f t="shared" si="10"/>
        <v>0</v>
      </c>
      <c r="M27" s="45">
        <f t="shared" si="10"/>
        <v>0</v>
      </c>
      <c r="N27" s="45">
        <f t="shared" si="10"/>
        <v>0</v>
      </c>
      <c r="O27" s="45">
        <f t="shared" si="10"/>
        <v>0</v>
      </c>
      <c r="P27" s="45">
        <f t="shared" si="10"/>
        <v>0</v>
      </c>
      <c r="Q27" s="45">
        <f t="shared" si="10"/>
        <v>0</v>
      </c>
      <c r="R27" s="57">
        <f t="shared" si="10"/>
        <v>0</v>
      </c>
      <c r="S27" s="53">
        <f t="shared" si="10"/>
        <v>0</v>
      </c>
      <c r="T27" s="37">
        <f t="shared" si="5"/>
        <v>0</v>
      </c>
      <c r="U27" s="38">
        <f t="shared" si="6"/>
        <v>0</v>
      </c>
      <c r="W27" s="32" t="str">
        <f>_xlfn.XLOOKUP(B27,cscattable[Category],cscattable[TRACs
Category])</f>
        <v>Graduate Research Assistants</v>
      </c>
      <c r="X27" s="32" t="str">
        <f t="shared" si="9"/>
        <v/>
      </c>
      <c r="Y27" s="76">
        <f t="shared" si="7"/>
        <v>0</v>
      </c>
      <c r="Z27" s="76">
        <f t="shared" si="7"/>
        <v>0</v>
      </c>
      <c r="AA27" s="76">
        <f t="shared" si="7"/>
        <v>0</v>
      </c>
      <c r="AB27" s="76">
        <f t="shared" si="8"/>
        <v>0</v>
      </c>
      <c r="AC27" s="76">
        <f t="shared" si="8"/>
        <v>0</v>
      </c>
      <c r="AD27" s="76">
        <f t="shared" si="8"/>
        <v>0</v>
      </c>
    </row>
    <row r="28" spans="2:30" x14ac:dyDescent="0.4">
      <c r="B28" s="42" t="s">
        <v>20920</v>
      </c>
      <c r="C28" s="48">
        <f>info!O46</f>
        <v>0</v>
      </c>
      <c r="D28" s="139"/>
      <c r="E28" s="43"/>
      <c r="F28" s="43"/>
      <c r="G28" s="43"/>
      <c r="H28" s="43"/>
      <c r="I28" s="43"/>
      <c r="J28" s="43"/>
      <c r="K28" s="140"/>
      <c r="L28" s="52"/>
      <c r="M28" s="43"/>
      <c r="N28" s="43"/>
      <c r="O28" s="43"/>
      <c r="P28" s="43"/>
      <c r="Q28" s="43"/>
      <c r="R28" s="56"/>
      <c r="S28" s="52"/>
      <c r="T28" s="34">
        <f t="shared" si="5"/>
        <v>0</v>
      </c>
      <c r="U28" s="35">
        <f t="shared" si="6"/>
        <v>0</v>
      </c>
      <c r="W28" s="32" t="e">
        <f>_xlfn.XLOOKUP(B28,cscattable[Category],cscattable[TRACs
Category])</f>
        <v>#N/A</v>
      </c>
      <c r="X28" s="32" t="str">
        <f t="shared" si="9"/>
        <v/>
      </c>
      <c r="Y28" s="76">
        <f t="shared" si="7"/>
        <v>0</v>
      </c>
      <c r="Z28" s="76">
        <f t="shared" si="7"/>
        <v>0</v>
      </c>
      <c r="AA28" s="76">
        <f t="shared" si="7"/>
        <v>0</v>
      </c>
      <c r="AB28" s="76">
        <f t="shared" si="8"/>
        <v>0</v>
      </c>
      <c r="AC28" s="76">
        <f t="shared" si="8"/>
        <v>0</v>
      </c>
      <c r="AD28" s="76">
        <f t="shared" si="8"/>
        <v>0</v>
      </c>
    </row>
    <row r="29" spans="2:30" x14ac:dyDescent="0.4">
      <c r="B29" s="44" t="s">
        <v>8</v>
      </c>
      <c r="C29" s="49">
        <f>info!O47</f>
        <v>0</v>
      </c>
      <c r="D29" s="141"/>
      <c r="E29" s="45"/>
      <c r="F29" s="45"/>
      <c r="G29" s="45"/>
      <c r="H29" s="45"/>
      <c r="I29" s="45"/>
      <c r="J29" s="45"/>
      <c r="K29" s="142"/>
      <c r="L29" s="53"/>
      <c r="M29" s="45"/>
      <c r="N29" s="45"/>
      <c r="O29" s="45"/>
      <c r="P29" s="45"/>
      <c r="Q29" s="45"/>
      <c r="R29" s="57"/>
      <c r="S29" s="53"/>
      <c r="T29" s="37">
        <f t="shared" ref="T29:T39" si="11">SUM(D29:S29)</f>
        <v>0</v>
      </c>
      <c r="U29" s="38">
        <f t="shared" ref="U29:U39" si="12">C29+T29</f>
        <v>0</v>
      </c>
      <c r="Y29" s="76"/>
      <c r="Z29" s="76"/>
      <c r="AA29" s="76"/>
      <c r="AB29" s="76"/>
      <c r="AC29" s="76"/>
      <c r="AD29" s="76"/>
    </row>
    <row r="30" spans="2:30" s="32" customFormat="1" x14ac:dyDescent="0.4">
      <c r="B30" s="77" t="s">
        <v>13</v>
      </c>
      <c r="C30" s="78">
        <f>info!O48</f>
        <v>0</v>
      </c>
      <c r="D30" s="143">
        <f t="shared" ref="D30:S30" ca="1" si="13">ROUND((D22+D23+D24+D25+D26+D29)*fullfb,0)+ROUND(D27*grad,0)</f>
        <v>0</v>
      </c>
      <c r="E30" s="79">
        <f t="shared" ca="1" si="13"/>
        <v>0</v>
      </c>
      <c r="F30" s="79">
        <f t="shared" ca="1" si="13"/>
        <v>0</v>
      </c>
      <c r="G30" s="79">
        <f t="shared" ca="1" si="13"/>
        <v>0</v>
      </c>
      <c r="H30" s="79">
        <f t="shared" ca="1" si="13"/>
        <v>0</v>
      </c>
      <c r="I30" s="79">
        <f t="shared" ca="1" si="13"/>
        <v>0</v>
      </c>
      <c r="J30" s="79">
        <f t="shared" ca="1" si="13"/>
        <v>0</v>
      </c>
      <c r="K30" s="82">
        <f t="shared" ca="1" si="13"/>
        <v>0</v>
      </c>
      <c r="L30" s="81">
        <f t="shared" ca="1" si="13"/>
        <v>0</v>
      </c>
      <c r="M30" s="79">
        <f t="shared" ca="1" si="13"/>
        <v>0</v>
      </c>
      <c r="N30" s="79">
        <f t="shared" ca="1" si="13"/>
        <v>0</v>
      </c>
      <c r="O30" s="79">
        <f t="shared" ca="1" si="13"/>
        <v>0</v>
      </c>
      <c r="P30" s="79">
        <f t="shared" ca="1" si="13"/>
        <v>0</v>
      </c>
      <c r="Q30" s="79">
        <f t="shared" ca="1" si="13"/>
        <v>0</v>
      </c>
      <c r="R30" s="80">
        <f t="shared" ca="1" si="13"/>
        <v>0</v>
      </c>
      <c r="S30" s="81">
        <f t="shared" ca="1" si="13"/>
        <v>0</v>
      </c>
      <c r="T30" s="79">
        <f t="shared" ca="1" si="11"/>
        <v>0</v>
      </c>
      <c r="U30" s="82">
        <f t="shared" ca="1" si="12"/>
        <v>0</v>
      </c>
      <c r="W30" s="32" t="str">
        <f>_xlfn.XLOOKUP(B30,cscattable[Category],cscattable[TRACs
Category])</f>
        <v>NON - TRACs</v>
      </c>
      <c r="X30" s="32" t="str">
        <f t="shared" si="9"/>
        <v/>
      </c>
      <c r="Y30" s="76">
        <f t="shared" ref="Y30:AA33" ca="1" si="14">D30</f>
        <v>0</v>
      </c>
      <c r="Z30" s="76">
        <f t="shared" ca="1" si="14"/>
        <v>0</v>
      </c>
      <c r="AA30" s="76">
        <f t="shared" ca="1" si="14"/>
        <v>0</v>
      </c>
      <c r="AB30" s="76">
        <f t="shared" ca="1" si="8"/>
        <v>0</v>
      </c>
      <c r="AC30" s="76">
        <f t="shared" ca="1" si="8"/>
        <v>0</v>
      </c>
      <c r="AD30" s="76">
        <f t="shared" ca="1" si="8"/>
        <v>0</v>
      </c>
    </row>
    <row r="31" spans="2:30" s="32" customFormat="1" x14ac:dyDescent="0.4">
      <c r="B31" s="36" t="s">
        <v>18</v>
      </c>
      <c r="C31" s="50">
        <f>info!O49</f>
        <v>0</v>
      </c>
      <c r="D31" s="144"/>
      <c r="E31" s="37"/>
      <c r="F31" s="37"/>
      <c r="G31" s="37"/>
      <c r="H31" s="37"/>
      <c r="I31" s="37"/>
      <c r="J31" s="37"/>
      <c r="K31" s="38"/>
      <c r="L31" s="54"/>
      <c r="M31" s="37"/>
      <c r="N31" s="37"/>
      <c r="O31" s="37"/>
      <c r="P31" s="37"/>
      <c r="Q31" s="37"/>
      <c r="R31" s="58"/>
      <c r="S31" s="54"/>
      <c r="T31" s="37">
        <f t="shared" si="11"/>
        <v>0</v>
      </c>
      <c r="U31" s="38">
        <f t="shared" si="12"/>
        <v>0</v>
      </c>
      <c r="W31" s="32" t="str">
        <f>_xlfn.XLOOKUP(B31,cscattable[Category],cscattable[TRACs
Category])</f>
        <v>Travel</v>
      </c>
      <c r="X31" s="32" t="str">
        <f t="shared" si="9"/>
        <v/>
      </c>
      <c r="Y31" s="76">
        <f t="shared" si="14"/>
        <v>0</v>
      </c>
      <c r="Z31" s="76">
        <f t="shared" si="14"/>
        <v>0</v>
      </c>
      <c r="AA31" s="76">
        <f t="shared" si="14"/>
        <v>0</v>
      </c>
      <c r="AB31" s="76">
        <f t="shared" si="8"/>
        <v>0</v>
      </c>
      <c r="AC31" s="76">
        <f t="shared" si="8"/>
        <v>0</v>
      </c>
      <c r="AD31" s="76">
        <f t="shared" si="8"/>
        <v>0</v>
      </c>
    </row>
    <row r="32" spans="2:30" s="32" customFormat="1" x14ac:dyDescent="0.4">
      <c r="B32" s="77" t="s">
        <v>19</v>
      </c>
      <c r="C32" s="78">
        <f>info!O50</f>
        <v>0</v>
      </c>
      <c r="D32" s="143"/>
      <c r="E32" s="79"/>
      <c r="F32" s="79"/>
      <c r="G32" s="79"/>
      <c r="H32" s="79"/>
      <c r="I32" s="79"/>
      <c r="J32" s="79"/>
      <c r="K32" s="82"/>
      <c r="L32" s="81"/>
      <c r="M32" s="79"/>
      <c r="N32" s="79"/>
      <c r="O32" s="79"/>
      <c r="P32" s="79"/>
      <c r="Q32" s="79"/>
      <c r="R32" s="80"/>
      <c r="S32" s="81"/>
      <c r="T32" s="79">
        <f t="shared" si="11"/>
        <v>0</v>
      </c>
      <c r="U32" s="82">
        <f t="shared" si="12"/>
        <v>0</v>
      </c>
      <c r="W32" s="32" t="str">
        <f>_xlfn.XLOOKUP(B32,cscattable[Category],cscattable[TRACs
Category])</f>
        <v>Equipment</v>
      </c>
      <c r="X32" s="32" t="str">
        <f t="shared" si="9"/>
        <v/>
      </c>
      <c r="Y32" s="76">
        <f t="shared" si="14"/>
        <v>0</v>
      </c>
      <c r="Z32" s="76">
        <f t="shared" si="14"/>
        <v>0</v>
      </c>
      <c r="AA32" s="76">
        <f t="shared" si="14"/>
        <v>0</v>
      </c>
      <c r="AB32" s="76">
        <f t="shared" si="8"/>
        <v>0</v>
      </c>
      <c r="AC32" s="76">
        <f t="shared" si="8"/>
        <v>0</v>
      </c>
      <c r="AD32" s="76">
        <f t="shared" si="8"/>
        <v>0</v>
      </c>
    </row>
    <row r="33" spans="2:30" s="32" customFormat="1" x14ac:dyDescent="0.4">
      <c r="B33" s="36" t="s">
        <v>20</v>
      </c>
      <c r="C33" s="50">
        <f>info!O51</f>
        <v>0</v>
      </c>
      <c r="D33" s="144"/>
      <c r="E33" s="37"/>
      <c r="F33" s="37"/>
      <c r="G33" s="37"/>
      <c r="H33" s="37"/>
      <c r="I33" s="37"/>
      <c r="J33" s="37"/>
      <c r="K33" s="38"/>
      <c r="L33" s="54"/>
      <c r="M33" s="37"/>
      <c r="N33" s="37"/>
      <c r="O33" s="37"/>
      <c r="P33" s="37"/>
      <c r="Q33" s="37"/>
      <c r="R33" s="58"/>
      <c r="S33" s="54"/>
      <c r="T33" s="37">
        <f t="shared" si="11"/>
        <v>0</v>
      </c>
      <c r="U33" s="38">
        <f t="shared" si="12"/>
        <v>0</v>
      </c>
      <c r="W33" s="32" t="str">
        <f>_xlfn.XLOOKUP(B33,cscattable[Category],cscattable[TRACs
Category])</f>
        <v>M &amp; S</v>
      </c>
      <c r="X33" s="32" t="str">
        <f t="shared" si="9"/>
        <v/>
      </c>
      <c r="Y33" s="76">
        <f t="shared" si="14"/>
        <v>0</v>
      </c>
      <c r="Z33" s="76">
        <f t="shared" si="14"/>
        <v>0</v>
      </c>
      <c r="AA33" s="76">
        <f t="shared" si="14"/>
        <v>0</v>
      </c>
      <c r="AB33" s="76">
        <f t="shared" si="8"/>
        <v>0</v>
      </c>
      <c r="AC33" s="76">
        <f t="shared" si="8"/>
        <v>0</v>
      </c>
      <c r="AD33" s="76">
        <f t="shared" si="8"/>
        <v>0</v>
      </c>
    </row>
    <row r="34" spans="2:30" s="32" customFormat="1" x14ac:dyDescent="0.4">
      <c r="B34" s="77" t="s">
        <v>20922</v>
      </c>
      <c r="C34" s="78">
        <f>info!O52</f>
        <v>0</v>
      </c>
      <c r="D34" s="143"/>
      <c r="E34" s="79"/>
      <c r="F34" s="79"/>
      <c r="G34" s="79"/>
      <c r="H34" s="79"/>
      <c r="I34" s="79"/>
      <c r="J34" s="79"/>
      <c r="K34" s="82"/>
      <c r="L34" s="81"/>
      <c r="M34" s="79"/>
      <c r="N34" s="79"/>
      <c r="O34" s="79"/>
      <c r="P34" s="79"/>
      <c r="Q34" s="79"/>
      <c r="R34" s="80"/>
      <c r="S34" s="81"/>
      <c r="T34" s="79">
        <f t="shared" si="11"/>
        <v>0</v>
      </c>
      <c r="U34" s="82">
        <f t="shared" si="12"/>
        <v>0</v>
      </c>
      <c r="Y34" s="76"/>
      <c r="Z34" s="76"/>
      <c r="AA34" s="76"/>
      <c r="AB34" s="76"/>
      <c r="AC34" s="76"/>
      <c r="AD34" s="76"/>
    </row>
    <row r="35" spans="2:30" s="32" customFormat="1" x14ac:dyDescent="0.4">
      <c r="B35" s="36" t="s">
        <v>42</v>
      </c>
      <c r="C35" s="50">
        <f>info!O53</f>
        <v>0</v>
      </c>
      <c r="D35" s="144"/>
      <c r="E35" s="37"/>
      <c r="F35" s="37"/>
      <c r="G35" s="37"/>
      <c r="H35" s="37"/>
      <c r="I35" s="37"/>
      <c r="J35" s="37"/>
      <c r="K35" s="38"/>
      <c r="L35" s="54"/>
      <c r="M35" s="37"/>
      <c r="N35" s="37"/>
      <c r="O35" s="37"/>
      <c r="P35" s="37"/>
      <c r="Q35" s="37"/>
      <c r="R35" s="58"/>
      <c r="S35" s="54"/>
      <c r="T35" s="37">
        <f t="shared" si="11"/>
        <v>0</v>
      </c>
      <c r="U35" s="38">
        <f t="shared" si="12"/>
        <v>0</v>
      </c>
      <c r="W35" s="32" t="str">
        <f>_xlfn.XLOOKUP(B35,cscattable[Category],cscattable[TRACs
Category])</f>
        <v>HPC Equip. (To OIT)</v>
      </c>
      <c r="X35" s="32" t="str">
        <f t="shared" si="9"/>
        <v/>
      </c>
      <c r="Y35" s="76">
        <f t="shared" ref="Y35:AA40" si="15">D35</f>
        <v>0</v>
      </c>
      <c r="Z35" s="76">
        <f t="shared" si="15"/>
        <v>0</v>
      </c>
      <c r="AA35" s="76">
        <f t="shared" si="15"/>
        <v>0</v>
      </c>
      <c r="AB35" s="76">
        <f t="shared" si="8"/>
        <v>0</v>
      </c>
      <c r="AC35" s="76">
        <f t="shared" si="8"/>
        <v>0</v>
      </c>
      <c r="AD35" s="76">
        <f t="shared" si="8"/>
        <v>0</v>
      </c>
    </row>
    <row r="36" spans="2:30" s="32" customFormat="1" x14ac:dyDescent="0.4">
      <c r="B36" s="77" t="s">
        <v>20921</v>
      </c>
      <c r="C36" s="78">
        <f>info!O54</f>
        <v>0</v>
      </c>
      <c r="D36" s="143"/>
      <c r="E36" s="79"/>
      <c r="F36" s="79"/>
      <c r="G36" s="79"/>
      <c r="H36" s="79"/>
      <c r="I36" s="79"/>
      <c r="J36" s="79"/>
      <c r="K36" s="82"/>
      <c r="L36" s="81"/>
      <c r="M36" s="79"/>
      <c r="N36" s="79"/>
      <c r="O36" s="79"/>
      <c r="P36" s="79"/>
      <c r="Q36" s="79"/>
      <c r="R36" s="80"/>
      <c r="S36" s="81"/>
      <c r="T36" s="79">
        <f t="shared" si="11"/>
        <v>0</v>
      </c>
      <c r="U36" s="82">
        <f t="shared" si="12"/>
        <v>0</v>
      </c>
      <c r="W36" s="32" t="e">
        <f>_xlfn.XLOOKUP(B36,cscattable[Category],cscattable[TRACs
Category])</f>
        <v>#N/A</v>
      </c>
      <c r="X36" s="32" t="str">
        <f t="shared" si="9"/>
        <v/>
      </c>
      <c r="Y36" s="76">
        <f t="shared" si="15"/>
        <v>0</v>
      </c>
      <c r="Z36" s="76">
        <f t="shared" si="15"/>
        <v>0</v>
      </c>
      <c r="AA36" s="76">
        <f t="shared" si="15"/>
        <v>0</v>
      </c>
      <c r="AB36" s="76">
        <f t="shared" si="8"/>
        <v>0</v>
      </c>
      <c r="AC36" s="76">
        <f t="shared" si="8"/>
        <v>0</v>
      </c>
      <c r="AD36" s="76">
        <f t="shared" si="8"/>
        <v>0</v>
      </c>
    </row>
    <row r="37" spans="2:30" s="32" customFormat="1" x14ac:dyDescent="0.4">
      <c r="B37" s="36" t="s">
        <v>27</v>
      </c>
      <c r="C37" s="50">
        <f>info!O55</f>
        <v>0</v>
      </c>
      <c r="D37" s="144"/>
      <c r="E37" s="37"/>
      <c r="F37" s="37"/>
      <c r="G37" s="37"/>
      <c r="H37" s="37"/>
      <c r="I37" s="37"/>
      <c r="J37" s="37"/>
      <c r="K37" s="38"/>
      <c r="L37" s="54"/>
      <c r="M37" s="37"/>
      <c r="N37" s="37"/>
      <c r="O37" s="37"/>
      <c r="P37" s="37"/>
      <c r="Q37" s="37"/>
      <c r="R37" s="58"/>
      <c r="S37" s="54"/>
      <c r="T37" s="37">
        <f t="shared" si="11"/>
        <v>0</v>
      </c>
      <c r="U37" s="38">
        <f t="shared" si="12"/>
        <v>0</v>
      </c>
      <c r="W37" s="32" t="str">
        <f>_xlfn.XLOOKUP(B37,cscattable[Category],cscattable[TRACs
Category])</f>
        <v>NON - TRACs</v>
      </c>
      <c r="X37" s="32" t="str">
        <f t="shared" si="9"/>
        <v/>
      </c>
      <c r="Y37" s="76">
        <f t="shared" si="15"/>
        <v>0</v>
      </c>
      <c r="Z37" s="76">
        <f t="shared" si="15"/>
        <v>0</v>
      </c>
      <c r="AA37" s="76">
        <f t="shared" si="15"/>
        <v>0</v>
      </c>
      <c r="AB37" s="76">
        <f t="shared" si="8"/>
        <v>0</v>
      </c>
      <c r="AC37" s="76">
        <f t="shared" si="8"/>
        <v>0</v>
      </c>
      <c r="AD37" s="76">
        <f t="shared" si="8"/>
        <v>0</v>
      </c>
    </row>
    <row r="38" spans="2:30" s="32" customFormat="1" x14ac:dyDescent="0.4">
      <c r="B38" s="77" t="s">
        <v>39</v>
      </c>
      <c r="C38" s="78">
        <f>info!O56</f>
        <v>0</v>
      </c>
      <c r="D38" s="143"/>
      <c r="E38" s="79"/>
      <c r="F38" s="79"/>
      <c r="G38" s="79"/>
      <c r="H38" s="79"/>
      <c r="I38" s="79"/>
      <c r="J38" s="79"/>
      <c r="K38" s="82"/>
      <c r="L38" s="81"/>
      <c r="M38" s="79"/>
      <c r="N38" s="79"/>
      <c r="O38" s="79"/>
      <c r="P38" s="79"/>
      <c r="Q38" s="79"/>
      <c r="R38" s="80"/>
      <c r="S38" s="81"/>
      <c r="T38" s="79">
        <f t="shared" si="11"/>
        <v>0</v>
      </c>
      <c r="U38" s="82">
        <f t="shared" si="12"/>
        <v>0</v>
      </c>
      <c r="W38" s="32" t="str">
        <f>_xlfn.XLOOKUP(B38,cscattable[Category],cscattable[TRACs
Category])</f>
        <v>Other</v>
      </c>
      <c r="X38" s="32" t="str">
        <f t="shared" si="9"/>
        <v/>
      </c>
      <c r="Y38" s="76">
        <f t="shared" si="15"/>
        <v>0</v>
      </c>
      <c r="Z38" s="76">
        <f t="shared" si="15"/>
        <v>0</v>
      </c>
      <c r="AA38" s="76">
        <f t="shared" si="15"/>
        <v>0</v>
      </c>
      <c r="AB38" s="76">
        <f t="shared" si="8"/>
        <v>0</v>
      </c>
      <c r="AC38" s="76">
        <f t="shared" si="8"/>
        <v>0</v>
      </c>
      <c r="AD38" s="76">
        <f t="shared" si="8"/>
        <v>0</v>
      </c>
    </row>
    <row r="39" spans="2:30" s="32" customFormat="1" x14ac:dyDescent="0.4">
      <c r="B39" s="36" t="s">
        <v>23</v>
      </c>
      <c r="C39" s="50">
        <f>info!O57</f>
        <v>0</v>
      </c>
      <c r="D39" s="144">
        <f ca="1">ROUND(D50*$D$51,0)</f>
        <v>0</v>
      </c>
      <c r="E39" s="37">
        <f t="shared" ref="E39:S39" ca="1" si="16">ROUND(E50*$D$51,0)</f>
        <v>0</v>
      </c>
      <c r="F39" s="37">
        <f t="shared" ca="1" si="16"/>
        <v>0</v>
      </c>
      <c r="G39" s="37">
        <f t="shared" ca="1" si="16"/>
        <v>0</v>
      </c>
      <c r="H39" s="37">
        <f t="shared" ca="1" si="16"/>
        <v>0</v>
      </c>
      <c r="I39" s="37">
        <f t="shared" ca="1" si="16"/>
        <v>0</v>
      </c>
      <c r="J39" s="37">
        <f t="shared" ca="1" si="16"/>
        <v>0</v>
      </c>
      <c r="K39" s="38">
        <f t="shared" ca="1" si="16"/>
        <v>0</v>
      </c>
      <c r="L39" s="54">
        <f t="shared" ca="1" si="16"/>
        <v>0</v>
      </c>
      <c r="M39" s="37">
        <f t="shared" ca="1" si="16"/>
        <v>0</v>
      </c>
      <c r="N39" s="37">
        <f t="shared" ca="1" si="16"/>
        <v>0</v>
      </c>
      <c r="O39" s="37">
        <f t="shared" ca="1" si="16"/>
        <v>0</v>
      </c>
      <c r="P39" s="37">
        <f t="shared" ca="1" si="16"/>
        <v>0</v>
      </c>
      <c r="Q39" s="37">
        <f t="shared" ca="1" si="16"/>
        <v>0</v>
      </c>
      <c r="R39" s="58">
        <f t="shared" ca="1" si="16"/>
        <v>0</v>
      </c>
      <c r="S39" s="54">
        <f t="shared" ca="1" si="16"/>
        <v>0</v>
      </c>
      <c r="T39" s="37">
        <f t="shared" ca="1" si="11"/>
        <v>0</v>
      </c>
      <c r="U39" s="38">
        <f t="shared" ca="1" si="12"/>
        <v>0</v>
      </c>
      <c r="W39" s="32" t="str">
        <f>_xlfn.XLOOKUP(B39,cscattable[Category],cscattable[TRACs
Category])</f>
        <v>NON - TRACs</v>
      </c>
      <c r="X39" s="32" t="str">
        <f t="shared" si="9"/>
        <v/>
      </c>
      <c r="Y39" s="76">
        <f t="shared" ca="1" si="15"/>
        <v>0</v>
      </c>
      <c r="Z39" s="76">
        <f t="shared" ca="1" si="15"/>
        <v>0</v>
      </c>
      <c r="AA39" s="76">
        <f t="shared" ca="1" si="15"/>
        <v>0</v>
      </c>
      <c r="AB39" s="76">
        <f t="shared" ca="1" si="8"/>
        <v>0</v>
      </c>
      <c r="AC39" s="76">
        <f t="shared" ca="1" si="8"/>
        <v>0</v>
      </c>
      <c r="AD39" s="76">
        <f t="shared" ca="1" si="8"/>
        <v>0</v>
      </c>
    </row>
    <row r="40" spans="2:30" s="32" customFormat="1" x14ac:dyDescent="0.4">
      <c r="B40" s="77" t="s">
        <v>33</v>
      </c>
      <c r="C40" s="78">
        <f>info!O58</f>
        <v>0</v>
      </c>
      <c r="D40" s="143"/>
      <c r="E40" s="79"/>
      <c r="F40" s="79"/>
      <c r="G40" s="79"/>
      <c r="H40" s="79"/>
      <c r="I40" s="79"/>
      <c r="J40" s="79"/>
      <c r="K40" s="82"/>
      <c r="L40" s="81"/>
      <c r="M40" s="79"/>
      <c r="N40" s="79"/>
      <c r="O40" s="79"/>
      <c r="P40" s="79"/>
      <c r="Q40" s="79"/>
      <c r="R40" s="80"/>
      <c r="S40" s="81"/>
      <c r="T40" s="79">
        <f t="shared" si="5"/>
        <v>0</v>
      </c>
      <c r="U40" s="82">
        <f t="shared" si="6"/>
        <v>0</v>
      </c>
      <c r="W40" s="32" t="str">
        <f>_xlfn.XLOOKUP(B40,cscattable[Category],cscattable[TRACs
Category])</f>
        <v>NON - TRACs</v>
      </c>
      <c r="X40" s="32" t="str">
        <f t="shared" si="9"/>
        <v/>
      </c>
      <c r="Y40" s="76">
        <f t="shared" si="15"/>
        <v>0</v>
      </c>
      <c r="Z40" s="76">
        <f t="shared" si="15"/>
        <v>0</v>
      </c>
      <c r="AA40" s="76">
        <f t="shared" si="15"/>
        <v>0</v>
      </c>
      <c r="AB40" s="76">
        <f t="shared" ref="AB40:AD40" si="17">Q40</f>
        <v>0</v>
      </c>
      <c r="AC40" s="76">
        <f t="shared" si="17"/>
        <v>0</v>
      </c>
      <c r="AD40" s="76">
        <f t="shared" si="17"/>
        <v>0</v>
      </c>
    </row>
    <row r="41" spans="2:30" s="32" customFormat="1" x14ac:dyDescent="0.4">
      <c r="B41" s="36" t="s">
        <v>24</v>
      </c>
      <c r="C41" s="50">
        <f>info!O59</f>
        <v>0</v>
      </c>
      <c r="D41" s="144"/>
      <c r="E41" s="37"/>
      <c r="F41" s="37"/>
      <c r="G41" s="37"/>
      <c r="H41" s="37"/>
      <c r="I41" s="37"/>
      <c r="J41" s="37"/>
      <c r="K41" s="38"/>
      <c r="L41" s="54"/>
      <c r="M41" s="37"/>
      <c r="N41" s="37"/>
      <c r="O41" s="37"/>
      <c r="P41" s="37"/>
      <c r="Q41" s="37"/>
      <c r="R41" s="58"/>
      <c r="S41" s="54"/>
      <c r="T41" s="37">
        <f t="shared" ref="T41" si="18">SUM(D41:S41)</f>
        <v>0</v>
      </c>
      <c r="U41" s="38">
        <f t="shared" ref="U41" si="19">C41+T41</f>
        <v>0</v>
      </c>
      <c r="Y41" s="76"/>
      <c r="Z41" s="76"/>
      <c r="AA41" s="76"/>
      <c r="AB41" s="76"/>
      <c r="AC41" s="76"/>
      <c r="AD41" s="76"/>
    </row>
    <row r="42" spans="2:30" s="32" customFormat="1" x14ac:dyDescent="0.4">
      <c r="B42" s="77" t="s">
        <v>20694</v>
      </c>
      <c r="C42" s="78">
        <f>info!O60</f>
        <v>0</v>
      </c>
      <c r="D42" s="143">
        <f t="shared" ref="D42:S42" ca="1" si="20">D21+D30+D31+D32+D33+D35+D36+D37+D38+D39+D40+D34+D41</f>
        <v>0</v>
      </c>
      <c r="E42" s="79">
        <f t="shared" ca="1" si="20"/>
        <v>0</v>
      </c>
      <c r="F42" s="79">
        <f t="shared" ca="1" si="20"/>
        <v>0</v>
      </c>
      <c r="G42" s="79">
        <f t="shared" ca="1" si="20"/>
        <v>0</v>
      </c>
      <c r="H42" s="79">
        <f t="shared" ca="1" si="20"/>
        <v>0</v>
      </c>
      <c r="I42" s="79">
        <f t="shared" ca="1" si="20"/>
        <v>0</v>
      </c>
      <c r="J42" s="79">
        <f t="shared" ca="1" si="20"/>
        <v>0</v>
      </c>
      <c r="K42" s="82">
        <f t="shared" ca="1" si="20"/>
        <v>0</v>
      </c>
      <c r="L42" s="81">
        <f t="shared" ref="L42" ca="1" si="21">L21+L30+L31+L32+L33+L35+L36+L37+L38+L39+L40+L34+L41</f>
        <v>0</v>
      </c>
      <c r="M42" s="79">
        <f t="shared" ref="M42" ca="1" si="22">M21+M30+M31+M32+M33+M35+M36+M37+M38+M39+M40+M34+M41</f>
        <v>0</v>
      </c>
      <c r="N42" s="79">
        <f t="shared" ref="N42" ca="1" si="23">N21+N30+N31+N32+N33+N35+N36+N37+N38+N39+N40+N34+N41</f>
        <v>0</v>
      </c>
      <c r="O42" s="79">
        <f t="shared" ref="O42" ca="1" si="24">O21+O30+O31+O32+O33+O35+O36+O37+O38+O39+O40+O34+O41</f>
        <v>0</v>
      </c>
      <c r="P42" s="79">
        <f t="shared" ca="1" si="20"/>
        <v>0</v>
      </c>
      <c r="Q42" s="79">
        <f t="shared" ca="1" si="20"/>
        <v>0</v>
      </c>
      <c r="R42" s="80">
        <f t="shared" ca="1" si="20"/>
        <v>0</v>
      </c>
      <c r="S42" s="81">
        <f t="shared" ca="1" si="20"/>
        <v>0</v>
      </c>
      <c r="T42" s="79">
        <f t="shared" ca="1" si="5"/>
        <v>0</v>
      </c>
      <c r="U42" s="82">
        <f t="shared" ca="1" si="6"/>
        <v>0</v>
      </c>
    </row>
    <row r="43" spans="2:30" s="32" customFormat="1" x14ac:dyDescent="0.4">
      <c r="B43" s="89" t="s">
        <v>36</v>
      </c>
      <c r="C43" s="90">
        <f>info!O61</f>
        <v>0</v>
      </c>
      <c r="D43" s="145">
        <f t="shared" ref="D43:S43" ca="1" si="25">ROUND((D42-D32-D35-D37-D38-D39-D40)*rater,0)</f>
        <v>0</v>
      </c>
      <c r="E43" s="91">
        <f t="shared" ca="1" si="25"/>
        <v>0</v>
      </c>
      <c r="F43" s="91">
        <f t="shared" ca="1" si="25"/>
        <v>0</v>
      </c>
      <c r="G43" s="91">
        <f t="shared" ref="G43:P43" ca="1" si="26">ROUND((G42-G32-G35-G37-G38-G39-G40)*rater,0)</f>
        <v>0</v>
      </c>
      <c r="H43" s="91">
        <f t="shared" ca="1" si="26"/>
        <v>0</v>
      </c>
      <c r="I43" s="91">
        <f t="shared" ca="1" si="26"/>
        <v>0</v>
      </c>
      <c r="J43" s="91">
        <f t="shared" ca="1" si="26"/>
        <v>0</v>
      </c>
      <c r="K43" s="146">
        <f t="shared" ca="1" si="26"/>
        <v>0</v>
      </c>
      <c r="L43" s="93">
        <f t="shared" ref="L43:O43" ca="1" si="27">ROUND((L42-L32-L35-L37-L38-L39-L40)*rater,0)</f>
        <v>0</v>
      </c>
      <c r="M43" s="91">
        <f t="shared" ca="1" si="27"/>
        <v>0</v>
      </c>
      <c r="N43" s="91">
        <f t="shared" ca="1" si="27"/>
        <v>0</v>
      </c>
      <c r="O43" s="91">
        <f t="shared" ca="1" si="27"/>
        <v>0</v>
      </c>
      <c r="P43" s="91">
        <f t="shared" ca="1" si="26"/>
        <v>0</v>
      </c>
      <c r="Q43" s="91">
        <f t="shared" ca="1" si="25"/>
        <v>0</v>
      </c>
      <c r="R43" s="92">
        <f t="shared" ca="1" si="25"/>
        <v>0</v>
      </c>
      <c r="S43" s="93">
        <f t="shared" ca="1" si="25"/>
        <v>0</v>
      </c>
      <c r="T43" s="37">
        <f t="shared" ca="1" si="5"/>
        <v>0</v>
      </c>
      <c r="U43" s="38">
        <f t="shared" ca="1" si="6"/>
        <v>0</v>
      </c>
    </row>
    <row r="44" spans="2:30" s="32" customFormat="1" ht="16.5" thickBot="1" x14ac:dyDescent="0.45">
      <c r="B44" s="83" t="s">
        <v>20695</v>
      </c>
      <c r="C44" s="84">
        <f>info!O62</f>
        <v>0</v>
      </c>
      <c r="D44" s="147">
        <f t="shared" ref="D44:U44" ca="1" si="28">D42+D43</f>
        <v>0</v>
      </c>
      <c r="E44" s="85">
        <f t="shared" ca="1" si="28"/>
        <v>0</v>
      </c>
      <c r="F44" s="85">
        <f t="shared" ca="1" si="28"/>
        <v>0</v>
      </c>
      <c r="G44" s="85">
        <f t="shared" ref="G44:P44" ca="1" si="29">G42+G43</f>
        <v>0</v>
      </c>
      <c r="H44" s="85">
        <f t="shared" ca="1" si="29"/>
        <v>0</v>
      </c>
      <c r="I44" s="85">
        <f t="shared" ca="1" si="29"/>
        <v>0</v>
      </c>
      <c r="J44" s="85">
        <f t="shared" ca="1" si="29"/>
        <v>0</v>
      </c>
      <c r="K44" s="88">
        <f t="shared" ca="1" si="29"/>
        <v>0</v>
      </c>
      <c r="L44" s="87">
        <f t="shared" ref="L44:O44" ca="1" si="30">L42+L43</f>
        <v>0</v>
      </c>
      <c r="M44" s="85">
        <f t="shared" ca="1" si="30"/>
        <v>0</v>
      </c>
      <c r="N44" s="85">
        <f t="shared" ca="1" si="30"/>
        <v>0</v>
      </c>
      <c r="O44" s="85">
        <f t="shared" ca="1" si="30"/>
        <v>0</v>
      </c>
      <c r="P44" s="85">
        <f t="shared" ca="1" si="29"/>
        <v>0</v>
      </c>
      <c r="Q44" s="85">
        <f t="shared" ca="1" si="28"/>
        <v>0</v>
      </c>
      <c r="R44" s="86">
        <f t="shared" ca="1" si="28"/>
        <v>0</v>
      </c>
      <c r="S44" s="87">
        <f t="shared" ca="1" si="28"/>
        <v>0</v>
      </c>
      <c r="T44" s="85">
        <f t="shared" ca="1" si="28"/>
        <v>0</v>
      </c>
      <c r="U44" s="88">
        <f t="shared" ca="1" si="28"/>
        <v>0</v>
      </c>
    </row>
    <row r="45" spans="2:30" ht="5" customHeight="1" thickBot="1" x14ac:dyDescent="0.45"/>
    <row r="46" spans="2:30" s="32" customFormat="1" ht="16.5" thickBot="1" x14ac:dyDescent="0.45">
      <c r="B46" s="71"/>
      <c r="C46" s="74">
        <f ca="1">IFERROR(C44/U44,0)</f>
        <v>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4">
        <f ca="1">IFERROR(T44/U44,0)</f>
        <v>0</v>
      </c>
      <c r="U46" s="73">
        <f ca="1">IFERROR(U44/U44,0)</f>
        <v>0</v>
      </c>
    </row>
    <row r="47" spans="2:30" ht="4.5" customHeight="1" thickBot="1" x14ac:dyDescent="0.45"/>
    <row r="48" spans="2:30" ht="16.5" thickBot="1" x14ac:dyDescent="0.45">
      <c r="C48" s="150" t="s">
        <v>20933</v>
      </c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2"/>
    </row>
    <row r="49" spans="3:19" x14ac:dyDescent="0.4">
      <c r="C49" s="148" t="s">
        <v>20934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88"/>
    </row>
    <row r="50" spans="3:19" ht="16.5" thickBot="1" x14ac:dyDescent="0.45">
      <c r="C50" s="125" t="s">
        <v>20935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7"/>
    </row>
    <row r="51" spans="3:19" ht="16.5" thickBot="1" x14ac:dyDescent="0.45">
      <c r="C51" s="184" t="s">
        <v>20962</v>
      </c>
      <c r="D51" s="185">
        <f ca="1">'cs 3'!D51*(1+gradrate)</f>
        <v>1743.9922920000004</v>
      </c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7"/>
    </row>
  </sheetData>
  <mergeCells count="14">
    <mergeCell ref="B15:B16"/>
    <mergeCell ref="C15:U15"/>
    <mergeCell ref="C16:U16"/>
    <mergeCell ref="D18:R18"/>
    <mergeCell ref="D19:K19"/>
    <mergeCell ref="L19:Q19"/>
    <mergeCell ref="C13:U13"/>
    <mergeCell ref="C14:U14"/>
    <mergeCell ref="C12:U12"/>
    <mergeCell ref="R2:U4"/>
    <mergeCell ref="C8:U8"/>
    <mergeCell ref="C9:U9"/>
    <mergeCell ref="C10:U10"/>
    <mergeCell ref="C11:U11"/>
  </mergeCells>
  <printOptions horizontalCentered="1" verticalCentered="1"/>
  <pageMargins left="0" right="0" top="0.25" bottom="0.25" header="0.3" footer="0.3"/>
  <pageSetup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5455F-B278-4777-9AD9-0D3DCA6B20CC}">
  <sheetPr>
    <tabColor theme="3"/>
    <pageSetUpPr fitToPage="1"/>
  </sheetPr>
  <dimension ref="B1:AF51"/>
  <sheetViews>
    <sheetView topLeftCell="A6" zoomScaleNormal="100" workbookViewId="0">
      <selection activeCell="C16" sqref="C16:U16"/>
    </sheetView>
  </sheetViews>
  <sheetFormatPr defaultRowHeight="16" outlineLevelCol="1" x14ac:dyDescent="0.4"/>
  <cols>
    <col min="1" max="1" width="1.26953125" style="31" customWidth="1"/>
    <col min="2" max="2" width="35.1796875" style="31" bestFit="1" customWidth="1"/>
    <col min="3" max="3" width="17.6328125" style="31" customWidth="1"/>
    <col min="4" max="4" width="16.6328125" style="31" customWidth="1"/>
    <col min="5" max="11" width="16.6328125" style="31" hidden="1" customWidth="1" outlineLevel="1"/>
    <col min="12" max="12" width="16.6328125" style="31" customWidth="1" collapsed="1"/>
    <col min="13" max="17" width="16.6328125" style="31" hidden="1" customWidth="1" outlineLevel="1"/>
    <col min="18" max="18" width="16.6328125" style="31" customWidth="1" collapsed="1"/>
    <col min="19" max="19" width="16.6328125" style="31" customWidth="1"/>
    <col min="20" max="21" width="17.6328125" style="31" customWidth="1"/>
    <col min="22" max="22" width="1.26953125" style="31" customWidth="1"/>
    <col min="23" max="23" width="28.36328125" style="32" hidden="1" customWidth="1"/>
    <col min="24" max="24" width="5.1796875" style="32" hidden="1" customWidth="1"/>
    <col min="25" max="27" width="0" style="32" hidden="1" customWidth="1"/>
    <col min="28" max="32" width="0" style="31" hidden="1" customWidth="1"/>
    <col min="33" max="16384" width="8.7265625" style="31"/>
  </cols>
  <sheetData>
    <row r="1" spans="2:32" ht="6.5" customHeight="1" thickBot="1" x14ac:dyDescent="0.45"/>
    <row r="2" spans="2:32" s="32" customFormat="1" ht="26.5" customHeight="1" x14ac:dyDescent="0.4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221" t="str">
        <f>IF(costsharetype="","",costsharetype)</f>
        <v/>
      </c>
      <c r="S2" s="221"/>
      <c r="T2" s="221"/>
      <c r="U2" s="222"/>
      <c r="AE2" s="32" t="str">
        <f>IFERROR(IF(VLOOKUP(MONTH(C15),periodtable[],2,FALSE)&gt;6,YEAR(C15),YEAR(C15)+1),"")</f>
        <v/>
      </c>
      <c r="AF2" s="32">
        <v>5</v>
      </c>
    </row>
    <row r="3" spans="2:32" s="32" customFormat="1" ht="16" customHeight="1" x14ac:dyDescent="0.4"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223"/>
      <c r="S3" s="223"/>
      <c r="T3" s="223"/>
      <c r="U3" s="224"/>
    </row>
    <row r="4" spans="2:32" s="32" customFormat="1" ht="16" customHeight="1" x14ac:dyDescent="0.4"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23"/>
      <c r="S4" s="223"/>
      <c r="T4" s="223"/>
      <c r="U4" s="224"/>
    </row>
    <row r="5" spans="2:32" s="32" customFormat="1" ht="16" customHeight="1" x14ac:dyDescent="0.4"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9"/>
      <c r="S5" s="69"/>
      <c r="T5" s="69"/>
      <c r="U5" s="70"/>
    </row>
    <row r="6" spans="2:32" s="32" customFormat="1" ht="16" customHeight="1" x14ac:dyDescent="0.4">
      <c r="B6" s="65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9"/>
      <c r="S6" s="69"/>
      <c r="T6" s="69"/>
      <c r="U6" s="70"/>
    </row>
    <row r="7" spans="2:32" s="32" customFormat="1" x14ac:dyDescent="0.4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7"/>
    </row>
    <row r="8" spans="2:32" s="32" customFormat="1" x14ac:dyDescent="0.4">
      <c r="B8" s="68" t="s">
        <v>20693</v>
      </c>
      <c r="C8" s="229" t="str">
        <f>IF(DEPT="","",DEPT)</f>
        <v/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/>
    </row>
    <row r="9" spans="2:32" s="32" customFormat="1" x14ac:dyDescent="0.4">
      <c r="B9" s="68" t="s">
        <v>20664</v>
      </c>
      <c r="C9" s="229" t="str">
        <f>IF(principal="","",principal)</f>
        <v/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0"/>
    </row>
    <row r="10" spans="2:32" s="32" customFormat="1" x14ac:dyDescent="0.4">
      <c r="B10" s="68" t="s">
        <v>20700</v>
      </c>
      <c r="C10" s="229" t="str">
        <f>IF(ttl="","",ttl)</f>
        <v/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0"/>
    </row>
    <row r="11" spans="2:32" s="32" customFormat="1" x14ac:dyDescent="0.4">
      <c r="B11" s="68" t="s">
        <v>20662</v>
      </c>
      <c r="C11" s="229" t="str">
        <f>IF(sponny=0,"",sponny)</f>
        <v/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</row>
    <row r="12" spans="2:32" s="32" customFormat="1" x14ac:dyDescent="0.4">
      <c r="B12" s="68" t="s">
        <v>20665</v>
      </c>
      <c r="C12" s="229" t="str">
        <f>IF(RFP="","",RFP)</f>
        <v/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</row>
    <row r="13" spans="2:32" s="32" customFormat="1" x14ac:dyDescent="0.4">
      <c r="B13" s="68" t="s">
        <v>20666</v>
      </c>
      <c r="C13" s="229" t="str">
        <f>IF(SUBS="","",SUBS)</f>
        <v/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</row>
    <row r="14" spans="2:32" s="32" customFormat="1" x14ac:dyDescent="0.4">
      <c r="B14" s="68" t="s">
        <v>20680</v>
      </c>
      <c r="C14" s="225" t="str">
        <f>IF(DUDE="","",DUDE)</f>
        <v/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6"/>
    </row>
    <row r="15" spans="2:32" s="32" customFormat="1" x14ac:dyDescent="0.4">
      <c r="B15" s="218" t="s">
        <v>20701</v>
      </c>
      <c r="C15" s="225" t="str">
        <f>IF(info!O37="","",'cs 4'!C16+1)</f>
        <v/>
      </c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6"/>
    </row>
    <row r="16" spans="2:32" s="32" customFormat="1" ht="16.5" thickBot="1" x14ac:dyDescent="0.45">
      <c r="B16" s="219"/>
      <c r="C16" s="227" t="str">
        <f>IF(C15="","",DATE(YEAR(C15),MONTH(C15)+info!O37,DAY('cs 5'!C15)-1))</f>
        <v/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8"/>
      <c r="W16" s="32" t="str">
        <f>IF(C15="","",IF(VLOOKUP(MONTH(C15),periodtable[],2,FALSE)&gt;6,YEAR(C15),YEAR(C15)+1))</f>
        <v/>
      </c>
    </row>
    <row r="17" spans="2:30" s="32" customFormat="1" ht="4" customHeight="1" thickBot="1" x14ac:dyDescent="0.45"/>
    <row r="18" spans="2:30" s="32" customFormat="1" x14ac:dyDescent="0.4">
      <c r="B18" s="62" t="s">
        <v>20707</v>
      </c>
      <c r="C18" s="60"/>
      <c r="D18" s="220" t="s">
        <v>20703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60"/>
      <c r="T18" s="60"/>
      <c r="U18" s="61"/>
    </row>
    <row r="19" spans="2:30" s="32" customFormat="1" x14ac:dyDescent="0.4">
      <c r="B19" s="134"/>
      <c r="C19" s="135"/>
      <c r="D19" s="217" t="s">
        <v>20953</v>
      </c>
      <c r="E19" s="217"/>
      <c r="F19" s="217"/>
      <c r="G19" s="217"/>
      <c r="H19" s="217"/>
      <c r="I19" s="217"/>
      <c r="J19" s="217"/>
      <c r="K19" s="217"/>
      <c r="L19" s="217" t="s">
        <v>20954</v>
      </c>
      <c r="M19" s="217"/>
      <c r="N19" s="217"/>
      <c r="O19" s="217"/>
      <c r="P19" s="217"/>
      <c r="Q19" s="217"/>
      <c r="R19" s="136"/>
      <c r="S19" s="135"/>
      <c r="T19" s="135"/>
      <c r="U19" s="137"/>
    </row>
    <row r="20" spans="2:30" s="32" customFormat="1" ht="32.5" thickBot="1" x14ac:dyDescent="0.45">
      <c r="B20" s="59"/>
      <c r="C20" s="131" t="s">
        <v>20696</v>
      </c>
      <c r="D20" s="132" t="str">
        <f>IF(DEPT="","Unit Amount",depts!P2)</f>
        <v>Unit Amount</v>
      </c>
      <c r="E20" s="132" t="str">
        <f>IF(depts!P3="","Other Unit Amount",depts!P3)</f>
        <v>Other Unit Amount</v>
      </c>
      <c r="F20" s="132" t="str">
        <f>IF(depts!P4="","Other Unit Amount",depts!P4)</f>
        <v>Other Unit Amount</v>
      </c>
      <c r="G20" s="132" t="str">
        <f>IF(depts!P5="","Other Unit Amount",depts!P5)</f>
        <v>Other Unit Amount</v>
      </c>
      <c r="H20" s="132" t="str">
        <f>IF(depts!P6="","Other Unit Amount",depts!P6)</f>
        <v>Other Unit Amount</v>
      </c>
      <c r="I20" s="132" t="str">
        <f>IF(depts!P7="","Other Unit Amount",depts!P7)</f>
        <v>Other Unit Amount</v>
      </c>
      <c r="J20" s="132" t="str">
        <f>IF(depts!P8="","Other Unit Amount",depts!P8)</f>
        <v>Other Unit Amount</v>
      </c>
      <c r="K20" s="132" t="str">
        <f>IF(depts!P9="","Other Unit Amount",depts!P9)</f>
        <v>Other Unit Amount</v>
      </c>
      <c r="L20" s="132" t="str">
        <f>IF(DEPT="","College Amount",depts!Q2)</f>
        <v>College Amount</v>
      </c>
      <c r="M20" s="132" t="str">
        <f>IFERROR(_xlfn.XLOOKUP(2,Table14[Sum],Table14[College]),"Other College Support")</f>
        <v>Other College Support</v>
      </c>
      <c r="N20" s="132" t="str">
        <f>IFERROR(_xlfn.XLOOKUP(3,Table14[Sum],Table14[College]),"Other College Support")</f>
        <v>Other College Support</v>
      </c>
      <c r="O20" s="132" t="str">
        <f>IFERROR(_xlfn.XLOOKUP(4,Table14[Sum],Table14[College]),"Other College Support")</f>
        <v>Other College Support</v>
      </c>
      <c r="P20" s="132" t="str">
        <f>IFERROR(_xlfn.XLOOKUP(5,Table14[Sum],Table14[College]),"Other College Support")</f>
        <v>Other College Support</v>
      </c>
      <c r="Q20" s="132" t="str">
        <f>IFERROR(_xlfn.XLOOKUP(6,Table14[Sum],Table14[College]),"Other College Support")</f>
        <v>Other College Support</v>
      </c>
      <c r="R20" s="132">
        <v>120</v>
      </c>
      <c r="S20" s="132" t="s">
        <v>20697</v>
      </c>
      <c r="T20" s="132" t="s">
        <v>20698</v>
      </c>
      <c r="U20" s="133" t="s">
        <v>20699</v>
      </c>
      <c r="W20" s="46" t="s">
        <v>0</v>
      </c>
      <c r="X20" s="46"/>
      <c r="Y20" s="46" t="s">
        <v>20915</v>
      </c>
      <c r="Z20" s="46" t="s">
        <v>20713</v>
      </c>
      <c r="AA20" s="75" t="s">
        <v>20916</v>
      </c>
      <c r="AB20" s="75" t="s">
        <v>20917</v>
      </c>
      <c r="AC20" s="32" t="s">
        <v>20740</v>
      </c>
      <c r="AD20" s="33" t="s">
        <v>20697</v>
      </c>
    </row>
    <row r="21" spans="2:30" s="32" customFormat="1" x14ac:dyDescent="0.4">
      <c r="B21" s="39" t="s">
        <v>21</v>
      </c>
      <c r="C21" s="47">
        <f>SUM(C22:C29)</f>
        <v>0</v>
      </c>
      <c r="D21" s="138">
        <f t="shared" ref="D21:S21" si="0">SUM(D22:D29)</f>
        <v>0</v>
      </c>
      <c r="E21" s="40">
        <f t="shared" si="0"/>
        <v>0</v>
      </c>
      <c r="F21" s="40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1">
        <f t="shared" si="0"/>
        <v>0</v>
      </c>
      <c r="L21" s="51">
        <f t="shared" ref="L21" si="1">SUM(L22:L29)</f>
        <v>0</v>
      </c>
      <c r="M21" s="40">
        <f t="shared" ref="M21" si="2">SUM(M22:M29)</f>
        <v>0</v>
      </c>
      <c r="N21" s="40">
        <f t="shared" ref="N21" si="3">SUM(N22:N29)</f>
        <v>0</v>
      </c>
      <c r="O21" s="40">
        <f t="shared" ref="O21" si="4">SUM(O22:O29)</f>
        <v>0</v>
      </c>
      <c r="P21" s="40">
        <f t="shared" si="0"/>
        <v>0</v>
      </c>
      <c r="Q21" s="40">
        <f t="shared" si="0"/>
        <v>0</v>
      </c>
      <c r="R21" s="55">
        <f t="shared" si="0"/>
        <v>0</v>
      </c>
      <c r="S21" s="51">
        <f t="shared" si="0"/>
        <v>0</v>
      </c>
      <c r="T21" s="40">
        <f>SUM(D21:S21)</f>
        <v>0</v>
      </c>
      <c r="U21" s="41">
        <f>C21+T21</f>
        <v>0</v>
      </c>
    </row>
    <row r="22" spans="2:30" x14ac:dyDescent="0.4">
      <c r="B22" s="42" t="s">
        <v>1</v>
      </c>
      <c r="C22" s="48">
        <f>info!P40</f>
        <v>0</v>
      </c>
      <c r="D22" s="139"/>
      <c r="E22" s="43"/>
      <c r="F22" s="43"/>
      <c r="G22" s="43"/>
      <c r="H22" s="43"/>
      <c r="I22" s="43"/>
      <c r="J22" s="43"/>
      <c r="K22" s="140"/>
      <c r="L22" s="52"/>
      <c r="M22" s="43"/>
      <c r="N22" s="43"/>
      <c r="O22" s="43"/>
      <c r="P22" s="43"/>
      <c r="Q22" s="43"/>
      <c r="R22" s="56"/>
      <c r="S22" s="52"/>
      <c r="T22" s="34">
        <f t="shared" ref="T22:T43" si="5">SUM(D22:S22)</f>
        <v>0</v>
      </c>
      <c r="U22" s="35">
        <f t="shared" ref="U22:U43" si="6">C22+T22</f>
        <v>0</v>
      </c>
      <c r="W22" s="32" t="str">
        <f>_xlfn.XLOOKUP(B22,cscattable[Category],cscattable[TRACs
Category])</f>
        <v>Personnel</v>
      </c>
      <c r="X22" s="32" t="str">
        <f>$W$16</f>
        <v/>
      </c>
      <c r="Y22" s="76">
        <f t="shared" ref="Y22:AA28" si="7">D22</f>
        <v>0</v>
      </c>
      <c r="Z22" s="76">
        <f t="shared" si="7"/>
        <v>0</v>
      </c>
      <c r="AA22" s="76">
        <f t="shared" si="7"/>
        <v>0</v>
      </c>
      <c r="AB22" s="76">
        <f t="shared" ref="AB22:AD39" si="8">Q22</f>
        <v>0</v>
      </c>
      <c r="AC22" s="76">
        <f t="shared" si="8"/>
        <v>0</v>
      </c>
      <c r="AD22" s="76">
        <f t="shared" si="8"/>
        <v>0</v>
      </c>
    </row>
    <row r="23" spans="2:30" x14ac:dyDescent="0.4">
      <c r="B23" s="44" t="s">
        <v>2</v>
      </c>
      <c r="C23" s="49">
        <f>info!P41</f>
        <v>0</v>
      </c>
      <c r="D23" s="141"/>
      <c r="E23" s="45"/>
      <c r="F23" s="45"/>
      <c r="G23" s="45"/>
      <c r="H23" s="45"/>
      <c r="I23" s="45"/>
      <c r="J23" s="45"/>
      <c r="K23" s="142"/>
      <c r="L23" s="53"/>
      <c r="M23" s="45"/>
      <c r="N23" s="45"/>
      <c r="O23" s="45"/>
      <c r="P23" s="45"/>
      <c r="Q23" s="45"/>
      <c r="R23" s="57"/>
      <c r="S23" s="53"/>
      <c r="T23" s="37">
        <f t="shared" si="5"/>
        <v>0</v>
      </c>
      <c r="U23" s="38">
        <f t="shared" si="6"/>
        <v>0</v>
      </c>
      <c r="W23" s="32" t="str">
        <f>_xlfn.XLOOKUP(B23,cscattable[Category],cscattable[TRACs
Category])</f>
        <v>Personnel</v>
      </c>
      <c r="X23" s="32" t="str">
        <f t="shared" ref="X23:X40" si="9">$W$16</f>
        <v/>
      </c>
      <c r="Y23" s="76">
        <f t="shared" si="7"/>
        <v>0</v>
      </c>
      <c r="Z23" s="76">
        <f t="shared" si="7"/>
        <v>0</v>
      </c>
      <c r="AA23" s="76">
        <f t="shared" si="7"/>
        <v>0</v>
      </c>
      <c r="AB23" s="76">
        <f t="shared" si="8"/>
        <v>0</v>
      </c>
      <c r="AC23" s="76">
        <f t="shared" si="8"/>
        <v>0</v>
      </c>
      <c r="AD23" s="76">
        <f t="shared" si="8"/>
        <v>0</v>
      </c>
    </row>
    <row r="24" spans="2:30" x14ac:dyDescent="0.4">
      <c r="B24" s="42" t="s">
        <v>6</v>
      </c>
      <c r="C24" s="48">
        <f>info!P42</f>
        <v>0</v>
      </c>
      <c r="D24" s="139"/>
      <c r="E24" s="43"/>
      <c r="F24" s="43"/>
      <c r="G24" s="43"/>
      <c r="H24" s="43"/>
      <c r="I24" s="43"/>
      <c r="J24" s="43"/>
      <c r="K24" s="140"/>
      <c r="L24" s="52"/>
      <c r="M24" s="43"/>
      <c r="N24" s="43"/>
      <c r="O24" s="43"/>
      <c r="P24" s="43"/>
      <c r="Q24" s="43"/>
      <c r="R24" s="56"/>
      <c r="S24" s="52"/>
      <c r="T24" s="34">
        <f t="shared" si="5"/>
        <v>0</v>
      </c>
      <c r="U24" s="35">
        <f t="shared" si="6"/>
        <v>0</v>
      </c>
      <c r="W24" s="32" t="str">
        <f>_xlfn.XLOOKUP(B24,cscattable[Category],cscattable[TRACs
Category])</f>
        <v>Personnel</v>
      </c>
      <c r="X24" s="32" t="str">
        <f t="shared" si="9"/>
        <v/>
      </c>
      <c r="Y24" s="76">
        <f t="shared" si="7"/>
        <v>0</v>
      </c>
      <c r="Z24" s="76">
        <f t="shared" si="7"/>
        <v>0</v>
      </c>
      <c r="AA24" s="76">
        <f t="shared" si="7"/>
        <v>0</v>
      </c>
      <c r="AB24" s="76">
        <f t="shared" si="8"/>
        <v>0</v>
      </c>
      <c r="AC24" s="76">
        <f t="shared" si="8"/>
        <v>0</v>
      </c>
      <c r="AD24" s="76">
        <f t="shared" si="8"/>
        <v>0</v>
      </c>
    </row>
    <row r="25" spans="2:30" x14ac:dyDescent="0.4">
      <c r="B25" s="44" t="s">
        <v>7</v>
      </c>
      <c r="C25" s="49">
        <f>info!P43</f>
        <v>0</v>
      </c>
      <c r="D25" s="141"/>
      <c r="E25" s="45"/>
      <c r="F25" s="45"/>
      <c r="G25" s="45"/>
      <c r="H25" s="45"/>
      <c r="I25" s="45"/>
      <c r="J25" s="45"/>
      <c r="K25" s="142"/>
      <c r="L25" s="53"/>
      <c r="M25" s="45"/>
      <c r="N25" s="45"/>
      <c r="O25" s="45"/>
      <c r="P25" s="45"/>
      <c r="Q25" s="45"/>
      <c r="R25" s="57"/>
      <c r="S25" s="53"/>
      <c r="T25" s="37">
        <f t="shared" si="5"/>
        <v>0</v>
      </c>
      <c r="U25" s="38">
        <f t="shared" si="6"/>
        <v>0</v>
      </c>
      <c r="W25" s="32" t="str">
        <f>_xlfn.XLOOKUP(B25,cscattable[Category],cscattable[TRACs
Category])</f>
        <v>Personnel</v>
      </c>
      <c r="X25" s="32" t="str">
        <f t="shared" si="9"/>
        <v/>
      </c>
      <c r="Y25" s="76">
        <f t="shared" si="7"/>
        <v>0</v>
      </c>
      <c r="Z25" s="76">
        <f t="shared" si="7"/>
        <v>0</v>
      </c>
      <c r="AA25" s="76">
        <f t="shared" si="7"/>
        <v>0</v>
      </c>
      <c r="AB25" s="76">
        <f t="shared" si="8"/>
        <v>0</v>
      </c>
      <c r="AC25" s="76">
        <f t="shared" si="8"/>
        <v>0</v>
      </c>
      <c r="AD25" s="76">
        <f t="shared" si="8"/>
        <v>0</v>
      </c>
    </row>
    <row r="26" spans="2:30" x14ac:dyDescent="0.4">
      <c r="B26" s="42" t="s">
        <v>9</v>
      </c>
      <c r="C26" s="48">
        <f>info!P44</f>
        <v>0</v>
      </c>
      <c r="D26" s="139"/>
      <c r="E26" s="43"/>
      <c r="F26" s="43"/>
      <c r="G26" s="43"/>
      <c r="H26" s="43"/>
      <c r="I26" s="43"/>
      <c r="J26" s="43"/>
      <c r="K26" s="140"/>
      <c r="L26" s="52"/>
      <c r="M26" s="43"/>
      <c r="N26" s="43"/>
      <c r="O26" s="43"/>
      <c r="P26" s="43"/>
      <c r="Q26" s="43"/>
      <c r="R26" s="56"/>
      <c r="S26" s="52"/>
      <c r="T26" s="34">
        <f t="shared" si="5"/>
        <v>0</v>
      </c>
      <c r="U26" s="35">
        <f t="shared" si="6"/>
        <v>0</v>
      </c>
      <c r="W26" s="32" t="str">
        <f>_xlfn.XLOOKUP(B26,cscattable[Category],cscattable[TRACs
Category])</f>
        <v>Post Doc Support</v>
      </c>
      <c r="X26" s="32" t="str">
        <f t="shared" si="9"/>
        <v/>
      </c>
      <c r="Y26" s="76">
        <f t="shared" si="7"/>
        <v>0</v>
      </c>
      <c r="Z26" s="76">
        <f t="shared" si="7"/>
        <v>0</v>
      </c>
      <c r="AA26" s="76">
        <f t="shared" si="7"/>
        <v>0</v>
      </c>
      <c r="AB26" s="76">
        <f t="shared" si="8"/>
        <v>0</v>
      </c>
      <c r="AC26" s="76">
        <f t="shared" si="8"/>
        <v>0</v>
      </c>
      <c r="AD26" s="76">
        <f t="shared" si="8"/>
        <v>0</v>
      </c>
    </row>
    <row r="27" spans="2:30" x14ac:dyDescent="0.4">
      <c r="B27" s="44" t="s">
        <v>11</v>
      </c>
      <c r="C27" s="49">
        <f>info!P45</f>
        <v>0</v>
      </c>
      <c r="D27" s="141">
        <f>ROUND(D49*D50,0)</f>
        <v>0</v>
      </c>
      <c r="E27" s="45">
        <f t="shared" ref="E27:S27" si="10">ROUND(E49*E50,0)</f>
        <v>0</v>
      </c>
      <c r="F27" s="45">
        <f t="shared" si="10"/>
        <v>0</v>
      </c>
      <c r="G27" s="45">
        <f t="shared" si="10"/>
        <v>0</v>
      </c>
      <c r="H27" s="45">
        <f t="shared" si="10"/>
        <v>0</v>
      </c>
      <c r="I27" s="45">
        <f t="shared" si="10"/>
        <v>0</v>
      </c>
      <c r="J27" s="45">
        <f t="shared" si="10"/>
        <v>0</v>
      </c>
      <c r="K27" s="142">
        <f t="shared" si="10"/>
        <v>0</v>
      </c>
      <c r="L27" s="53">
        <f t="shared" si="10"/>
        <v>0</v>
      </c>
      <c r="M27" s="45">
        <f t="shared" si="10"/>
        <v>0</v>
      </c>
      <c r="N27" s="45">
        <f t="shared" si="10"/>
        <v>0</v>
      </c>
      <c r="O27" s="45">
        <f t="shared" si="10"/>
        <v>0</v>
      </c>
      <c r="P27" s="45">
        <f t="shared" si="10"/>
        <v>0</v>
      </c>
      <c r="Q27" s="45">
        <f t="shared" si="10"/>
        <v>0</v>
      </c>
      <c r="R27" s="57">
        <f t="shared" si="10"/>
        <v>0</v>
      </c>
      <c r="S27" s="53">
        <f t="shared" si="10"/>
        <v>0</v>
      </c>
      <c r="T27" s="37">
        <f t="shared" si="5"/>
        <v>0</v>
      </c>
      <c r="U27" s="38">
        <f t="shared" si="6"/>
        <v>0</v>
      </c>
      <c r="W27" s="32" t="str">
        <f>_xlfn.XLOOKUP(B27,cscattable[Category],cscattable[TRACs
Category])</f>
        <v>Graduate Research Assistants</v>
      </c>
      <c r="X27" s="32" t="str">
        <f t="shared" si="9"/>
        <v/>
      </c>
      <c r="Y27" s="76">
        <f t="shared" si="7"/>
        <v>0</v>
      </c>
      <c r="Z27" s="76">
        <f t="shared" si="7"/>
        <v>0</v>
      </c>
      <c r="AA27" s="76">
        <f t="shared" si="7"/>
        <v>0</v>
      </c>
      <c r="AB27" s="76">
        <f t="shared" si="8"/>
        <v>0</v>
      </c>
      <c r="AC27" s="76">
        <f t="shared" si="8"/>
        <v>0</v>
      </c>
      <c r="AD27" s="76">
        <f t="shared" si="8"/>
        <v>0</v>
      </c>
    </row>
    <row r="28" spans="2:30" x14ac:dyDescent="0.4">
      <c r="B28" s="42" t="s">
        <v>20920</v>
      </c>
      <c r="C28" s="48">
        <f>info!P46</f>
        <v>0</v>
      </c>
      <c r="D28" s="139"/>
      <c r="E28" s="43"/>
      <c r="F28" s="43"/>
      <c r="G28" s="43"/>
      <c r="H28" s="43"/>
      <c r="I28" s="43"/>
      <c r="J28" s="43"/>
      <c r="K28" s="140"/>
      <c r="L28" s="52"/>
      <c r="M28" s="43"/>
      <c r="N28" s="43"/>
      <c r="O28" s="43"/>
      <c r="P28" s="43"/>
      <c r="Q28" s="43"/>
      <c r="R28" s="56"/>
      <c r="S28" s="52"/>
      <c r="T28" s="34">
        <f t="shared" si="5"/>
        <v>0</v>
      </c>
      <c r="U28" s="35">
        <f t="shared" si="6"/>
        <v>0</v>
      </c>
      <c r="W28" s="32" t="e">
        <f>_xlfn.XLOOKUP(B28,cscattable[Category],cscattable[TRACs
Category])</f>
        <v>#N/A</v>
      </c>
      <c r="X28" s="32" t="str">
        <f t="shared" si="9"/>
        <v/>
      </c>
      <c r="Y28" s="76">
        <f t="shared" si="7"/>
        <v>0</v>
      </c>
      <c r="Z28" s="76">
        <f t="shared" si="7"/>
        <v>0</v>
      </c>
      <c r="AA28" s="76">
        <f t="shared" si="7"/>
        <v>0</v>
      </c>
      <c r="AB28" s="76">
        <f t="shared" si="8"/>
        <v>0</v>
      </c>
      <c r="AC28" s="76">
        <f t="shared" si="8"/>
        <v>0</v>
      </c>
      <c r="AD28" s="76">
        <f t="shared" si="8"/>
        <v>0</v>
      </c>
    </row>
    <row r="29" spans="2:30" x14ac:dyDescent="0.4">
      <c r="B29" s="44" t="s">
        <v>8</v>
      </c>
      <c r="C29" s="49">
        <f>info!P47</f>
        <v>0</v>
      </c>
      <c r="D29" s="141"/>
      <c r="E29" s="45"/>
      <c r="F29" s="45"/>
      <c r="G29" s="45"/>
      <c r="H29" s="45"/>
      <c r="I29" s="45"/>
      <c r="J29" s="45"/>
      <c r="K29" s="142"/>
      <c r="L29" s="53"/>
      <c r="M29" s="45"/>
      <c r="N29" s="45"/>
      <c r="O29" s="45"/>
      <c r="P29" s="45"/>
      <c r="Q29" s="45"/>
      <c r="R29" s="57"/>
      <c r="S29" s="53"/>
      <c r="T29" s="37">
        <f t="shared" ref="T29:T39" si="11">SUM(D29:S29)</f>
        <v>0</v>
      </c>
      <c r="U29" s="38">
        <f t="shared" ref="U29:U39" si="12">C29+T29</f>
        <v>0</v>
      </c>
      <c r="Y29" s="76"/>
      <c r="Z29" s="76"/>
      <c r="AA29" s="76"/>
      <c r="AB29" s="76"/>
      <c r="AC29" s="76"/>
      <c r="AD29" s="76"/>
    </row>
    <row r="30" spans="2:30" s="32" customFormat="1" x14ac:dyDescent="0.4">
      <c r="B30" s="77" t="s">
        <v>13</v>
      </c>
      <c r="C30" s="78">
        <f>info!P48</f>
        <v>0</v>
      </c>
      <c r="D30" s="143">
        <f t="shared" ref="D30:S30" ca="1" si="13">ROUND((D22+D23+D24+D25+D26+D29)*fullfb,0)+ROUND(D27*grad,0)</f>
        <v>0</v>
      </c>
      <c r="E30" s="79">
        <f t="shared" ca="1" si="13"/>
        <v>0</v>
      </c>
      <c r="F30" s="79">
        <f t="shared" ca="1" si="13"/>
        <v>0</v>
      </c>
      <c r="G30" s="79">
        <f t="shared" ca="1" si="13"/>
        <v>0</v>
      </c>
      <c r="H30" s="79">
        <f t="shared" ca="1" si="13"/>
        <v>0</v>
      </c>
      <c r="I30" s="79">
        <f t="shared" ca="1" si="13"/>
        <v>0</v>
      </c>
      <c r="J30" s="79">
        <f t="shared" ca="1" si="13"/>
        <v>0</v>
      </c>
      <c r="K30" s="82">
        <f t="shared" ca="1" si="13"/>
        <v>0</v>
      </c>
      <c r="L30" s="81">
        <f t="shared" ca="1" si="13"/>
        <v>0</v>
      </c>
      <c r="M30" s="79">
        <f t="shared" ca="1" si="13"/>
        <v>0</v>
      </c>
      <c r="N30" s="79">
        <f t="shared" ca="1" si="13"/>
        <v>0</v>
      </c>
      <c r="O30" s="79">
        <f t="shared" ca="1" si="13"/>
        <v>0</v>
      </c>
      <c r="P30" s="79">
        <f t="shared" ca="1" si="13"/>
        <v>0</v>
      </c>
      <c r="Q30" s="79">
        <f t="shared" ca="1" si="13"/>
        <v>0</v>
      </c>
      <c r="R30" s="80">
        <f t="shared" ca="1" si="13"/>
        <v>0</v>
      </c>
      <c r="S30" s="81">
        <f t="shared" ca="1" si="13"/>
        <v>0</v>
      </c>
      <c r="T30" s="79">
        <f t="shared" ca="1" si="11"/>
        <v>0</v>
      </c>
      <c r="U30" s="82">
        <f t="shared" ca="1" si="12"/>
        <v>0</v>
      </c>
      <c r="W30" s="32" t="str">
        <f>_xlfn.XLOOKUP(B30,cscattable[Category],cscattable[TRACs
Category])</f>
        <v>NON - TRACs</v>
      </c>
      <c r="X30" s="32" t="str">
        <f t="shared" si="9"/>
        <v/>
      </c>
      <c r="Y30" s="76">
        <f t="shared" ref="Y30:AA33" ca="1" si="14">D30</f>
        <v>0</v>
      </c>
      <c r="Z30" s="76">
        <f t="shared" ca="1" si="14"/>
        <v>0</v>
      </c>
      <c r="AA30" s="76">
        <f t="shared" ca="1" si="14"/>
        <v>0</v>
      </c>
      <c r="AB30" s="76">
        <f t="shared" ca="1" si="8"/>
        <v>0</v>
      </c>
      <c r="AC30" s="76">
        <f t="shared" ca="1" si="8"/>
        <v>0</v>
      </c>
      <c r="AD30" s="76">
        <f t="shared" ca="1" si="8"/>
        <v>0</v>
      </c>
    </row>
    <row r="31" spans="2:30" s="32" customFormat="1" x14ac:dyDescent="0.4">
      <c r="B31" s="36" t="s">
        <v>18</v>
      </c>
      <c r="C31" s="50">
        <f>info!P49</f>
        <v>0</v>
      </c>
      <c r="D31" s="144"/>
      <c r="E31" s="37"/>
      <c r="F31" s="37"/>
      <c r="G31" s="37"/>
      <c r="H31" s="37"/>
      <c r="I31" s="37"/>
      <c r="J31" s="37"/>
      <c r="K31" s="38"/>
      <c r="L31" s="54"/>
      <c r="M31" s="37"/>
      <c r="N31" s="37"/>
      <c r="O31" s="37"/>
      <c r="P31" s="37"/>
      <c r="Q31" s="37"/>
      <c r="R31" s="58"/>
      <c r="S31" s="54"/>
      <c r="T31" s="37">
        <f t="shared" si="11"/>
        <v>0</v>
      </c>
      <c r="U31" s="38">
        <f t="shared" si="12"/>
        <v>0</v>
      </c>
      <c r="W31" s="32" t="str">
        <f>_xlfn.XLOOKUP(B31,cscattable[Category],cscattable[TRACs
Category])</f>
        <v>Travel</v>
      </c>
      <c r="X31" s="32" t="str">
        <f t="shared" si="9"/>
        <v/>
      </c>
      <c r="Y31" s="76">
        <f t="shared" si="14"/>
        <v>0</v>
      </c>
      <c r="Z31" s="76">
        <f t="shared" si="14"/>
        <v>0</v>
      </c>
      <c r="AA31" s="76">
        <f t="shared" si="14"/>
        <v>0</v>
      </c>
      <c r="AB31" s="76">
        <f t="shared" si="8"/>
        <v>0</v>
      </c>
      <c r="AC31" s="76">
        <f t="shared" si="8"/>
        <v>0</v>
      </c>
      <c r="AD31" s="76">
        <f t="shared" si="8"/>
        <v>0</v>
      </c>
    </row>
    <row r="32" spans="2:30" s="32" customFormat="1" x14ac:dyDescent="0.4">
      <c r="B32" s="77" t="s">
        <v>19</v>
      </c>
      <c r="C32" s="78">
        <f>info!P50</f>
        <v>0</v>
      </c>
      <c r="D32" s="143"/>
      <c r="E32" s="79"/>
      <c r="F32" s="79"/>
      <c r="G32" s="79"/>
      <c r="H32" s="79"/>
      <c r="I32" s="79"/>
      <c r="J32" s="79"/>
      <c r="K32" s="82"/>
      <c r="L32" s="81"/>
      <c r="M32" s="79"/>
      <c r="N32" s="79"/>
      <c r="O32" s="79"/>
      <c r="P32" s="79"/>
      <c r="Q32" s="79"/>
      <c r="R32" s="80"/>
      <c r="S32" s="81"/>
      <c r="T32" s="79">
        <f t="shared" si="11"/>
        <v>0</v>
      </c>
      <c r="U32" s="82">
        <f t="shared" si="12"/>
        <v>0</v>
      </c>
      <c r="W32" s="32" t="str">
        <f>_xlfn.XLOOKUP(B32,cscattable[Category],cscattable[TRACs
Category])</f>
        <v>Equipment</v>
      </c>
      <c r="X32" s="32" t="str">
        <f t="shared" si="9"/>
        <v/>
      </c>
      <c r="Y32" s="76">
        <f t="shared" si="14"/>
        <v>0</v>
      </c>
      <c r="Z32" s="76">
        <f t="shared" si="14"/>
        <v>0</v>
      </c>
      <c r="AA32" s="76">
        <f t="shared" si="14"/>
        <v>0</v>
      </c>
      <c r="AB32" s="76">
        <f t="shared" si="8"/>
        <v>0</v>
      </c>
      <c r="AC32" s="76">
        <f t="shared" si="8"/>
        <v>0</v>
      </c>
      <c r="AD32" s="76">
        <f t="shared" si="8"/>
        <v>0</v>
      </c>
    </row>
    <row r="33" spans="2:30" s="32" customFormat="1" x14ac:dyDescent="0.4">
      <c r="B33" s="36" t="s">
        <v>20</v>
      </c>
      <c r="C33" s="50">
        <f>info!P51</f>
        <v>0</v>
      </c>
      <c r="D33" s="144"/>
      <c r="E33" s="37"/>
      <c r="F33" s="37"/>
      <c r="G33" s="37"/>
      <c r="H33" s="37"/>
      <c r="I33" s="37"/>
      <c r="J33" s="37"/>
      <c r="K33" s="38"/>
      <c r="L33" s="54"/>
      <c r="M33" s="37"/>
      <c r="N33" s="37"/>
      <c r="O33" s="37"/>
      <c r="P33" s="37"/>
      <c r="Q33" s="37"/>
      <c r="R33" s="58"/>
      <c r="S33" s="54"/>
      <c r="T33" s="37">
        <f t="shared" si="11"/>
        <v>0</v>
      </c>
      <c r="U33" s="38">
        <f t="shared" si="12"/>
        <v>0</v>
      </c>
      <c r="W33" s="32" t="str">
        <f>_xlfn.XLOOKUP(B33,cscattable[Category],cscattable[TRACs
Category])</f>
        <v>M &amp; S</v>
      </c>
      <c r="X33" s="32" t="str">
        <f t="shared" si="9"/>
        <v/>
      </c>
      <c r="Y33" s="76">
        <f t="shared" si="14"/>
        <v>0</v>
      </c>
      <c r="Z33" s="76">
        <f t="shared" si="14"/>
        <v>0</v>
      </c>
      <c r="AA33" s="76">
        <f t="shared" si="14"/>
        <v>0</v>
      </c>
      <c r="AB33" s="76">
        <f t="shared" si="8"/>
        <v>0</v>
      </c>
      <c r="AC33" s="76">
        <f t="shared" si="8"/>
        <v>0</v>
      </c>
      <c r="AD33" s="76">
        <f t="shared" si="8"/>
        <v>0</v>
      </c>
    </row>
    <row r="34" spans="2:30" s="32" customFormat="1" x14ac:dyDescent="0.4">
      <c r="B34" s="77" t="s">
        <v>20922</v>
      </c>
      <c r="C34" s="78">
        <f>info!P52</f>
        <v>0</v>
      </c>
      <c r="D34" s="143"/>
      <c r="E34" s="79"/>
      <c r="F34" s="79"/>
      <c r="G34" s="79"/>
      <c r="H34" s="79"/>
      <c r="I34" s="79"/>
      <c r="J34" s="79"/>
      <c r="K34" s="82"/>
      <c r="L34" s="81"/>
      <c r="M34" s="79"/>
      <c r="N34" s="79"/>
      <c r="O34" s="79"/>
      <c r="P34" s="79"/>
      <c r="Q34" s="79"/>
      <c r="R34" s="80"/>
      <c r="S34" s="81"/>
      <c r="T34" s="79">
        <f t="shared" si="11"/>
        <v>0</v>
      </c>
      <c r="U34" s="82">
        <f t="shared" si="12"/>
        <v>0</v>
      </c>
      <c r="Y34" s="76"/>
      <c r="Z34" s="76"/>
      <c r="AA34" s="76"/>
      <c r="AB34" s="76"/>
      <c r="AC34" s="76"/>
      <c r="AD34" s="76"/>
    </row>
    <row r="35" spans="2:30" s="32" customFormat="1" x14ac:dyDescent="0.4">
      <c r="B35" s="36" t="s">
        <v>42</v>
      </c>
      <c r="C35" s="50">
        <f>info!P53</f>
        <v>0</v>
      </c>
      <c r="D35" s="144"/>
      <c r="E35" s="37"/>
      <c r="F35" s="37"/>
      <c r="G35" s="37"/>
      <c r="H35" s="37"/>
      <c r="I35" s="37"/>
      <c r="J35" s="37"/>
      <c r="K35" s="38"/>
      <c r="L35" s="54"/>
      <c r="M35" s="37"/>
      <c r="N35" s="37"/>
      <c r="O35" s="37"/>
      <c r="P35" s="37"/>
      <c r="Q35" s="37"/>
      <c r="R35" s="58"/>
      <c r="S35" s="54"/>
      <c r="T35" s="37">
        <f t="shared" si="11"/>
        <v>0</v>
      </c>
      <c r="U35" s="38">
        <f t="shared" si="12"/>
        <v>0</v>
      </c>
      <c r="W35" s="32" t="str">
        <f>_xlfn.XLOOKUP(B35,cscattable[Category],cscattable[TRACs
Category])</f>
        <v>HPC Equip. (To OIT)</v>
      </c>
      <c r="X35" s="32" t="str">
        <f t="shared" si="9"/>
        <v/>
      </c>
      <c r="Y35" s="76">
        <f t="shared" ref="Y35:AA40" si="15">D35</f>
        <v>0</v>
      </c>
      <c r="Z35" s="76">
        <f t="shared" si="15"/>
        <v>0</v>
      </c>
      <c r="AA35" s="76">
        <f t="shared" si="15"/>
        <v>0</v>
      </c>
      <c r="AB35" s="76">
        <f t="shared" si="8"/>
        <v>0</v>
      </c>
      <c r="AC35" s="76">
        <f t="shared" si="8"/>
        <v>0</v>
      </c>
      <c r="AD35" s="76">
        <f t="shared" si="8"/>
        <v>0</v>
      </c>
    </row>
    <row r="36" spans="2:30" s="32" customFormat="1" x14ac:dyDescent="0.4">
      <c r="B36" s="77" t="s">
        <v>20921</v>
      </c>
      <c r="C36" s="78">
        <f>info!P54</f>
        <v>0</v>
      </c>
      <c r="D36" s="143"/>
      <c r="E36" s="79"/>
      <c r="F36" s="79"/>
      <c r="G36" s="79"/>
      <c r="H36" s="79"/>
      <c r="I36" s="79"/>
      <c r="J36" s="79"/>
      <c r="K36" s="82"/>
      <c r="L36" s="81"/>
      <c r="M36" s="79"/>
      <c r="N36" s="79"/>
      <c r="O36" s="79"/>
      <c r="P36" s="79"/>
      <c r="Q36" s="79"/>
      <c r="R36" s="80"/>
      <c r="S36" s="81"/>
      <c r="T36" s="79">
        <f t="shared" si="11"/>
        <v>0</v>
      </c>
      <c r="U36" s="82">
        <f t="shared" si="12"/>
        <v>0</v>
      </c>
      <c r="W36" s="32" t="e">
        <f>_xlfn.XLOOKUP(B36,cscattable[Category],cscattable[TRACs
Category])</f>
        <v>#N/A</v>
      </c>
      <c r="X36" s="32" t="str">
        <f t="shared" si="9"/>
        <v/>
      </c>
      <c r="Y36" s="76">
        <f t="shared" si="15"/>
        <v>0</v>
      </c>
      <c r="Z36" s="76">
        <f t="shared" si="15"/>
        <v>0</v>
      </c>
      <c r="AA36" s="76">
        <f t="shared" si="15"/>
        <v>0</v>
      </c>
      <c r="AB36" s="76">
        <f t="shared" si="8"/>
        <v>0</v>
      </c>
      <c r="AC36" s="76">
        <f t="shared" si="8"/>
        <v>0</v>
      </c>
      <c r="AD36" s="76">
        <f t="shared" si="8"/>
        <v>0</v>
      </c>
    </row>
    <row r="37" spans="2:30" s="32" customFormat="1" x14ac:dyDescent="0.4">
      <c r="B37" s="36" t="s">
        <v>27</v>
      </c>
      <c r="C37" s="50">
        <f>info!P55</f>
        <v>0</v>
      </c>
      <c r="D37" s="144"/>
      <c r="E37" s="37"/>
      <c r="F37" s="37"/>
      <c r="G37" s="37"/>
      <c r="H37" s="37"/>
      <c r="I37" s="37"/>
      <c r="J37" s="37"/>
      <c r="K37" s="38"/>
      <c r="L37" s="54"/>
      <c r="M37" s="37"/>
      <c r="N37" s="37"/>
      <c r="O37" s="37"/>
      <c r="P37" s="37"/>
      <c r="Q37" s="37"/>
      <c r="R37" s="58"/>
      <c r="S37" s="54"/>
      <c r="T37" s="37">
        <f t="shared" si="11"/>
        <v>0</v>
      </c>
      <c r="U37" s="38">
        <f t="shared" si="12"/>
        <v>0</v>
      </c>
      <c r="W37" s="32" t="str">
        <f>_xlfn.XLOOKUP(B37,cscattable[Category],cscattable[TRACs
Category])</f>
        <v>NON - TRACs</v>
      </c>
      <c r="X37" s="32" t="str">
        <f t="shared" si="9"/>
        <v/>
      </c>
      <c r="Y37" s="76">
        <f t="shared" si="15"/>
        <v>0</v>
      </c>
      <c r="Z37" s="76">
        <f t="shared" si="15"/>
        <v>0</v>
      </c>
      <c r="AA37" s="76">
        <f t="shared" si="15"/>
        <v>0</v>
      </c>
      <c r="AB37" s="76">
        <f t="shared" si="8"/>
        <v>0</v>
      </c>
      <c r="AC37" s="76">
        <f t="shared" si="8"/>
        <v>0</v>
      </c>
      <c r="AD37" s="76">
        <f t="shared" si="8"/>
        <v>0</v>
      </c>
    </row>
    <row r="38" spans="2:30" s="32" customFormat="1" x14ac:dyDescent="0.4">
      <c r="B38" s="77" t="s">
        <v>39</v>
      </c>
      <c r="C38" s="78">
        <f>info!P56</f>
        <v>0</v>
      </c>
      <c r="D38" s="143"/>
      <c r="E38" s="79"/>
      <c r="F38" s="79"/>
      <c r="G38" s="79"/>
      <c r="H38" s="79"/>
      <c r="I38" s="79"/>
      <c r="J38" s="79"/>
      <c r="K38" s="82"/>
      <c r="L38" s="81"/>
      <c r="M38" s="79"/>
      <c r="N38" s="79"/>
      <c r="O38" s="79"/>
      <c r="P38" s="79"/>
      <c r="Q38" s="79"/>
      <c r="R38" s="80"/>
      <c r="S38" s="81"/>
      <c r="T38" s="79">
        <f t="shared" si="11"/>
        <v>0</v>
      </c>
      <c r="U38" s="82">
        <f t="shared" si="12"/>
        <v>0</v>
      </c>
      <c r="W38" s="32" t="str">
        <f>_xlfn.XLOOKUP(B38,cscattable[Category],cscattable[TRACs
Category])</f>
        <v>Other</v>
      </c>
      <c r="X38" s="32" t="str">
        <f t="shared" si="9"/>
        <v/>
      </c>
      <c r="Y38" s="76">
        <f t="shared" si="15"/>
        <v>0</v>
      </c>
      <c r="Z38" s="76">
        <f t="shared" si="15"/>
        <v>0</v>
      </c>
      <c r="AA38" s="76">
        <f t="shared" si="15"/>
        <v>0</v>
      </c>
      <c r="AB38" s="76">
        <f t="shared" si="8"/>
        <v>0</v>
      </c>
      <c r="AC38" s="76">
        <f t="shared" si="8"/>
        <v>0</v>
      </c>
      <c r="AD38" s="76">
        <f t="shared" si="8"/>
        <v>0</v>
      </c>
    </row>
    <row r="39" spans="2:30" s="32" customFormat="1" x14ac:dyDescent="0.4">
      <c r="B39" s="36" t="s">
        <v>23</v>
      </c>
      <c r="C39" s="50">
        <f>info!P57</f>
        <v>0</v>
      </c>
      <c r="D39" s="144">
        <f ca="1">ROUND(D50*$D$51,0)</f>
        <v>0</v>
      </c>
      <c r="E39" s="37">
        <f t="shared" ref="E39:S39" ca="1" si="16">ROUND(E50*$D$51,0)</f>
        <v>0</v>
      </c>
      <c r="F39" s="37">
        <f t="shared" ca="1" si="16"/>
        <v>0</v>
      </c>
      <c r="G39" s="37">
        <f t="shared" ca="1" si="16"/>
        <v>0</v>
      </c>
      <c r="H39" s="37">
        <f t="shared" ca="1" si="16"/>
        <v>0</v>
      </c>
      <c r="I39" s="37">
        <f t="shared" ca="1" si="16"/>
        <v>0</v>
      </c>
      <c r="J39" s="37">
        <f t="shared" ca="1" si="16"/>
        <v>0</v>
      </c>
      <c r="K39" s="38">
        <f t="shared" ca="1" si="16"/>
        <v>0</v>
      </c>
      <c r="L39" s="54">
        <f t="shared" ca="1" si="16"/>
        <v>0</v>
      </c>
      <c r="M39" s="37">
        <f t="shared" ca="1" si="16"/>
        <v>0</v>
      </c>
      <c r="N39" s="37">
        <f t="shared" ca="1" si="16"/>
        <v>0</v>
      </c>
      <c r="O39" s="37">
        <f t="shared" ca="1" si="16"/>
        <v>0</v>
      </c>
      <c r="P39" s="37">
        <f t="shared" ca="1" si="16"/>
        <v>0</v>
      </c>
      <c r="Q39" s="37">
        <f t="shared" ca="1" si="16"/>
        <v>0</v>
      </c>
      <c r="R39" s="58">
        <f t="shared" ca="1" si="16"/>
        <v>0</v>
      </c>
      <c r="S39" s="54">
        <f t="shared" ca="1" si="16"/>
        <v>0</v>
      </c>
      <c r="T39" s="37">
        <f t="shared" ca="1" si="11"/>
        <v>0</v>
      </c>
      <c r="U39" s="38">
        <f t="shared" ca="1" si="12"/>
        <v>0</v>
      </c>
      <c r="W39" s="32" t="str">
        <f>_xlfn.XLOOKUP(B39,cscattable[Category],cscattable[TRACs
Category])</f>
        <v>NON - TRACs</v>
      </c>
      <c r="X39" s="32" t="str">
        <f t="shared" si="9"/>
        <v/>
      </c>
      <c r="Y39" s="76">
        <f t="shared" ca="1" si="15"/>
        <v>0</v>
      </c>
      <c r="Z39" s="76">
        <f t="shared" ca="1" si="15"/>
        <v>0</v>
      </c>
      <c r="AA39" s="76">
        <f t="shared" ca="1" si="15"/>
        <v>0</v>
      </c>
      <c r="AB39" s="76">
        <f t="shared" ca="1" si="8"/>
        <v>0</v>
      </c>
      <c r="AC39" s="76">
        <f t="shared" ca="1" si="8"/>
        <v>0</v>
      </c>
      <c r="AD39" s="76">
        <f t="shared" ca="1" si="8"/>
        <v>0</v>
      </c>
    </row>
    <row r="40" spans="2:30" s="32" customFormat="1" x14ac:dyDescent="0.4">
      <c r="B40" s="77" t="s">
        <v>33</v>
      </c>
      <c r="C40" s="78">
        <f>info!P58</f>
        <v>0</v>
      </c>
      <c r="D40" s="143"/>
      <c r="E40" s="79"/>
      <c r="F40" s="79"/>
      <c r="G40" s="79"/>
      <c r="H40" s="79"/>
      <c r="I40" s="79"/>
      <c r="J40" s="79"/>
      <c r="K40" s="82"/>
      <c r="L40" s="81"/>
      <c r="M40" s="79"/>
      <c r="N40" s="79"/>
      <c r="O40" s="79"/>
      <c r="P40" s="79"/>
      <c r="Q40" s="79"/>
      <c r="R40" s="80"/>
      <c r="S40" s="81"/>
      <c r="T40" s="79">
        <f t="shared" si="5"/>
        <v>0</v>
      </c>
      <c r="U40" s="82">
        <f t="shared" si="6"/>
        <v>0</v>
      </c>
      <c r="W40" s="32" t="str">
        <f>_xlfn.XLOOKUP(B40,cscattable[Category],cscattable[TRACs
Category])</f>
        <v>NON - TRACs</v>
      </c>
      <c r="X40" s="32" t="str">
        <f t="shared" si="9"/>
        <v/>
      </c>
      <c r="Y40" s="76">
        <f t="shared" si="15"/>
        <v>0</v>
      </c>
      <c r="Z40" s="76">
        <f t="shared" si="15"/>
        <v>0</v>
      </c>
      <c r="AA40" s="76">
        <f t="shared" si="15"/>
        <v>0</v>
      </c>
      <c r="AB40" s="76">
        <f t="shared" ref="AB40:AD40" si="17">Q40</f>
        <v>0</v>
      </c>
      <c r="AC40" s="76">
        <f t="shared" si="17"/>
        <v>0</v>
      </c>
      <c r="AD40" s="76">
        <f t="shared" si="17"/>
        <v>0</v>
      </c>
    </row>
    <row r="41" spans="2:30" s="32" customFormat="1" x14ac:dyDescent="0.4">
      <c r="B41" s="36" t="s">
        <v>24</v>
      </c>
      <c r="C41" s="50">
        <f>info!P59</f>
        <v>0</v>
      </c>
      <c r="D41" s="144"/>
      <c r="E41" s="37"/>
      <c r="F41" s="37"/>
      <c r="G41" s="37"/>
      <c r="H41" s="37"/>
      <c r="I41" s="37"/>
      <c r="J41" s="37"/>
      <c r="K41" s="38"/>
      <c r="L41" s="54"/>
      <c r="M41" s="37"/>
      <c r="N41" s="37"/>
      <c r="O41" s="37"/>
      <c r="P41" s="37"/>
      <c r="Q41" s="37"/>
      <c r="R41" s="58"/>
      <c r="S41" s="54"/>
      <c r="T41" s="37">
        <f t="shared" ref="T41" si="18">SUM(D41:S41)</f>
        <v>0</v>
      </c>
      <c r="U41" s="38">
        <f t="shared" ref="U41" si="19">C41+T41</f>
        <v>0</v>
      </c>
      <c r="Y41" s="76"/>
      <c r="Z41" s="76"/>
      <c r="AA41" s="76"/>
      <c r="AB41" s="76"/>
      <c r="AC41" s="76"/>
      <c r="AD41" s="76"/>
    </row>
    <row r="42" spans="2:30" s="32" customFormat="1" x14ac:dyDescent="0.4">
      <c r="B42" s="77" t="s">
        <v>20694</v>
      </c>
      <c r="C42" s="78">
        <f>info!P60</f>
        <v>0</v>
      </c>
      <c r="D42" s="143">
        <f t="shared" ref="D42:S42" ca="1" si="20">D21+D30+D31+D32+D33+D35+D36+D37+D38+D39+D40+D34+D41</f>
        <v>0</v>
      </c>
      <c r="E42" s="79">
        <f t="shared" ca="1" si="20"/>
        <v>0</v>
      </c>
      <c r="F42" s="79">
        <f t="shared" ca="1" si="20"/>
        <v>0</v>
      </c>
      <c r="G42" s="79">
        <f t="shared" ca="1" si="20"/>
        <v>0</v>
      </c>
      <c r="H42" s="79">
        <f t="shared" ca="1" si="20"/>
        <v>0</v>
      </c>
      <c r="I42" s="79">
        <f t="shared" ca="1" si="20"/>
        <v>0</v>
      </c>
      <c r="J42" s="79">
        <f t="shared" ca="1" si="20"/>
        <v>0</v>
      </c>
      <c r="K42" s="82">
        <f t="shared" ca="1" si="20"/>
        <v>0</v>
      </c>
      <c r="L42" s="81">
        <f t="shared" ref="L42" ca="1" si="21">L21+L30+L31+L32+L33+L35+L36+L37+L38+L39+L40+L34+L41</f>
        <v>0</v>
      </c>
      <c r="M42" s="79">
        <f t="shared" ref="M42" ca="1" si="22">M21+M30+M31+M32+M33+M35+M36+M37+M38+M39+M40+M34+M41</f>
        <v>0</v>
      </c>
      <c r="N42" s="79">
        <f t="shared" ref="N42" ca="1" si="23">N21+N30+N31+N32+N33+N35+N36+N37+N38+N39+N40+N34+N41</f>
        <v>0</v>
      </c>
      <c r="O42" s="79">
        <f t="shared" ref="O42" ca="1" si="24">O21+O30+O31+O32+O33+O35+O36+O37+O38+O39+O40+O34+O41</f>
        <v>0</v>
      </c>
      <c r="P42" s="79">
        <f t="shared" ca="1" si="20"/>
        <v>0</v>
      </c>
      <c r="Q42" s="79">
        <f t="shared" ca="1" si="20"/>
        <v>0</v>
      </c>
      <c r="R42" s="80">
        <f t="shared" ca="1" si="20"/>
        <v>0</v>
      </c>
      <c r="S42" s="81">
        <f t="shared" ca="1" si="20"/>
        <v>0</v>
      </c>
      <c r="T42" s="79">
        <f t="shared" ca="1" si="5"/>
        <v>0</v>
      </c>
      <c r="U42" s="82">
        <f t="shared" ca="1" si="6"/>
        <v>0</v>
      </c>
    </row>
    <row r="43" spans="2:30" s="32" customFormat="1" x14ac:dyDescent="0.4">
      <c r="B43" s="89" t="s">
        <v>36</v>
      </c>
      <c r="C43" s="90">
        <f>info!P61</f>
        <v>0</v>
      </c>
      <c r="D43" s="145">
        <f t="shared" ref="D43:S43" ca="1" si="25">ROUND((D42-D32-D35-D37-D38-D39-D40)*rater,0)</f>
        <v>0</v>
      </c>
      <c r="E43" s="91">
        <f t="shared" ca="1" si="25"/>
        <v>0</v>
      </c>
      <c r="F43" s="91">
        <f t="shared" ca="1" si="25"/>
        <v>0</v>
      </c>
      <c r="G43" s="91">
        <f t="shared" ref="G43:P43" ca="1" si="26">ROUND((G42-G32-G35-G37-G38-G39-G40)*rater,0)</f>
        <v>0</v>
      </c>
      <c r="H43" s="91">
        <f t="shared" ca="1" si="26"/>
        <v>0</v>
      </c>
      <c r="I43" s="91">
        <f t="shared" ca="1" si="26"/>
        <v>0</v>
      </c>
      <c r="J43" s="91">
        <f t="shared" ca="1" si="26"/>
        <v>0</v>
      </c>
      <c r="K43" s="146">
        <f t="shared" ca="1" si="26"/>
        <v>0</v>
      </c>
      <c r="L43" s="93">
        <f t="shared" ref="L43:O43" ca="1" si="27">ROUND((L42-L32-L35-L37-L38-L39-L40)*rater,0)</f>
        <v>0</v>
      </c>
      <c r="M43" s="91">
        <f t="shared" ca="1" si="27"/>
        <v>0</v>
      </c>
      <c r="N43" s="91">
        <f t="shared" ca="1" si="27"/>
        <v>0</v>
      </c>
      <c r="O43" s="91">
        <f t="shared" ca="1" si="27"/>
        <v>0</v>
      </c>
      <c r="P43" s="91">
        <f t="shared" ca="1" si="26"/>
        <v>0</v>
      </c>
      <c r="Q43" s="91">
        <f t="shared" ca="1" si="25"/>
        <v>0</v>
      </c>
      <c r="R43" s="92">
        <f t="shared" ca="1" si="25"/>
        <v>0</v>
      </c>
      <c r="S43" s="93">
        <f t="shared" ca="1" si="25"/>
        <v>0</v>
      </c>
      <c r="T43" s="37">
        <f t="shared" ca="1" si="5"/>
        <v>0</v>
      </c>
      <c r="U43" s="38">
        <f t="shared" ca="1" si="6"/>
        <v>0</v>
      </c>
    </row>
    <row r="44" spans="2:30" s="32" customFormat="1" ht="16.5" thickBot="1" x14ac:dyDescent="0.45">
      <c r="B44" s="83" t="s">
        <v>20695</v>
      </c>
      <c r="C44" s="84">
        <f>info!P62</f>
        <v>0</v>
      </c>
      <c r="D44" s="147">
        <f t="shared" ref="D44:U44" ca="1" si="28">D42+D43</f>
        <v>0</v>
      </c>
      <c r="E44" s="85">
        <f t="shared" ca="1" si="28"/>
        <v>0</v>
      </c>
      <c r="F44" s="85">
        <f t="shared" ca="1" si="28"/>
        <v>0</v>
      </c>
      <c r="G44" s="85">
        <f t="shared" ref="G44:P44" ca="1" si="29">G42+G43</f>
        <v>0</v>
      </c>
      <c r="H44" s="85">
        <f t="shared" ca="1" si="29"/>
        <v>0</v>
      </c>
      <c r="I44" s="85">
        <f t="shared" ca="1" si="29"/>
        <v>0</v>
      </c>
      <c r="J44" s="85">
        <f t="shared" ca="1" si="29"/>
        <v>0</v>
      </c>
      <c r="K44" s="88">
        <f t="shared" ca="1" si="29"/>
        <v>0</v>
      </c>
      <c r="L44" s="87">
        <f t="shared" ref="L44:O44" ca="1" si="30">L42+L43</f>
        <v>0</v>
      </c>
      <c r="M44" s="85">
        <f t="shared" ca="1" si="30"/>
        <v>0</v>
      </c>
      <c r="N44" s="85">
        <f t="shared" ca="1" si="30"/>
        <v>0</v>
      </c>
      <c r="O44" s="85">
        <f t="shared" ca="1" si="30"/>
        <v>0</v>
      </c>
      <c r="P44" s="85">
        <f t="shared" ca="1" si="29"/>
        <v>0</v>
      </c>
      <c r="Q44" s="85">
        <f t="shared" ca="1" si="28"/>
        <v>0</v>
      </c>
      <c r="R44" s="86">
        <f t="shared" ca="1" si="28"/>
        <v>0</v>
      </c>
      <c r="S44" s="87">
        <f t="shared" ca="1" si="28"/>
        <v>0</v>
      </c>
      <c r="T44" s="85">
        <f t="shared" ca="1" si="28"/>
        <v>0</v>
      </c>
      <c r="U44" s="88">
        <f t="shared" ca="1" si="28"/>
        <v>0</v>
      </c>
    </row>
    <row r="45" spans="2:30" ht="5" customHeight="1" thickBot="1" x14ac:dyDescent="0.45"/>
    <row r="46" spans="2:30" s="32" customFormat="1" ht="16.5" thickBot="1" x14ac:dyDescent="0.45">
      <c r="B46" s="71"/>
      <c r="C46" s="74">
        <f ca="1">IFERROR(C44/U44,0)</f>
        <v>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4">
        <f ca="1">IFERROR(T44/U44,0)</f>
        <v>0</v>
      </c>
      <c r="U46" s="73">
        <f ca="1">IFERROR(U44/U44,0)</f>
        <v>0</v>
      </c>
    </row>
    <row r="47" spans="2:30" ht="4.5" customHeight="1" thickBot="1" x14ac:dyDescent="0.45"/>
    <row r="48" spans="2:30" ht="16.5" thickBot="1" x14ac:dyDescent="0.45">
      <c r="C48" s="150" t="s">
        <v>20933</v>
      </c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2"/>
    </row>
    <row r="49" spans="3:19" x14ac:dyDescent="0.4">
      <c r="C49" s="148" t="s">
        <v>20934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88"/>
    </row>
    <row r="50" spans="3:19" ht="16.5" thickBot="1" x14ac:dyDescent="0.45">
      <c r="C50" s="125" t="s">
        <v>20935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7"/>
    </row>
    <row r="51" spans="3:19" ht="16.5" thickBot="1" x14ac:dyDescent="0.45">
      <c r="C51" s="184" t="s">
        <v>20962</v>
      </c>
      <c r="D51" s="185">
        <f ca="1">'cs 4'!D51*(1+gradrate)</f>
        <v>1796.3120607600003</v>
      </c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7"/>
    </row>
  </sheetData>
  <mergeCells count="14">
    <mergeCell ref="B15:B16"/>
    <mergeCell ref="C15:U15"/>
    <mergeCell ref="C16:U16"/>
    <mergeCell ref="D18:R18"/>
    <mergeCell ref="D19:K19"/>
    <mergeCell ref="L19:Q19"/>
    <mergeCell ref="C13:U13"/>
    <mergeCell ref="C14:U14"/>
    <mergeCell ref="C12:U12"/>
    <mergeCell ref="R2:U4"/>
    <mergeCell ref="C8:U8"/>
    <mergeCell ref="C9:U9"/>
    <mergeCell ref="C10:U10"/>
    <mergeCell ref="C11:U11"/>
  </mergeCells>
  <printOptions horizontalCentered="1" verticalCentered="1"/>
  <pageMargins left="0" right="0" top="0.25" bottom="0.25" header="0.3" footer="0.3"/>
  <pageSetup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74695-3ED2-429E-90D1-80C8E096D75C}">
  <sheetPr>
    <tabColor theme="3"/>
    <pageSetUpPr fitToPage="1"/>
  </sheetPr>
  <dimension ref="B1:AF51"/>
  <sheetViews>
    <sheetView zoomScaleNormal="100" workbookViewId="0">
      <selection activeCell="C16" sqref="C16:U16"/>
    </sheetView>
  </sheetViews>
  <sheetFormatPr defaultRowHeight="16" outlineLevelCol="1" x14ac:dyDescent="0.4"/>
  <cols>
    <col min="1" max="1" width="1.26953125" style="31" customWidth="1"/>
    <col min="2" max="2" width="35.1796875" style="31" bestFit="1" customWidth="1"/>
    <col min="3" max="3" width="17.6328125" style="31" customWidth="1"/>
    <col min="4" max="4" width="16.6328125" style="31" customWidth="1"/>
    <col min="5" max="11" width="16.6328125" style="31" hidden="1" customWidth="1" outlineLevel="1"/>
    <col min="12" max="12" width="16.6328125" style="31" customWidth="1" collapsed="1"/>
    <col min="13" max="17" width="16.6328125" style="31" hidden="1" customWidth="1" outlineLevel="1"/>
    <col min="18" max="18" width="16.6328125" style="31" customWidth="1" collapsed="1"/>
    <col min="19" max="19" width="16.6328125" style="31" customWidth="1"/>
    <col min="20" max="21" width="17.6328125" style="31" customWidth="1"/>
    <col min="22" max="22" width="1.26953125" style="31" customWidth="1"/>
    <col min="23" max="23" width="28.36328125" style="32" hidden="1" customWidth="1"/>
    <col min="24" max="24" width="5.1796875" style="32" hidden="1" customWidth="1"/>
    <col min="25" max="27" width="0" style="32" hidden="1" customWidth="1"/>
    <col min="28" max="32" width="0" style="31" hidden="1" customWidth="1"/>
    <col min="33" max="16384" width="8.7265625" style="31"/>
  </cols>
  <sheetData>
    <row r="1" spans="2:32" ht="6.5" customHeight="1" thickBot="1" x14ac:dyDescent="0.45"/>
    <row r="2" spans="2:32" s="32" customFormat="1" ht="26.5" customHeight="1" x14ac:dyDescent="0.4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221" t="str">
        <f>IF(costsharetype="","",costsharetype)</f>
        <v/>
      </c>
      <c r="S2" s="221"/>
      <c r="T2" s="221"/>
      <c r="U2" s="222"/>
      <c r="AE2" s="32" t="str">
        <f>IFERROR(IF(VLOOKUP(MONTH(C15),periodtable[],2,FALSE)&gt;6,YEAR(C15),YEAR(C15)+1),"")</f>
        <v/>
      </c>
      <c r="AF2" s="32">
        <v>6</v>
      </c>
    </row>
    <row r="3" spans="2:32" s="32" customFormat="1" ht="16" customHeight="1" x14ac:dyDescent="0.4"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223"/>
      <c r="S3" s="223"/>
      <c r="T3" s="223"/>
      <c r="U3" s="224"/>
    </row>
    <row r="4" spans="2:32" s="32" customFormat="1" ht="16" customHeight="1" x14ac:dyDescent="0.4"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23"/>
      <c r="S4" s="223"/>
      <c r="T4" s="223"/>
      <c r="U4" s="224"/>
    </row>
    <row r="5" spans="2:32" s="32" customFormat="1" ht="16" customHeight="1" x14ac:dyDescent="0.4"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9"/>
      <c r="S5" s="69"/>
      <c r="T5" s="69"/>
      <c r="U5" s="70"/>
    </row>
    <row r="6" spans="2:32" s="32" customFormat="1" ht="16" customHeight="1" x14ac:dyDescent="0.4">
      <c r="B6" s="65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9"/>
      <c r="S6" s="69"/>
      <c r="T6" s="69"/>
      <c r="U6" s="70"/>
    </row>
    <row r="7" spans="2:32" s="32" customFormat="1" x14ac:dyDescent="0.4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7"/>
    </row>
    <row r="8" spans="2:32" s="32" customFormat="1" x14ac:dyDescent="0.4">
      <c r="B8" s="68" t="s">
        <v>20693</v>
      </c>
      <c r="C8" s="229" t="str">
        <f>IF(DEPT="","",DEPT)</f>
        <v/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/>
    </row>
    <row r="9" spans="2:32" s="32" customFormat="1" x14ac:dyDescent="0.4">
      <c r="B9" s="68" t="s">
        <v>20664</v>
      </c>
      <c r="C9" s="229" t="str">
        <f>IF(principal="","",principal)</f>
        <v/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0"/>
    </row>
    <row r="10" spans="2:32" s="32" customFormat="1" x14ac:dyDescent="0.4">
      <c r="B10" s="68" t="s">
        <v>20700</v>
      </c>
      <c r="C10" s="229" t="str">
        <f>IF(ttl="","",ttl)</f>
        <v/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0"/>
    </row>
    <row r="11" spans="2:32" s="32" customFormat="1" x14ac:dyDescent="0.4">
      <c r="B11" s="68" t="s">
        <v>20662</v>
      </c>
      <c r="C11" s="229" t="str">
        <f>IF(sponny=0,"",sponny)</f>
        <v/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</row>
    <row r="12" spans="2:32" s="32" customFormat="1" x14ac:dyDescent="0.4">
      <c r="B12" s="68" t="s">
        <v>20665</v>
      </c>
      <c r="C12" s="229" t="str">
        <f>IF(RFP="","",RFP)</f>
        <v/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</row>
    <row r="13" spans="2:32" s="32" customFormat="1" x14ac:dyDescent="0.4">
      <c r="B13" s="68" t="s">
        <v>20666</v>
      </c>
      <c r="C13" s="229" t="str">
        <f>IF(SUBS="","",SUBS)</f>
        <v/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</row>
    <row r="14" spans="2:32" s="32" customFormat="1" x14ac:dyDescent="0.4">
      <c r="B14" s="68" t="s">
        <v>20680</v>
      </c>
      <c r="C14" s="225" t="str">
        <f>IF(DUDE="","",DUDE)</f>
        <v/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6"/>
    </row>
    <row r="15" spans="2:32" s="32" customFormat="1" x14ac:dyDescent="0.4">
      <c r="B15" s="218" t="s">
        <v>20701</v>
      </c>
      <c r="C15" s="225" t="str">
        <f>IF(info!P37="","",'cs 5'!C16+1)</f>
        <v/>
      </c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6"/>
    </row>
    <row r="16" spans="2:32" s="32" customFormat="1" ht="16.5" thickBot="1" x14ac:dyDescent="0.45">
      <c r="B16" s="219"/>
      <c r="C16" s="227" t="str">
        <f>IF(C15="","",DATE(YEAR(C15),MONTH(C15)+info!P37,DAY('cs 6'!C15)-1))</f>
        <v/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8"/>
      <c r="W16" s="32" t="str">
        <f>IF(C15="","",IF(VLOOKUP(MONTH(C15),periodtable[],2,FALSE)&gt;6,YEAR(C15),YEAR(C15)+1))</f>
        <v/>
      </c>
    </row>
    <row r="17" spans="2:30" s="32" customFormat="1" ht="4" customHeight="1" thickBot="1" x14ac:dyDescent="0.45"/>
    <row r="18" spans="2:30" s="32" customFormat="1" x14ac:dyDescent="0.4">
      <c r="B18" s="62" t="s">
        <v>20708</v>
      </c>
      <c r="C18" s="60"/>
      <c r="D18" s="220" t="s">
        <v>20703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60"/>
      <c r="T18" s="60"/>
      <c r="U18" s="61"/>
    </row>
    <row r="19" spans="2:30" s="32" customFormat="1" x14ac:dyDescent="0.4">
      <c r="B19" s="134"/>
      <c r="C19" s="135"/>
      <c r="D19" s="217" t="s">
        <v>20953</v>
      </c>
      <c r="E19" s="217"/>
      <c r="F19" s="217"/>
      <c r="G19" s="217"/>
      <c r="H19" s="217"/>
      <c r="I19" s="217"/>
      <c r="J19" s="217"/>
      <c r="K19" s="217"/>
      <c r="L19" s="217" t="s">
        <v>20954</v>
      </c>
      <c r="M19" s="217"/>
      <c r="N19" s="217"/>
      <c r="O19" s="217"/>
      <c r="P19" s="217"/>
      <c r="Q19" s="217"/>
      <c r="R19" s="136"/>
      <c r="S19" s="135"/>
      <c r="T19" s="135"/>
      <c r="U19" s="137"/>
    </row>
    <row r="20" spans="2:30" s="32" customFormat="1" ht="32.5" thickBot="1" x14ac:dyDescent="0.45">
      <c r="B20" s="59"/>
      <c r="C20" s="131" t="s">
        <v>20696</v>
      </c>
      <c r="D20" s="132" t="str">
        <f>IF(DEPT="","Unit Amount",depts!P2)</f>
        <v>Unit Amount</v>
      </c>
      <c r="E20" s="132" t="str">
        <f>IF(depts!P3="","Other Unit Amount",depts!P3)</f>
        <v>Other Unit Amount</v>
      </c>
      <c r="F20" s="132" t="str">
        <f>IF(depts!P4="","Other Unit Amount",depts!P4)</f>
        <v>Other Unit Amount</v>
      </c>
      <c r="G20" s="132" t="str">
        <f>IF(depts!P5="","Other Unit Amount",depts!P5)</f>
        <v>Other Unit Amount</v>
      </c>
      <c r="H20" s="132" t="str">
        <f>IF(depts!P6="","Other Unit Amount",depts!P6)</f>
        <v>Other Unit Amount</v>
      </c>
      <c r="I20" s="132" t="str">
        <f>IF(depts!P7="","Other Unit Amount",depts!P7)</f>
        <v>Other Unit Amount</v>
      </c>
      <c r="J20" s="132" t="str">
        <f>IF(depts!P8="","Other Unit Amount",depts!P8)</f>
        <v>Other Unit Amount</v>
      </c>
      <c r="K20" s="132" t="str">
        <f>IF(depts!P9="","Other Unit Amount",depts!P9)</f>
        <v>Other Unit Amount</v>
      </c>
      <c r="L20" s="132" t="str">
        <f>IF(DEPT="","College Amount",depts!Q2)</f>
        <v>College Amount</v>
      </c>
      <c r="M20" s="132" t="str">
        <f>IFERROR(_xlfn.XLOOKUP(2,Table14[Sum],Table14[College]),"Other College Support")</f>
        <v>Other College Support</v>
      </c>
      <c r="N20" s="132" t="str">
        <f>IFERROR(_xlfn.XLOOKUP(3,Table14[Sum],Table14[College]),"Other College Support")</f>
        <v>Other College Support</v>
      </c>
      <c r="O20" s="132" t="str">
        <f>IFERROR(_xlfn.XLOOKUP(4,Table14[Sum],Table14[College]),"Other College Support")</f>
        <v>Other College Support</v>
      </c>
      <c r="P20" s="132" t="str">
        <f>IFERROR(_xlfn.XLOOKUP(5,Table14[Sum],Table14[College]),"Other College Support")</f>
        <v>Other College Support</v>
      </c>
      <c r="Q20" s="132" t="str">
        <f>IFERROR(_xlfn.XLOOKUP(6,Table14[Sum],Table14[College]),"Other College Support")</f>
        <v>Other College Support</v>
      </c>
      <c r="R20" s="132">
        <v>120</v>
      </c>
      <c r="S20" s="132" t="s">
        <v>20697</v>
      </c>
      <c r="T20" s="132" t="s">
        <v>20698</v>
      </c>
      <c r="U20" s="133" t="s">
        <v>20699</v>
      </c>
      <c r="W20" s="46" t="s">
        <v>0</v>
      </c>
      <c r="X20" s="46"/>
      <c r="Y20" s="46" t="s">
        <v>20915</v>
      </c>
      <c r="Z20" s="46" t="s">
        <v>20713</v>
      </c>
      <c r="AA20" s="75" t="s">
        <v>20916</v>
      </c>
      <c r="AB20" s="75" t="s">
        <v>20917</v>
      </c>
      <c r="AC20" s="32" t="s">
        <v>20740</v>
      </c>
      <c r="AD20" s="33" t="s">
        <v>20697</v>
      </c>
    </row>
    <row r="21" spans="2:30" s="32" customFormat="1" x14ac:dyDescent="0.4">
      <c r="B21" s="39" t="s">
        <v>21</v>
      </c>
      <c r="C21" s="47">
        <f>SUM(C22:C29)</f>
        <v>0</v>
      </c>
      <c r="D21" s="138">
        <f t="shared" ref="D21:S21" si="0">SUM(D22:D29)</f>
        <v>0</v>
      </c>
      <c r="E21" s="40">
        <f t="shared" si="0"/>
        <v>0</v>
      </c>
      <c r="F21" s="40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1">
        <f t="shared" si="0"/>
        <v>0</v>
      </c>
      <c r="L21" s="51">
        <f t="shared" ref="L21" si="1">SUM(L22:L29)</f>
        <v>0</v>
      </c>
      <c r="M21" s="40">
        <f t="shared" ref="M21" si="2">SUM(M22:M29)</f>
        <v>0</v>
      </c>
      <c r="N21" s="40">
        <f t="shared" ref="N21" si="3">SUM(N22:N29)</f>
        <v>0</v>
      </c>
      <c r="O21" s="40">
        <f t="shared" ref="O21" si="4">SUM(O22:O29)</f>
        <v>0</v>
      </c>
      <c r="P21" s="40">
        <f t="shared" si="0"/>
        <v>0</v>
      </c>
      <c r="Q21" s="40">
        <f t="shared" si="0"/>
        <v>0</v>
      </c>
      <c r="R21" s="55">
        <f t="shared" si="0"/>
        <v>0</v>
      </c>
      <c r="S21" s="51">
        <f t="shared" si="0"/>
        <v>0</v>
      </c>
      <c r="T21" s="40">
        <f>SUM(D21:S21)</f>
        <v>0</v>
      </c>
      <c r="U21" s="41">
        <f>C21+T21</f>
        <v>0</v>
      </c>
    </row>
    <row r="22" spans="2:30" x14ac:dyDescent="0.4">
      <c r="B22" s="42" t="s">
        <v>1</v>
      </c>
      <c r="C22" s="48">
        <f>info!Q40</f>
        <v>0</v>
      </c>
      <c r="D22" s="139"/>
      <c r="E22" s="43"/>
      <c r="F22" s="43"/>
      <c r="G22" s="43"/>
      <c r="H22" s="43"/>
      <c r="I22" s="43"/>
      <c r="J22" s="43"/>
      <c r="K22" s="140"/>
      <c r="L22" s="52"/>
      <c r="M22" s="43"/>
      <c r="N22" s="43"/>
      <c r="O22" s="43"/>
      <c r="P22" s="43"/>
      <c r="Q22" s="43"/>
      <c r="R22" s="56"/>
      <c r="S22" s="52"/>
      <c r="T22" s="34">
        <f t="shared" ref="T22:T43" si="5">SUM(D22:S22)</f>
        <v>0</v>
      </c>
      <c r="U22" s="35">
        <f t="shared" ref="U22:U43" si="6">C22+T22</f>
        <v>0</v>
      </c>
      <c r="W22" s="32" t="str">
        <f>_xlfn.XLOOKUP(B22,cscattable[Category],cscattable[TRACs
Category])</f>
        <v>Personnel</v>
      </c>
      <c r="X22" s="32" t="str">
        <f>$W$16</f>
        <v/>
      </c>
      <c r="Y22" s="76">
        <f t="shared" ref="Y22:AA28" si="7">D22</f>
        <v>0</v>
      </c>
      <c r="Z22" s="76">
        <f t="shared" si="7"/>
        <v>0</v>
      </c>
      <c r="AA22" s="76">
        <f t="shared" si="7"/>
        <v>0</v>
      </c>
      <c r="AB22" s="76">
        <f t="shared" ref="AB22:AD39" si="8">Q22</f>
        <v>0</v>
      </c>
      <c r="AC22" s="76">
        <f t="shared" si="8"/>
        <v>0</v>
      </c>
      <c r="AD22" s="76">
        <f t="shared" si="8"/>
        <v>0</v>
      </c>
    </row>
    <row r="23" spans="2:30" x14ac:dyDescent="0.4">
      <c r="B23" s="44" t="s">
        <v>2</v>
      </c>
      <c r="C23" s="49">
        <f>info!Q41</f>
        <v>0</v>
      </c>
      <c r="D23" s="141"/>
      <c r="E23" s="45"/>
      <c r="F23" s="45"/>
      <c r="G23" s="45"/>
      <c r="H23" s="45"/>
      <c r="I23" s="45"/>
      <c r="J23" s="45"/>
      <c r="K23" s="142"/>
      <c r="L23" s="53"/>
      <c r="M23" s="45"/>
      <c r="N23" s="45"/>
      <c r="O23" s="45"/>
      <c r="P23" s="45"/>
      <c r="Q23" s="45"/>
      <c r="R23" s="57"/>
      <c r="S23" s="53"/>
      <c r="T23" s="37">
        <f t="shared" si="5"/>
        <v>0</v>
      </c>
      <c r="U23" s="38">
        <f t="shared" si="6"/>
        <v>0</v>
      </c>
      <c r="W23" s="32" t="str">
        <f>_xlfn.XLOOKUP(B23,cscattable[Category],cscattable[TRACs
Category])</f>
        <v>Personnel</v>
      </c>
      <c r="X23" s="32" t="str">
        <f t="shared" ref="X23:X40" si="9">$W$16</f>
        <v/>
      </c>
      <c r="Y23" s="76">
        <f t="shared" si="7"/>
        <v>0</v>
      </c>
      <c r="Z23" s="76">
        <f t="shared" si="7"/>
        <v>0</v>
      </c>
      <c r="AA23" s="76">
        <f t="shared" si="7"/>
        <v>0</v>
      </c>
      <c r="AB23" s="76">
        <f t="shared" si="8"/>
        <v>0</v>
      </c>
      <c r="AC23" s="76">
        <f t="shared" si="8"/>
        <v>0</v>
      </c>
      <c r="AD23" s="76">
        <f t="shared" si="8"/>
        <v>0</v>
      </c>
    </row>
    <row r="24" spans="2:30" x14ac:dyDescent="0.4">
      <c r="B24" s="42" t="s">
        <v>6</v>
      </c>
      <c r="C24" s="48">
        <f>info!Q42</f>
        <v>0</v>
      </c>
      <c r="D24" s="139"/>
      <c r="E24" s="43"/>
      <c r="F24" s="43"/>
      <c r="G24" s="43"/>
      <c r="H24" s="43"/>
      <c r="I24" s="43"/>
      <c r="J24" s="43"/>
      <c r="K24" s="140"/>
      <c r="L24" s="52"/>
      <c r="M24" s="43"/>
      <c r="N24" s="43"/>
      <c r="O24" s="43"/>
      <c r="P24" s="43"/>
      <c r="Q24" s="43"/>
      <c r="R24" s="56"/>
      <c r="S24" s="52"/>
      <c r="T24" s="34">
        <f t="shared" si="5"/>
        <v>0</v>
      </c>
      <c r="U24" s="35">
        <f t="shared" si="6"/>
        <v>0</v>
      </c>
      <c r="W24" s="32" t="str">
        <f>_xlfn.XLOOKUP(B24,cscattable[Category],cscattable[TRACs
Category])</f>
        <v>Personnel</v>
      </c>
      <c r="X24" s="32" t="str">
        <f t="shared" si="9"/>
        <v/>
      </c>
      <c r="Y24" s="76">
        <f t="shared" si="7"/>
        <v>0</v>
      </c>
      <c r="Z24" s="76">
        <f t="shared" si="7"/>
        <v>0</v>
      </c>
      <c r="AA24" s="76">
        <f t="shared" si="7"/>
        <v>0</v>
      </c>
      <c r="AB24" s="76">
        <f t="shared" si="8"/>
        <v>0</v>
      </c>
      <c r="AC24" s="76">
        <f t="shared" si="8"/>
        <v>0</v>
      </c>
      <c r="AD24" s="76">
        <f t="shared" si="8"/>
        <v>0</v>
      </c>
    </row>
    <row r="25" spans="2:30" x14ac:dyDescent="0.4">
      <c r="B25" s="44" t="s">
        <v>7</v>
      </c>
      <c r="C25" s="49">
        <f>info!Q43</f>
        <v>0</v>
      </c>
      <c r="D25" s="141"/>
      <c r="E25" s="45"/>
      <c r="F25" s="45"/>
      <c r="G25" s="45"/>
      <c r="H25" s="45"/>
      <c r="I25" s="45"/>
      <c r="J25" s="45"/>
      <c r="K25" s="142"/>
      <c r="L25" s="53"/>
      <c r="M25" s="45"/>
      <c r="N25" s="45"/>
      <c r="O25" s="45"/>
      <c r="P25" s="45"/>
      <c r="Q25" s="45"/>
      <c r="R25" s="57"/>
      <c r="S25" s="53"/>
      <c r="T25" s="37">
        <f t="shared" si="5"/>
        <v>0</v>
      </c>
      <c r="U25" s="38">
        <f t="shared" si="6"/>
        <v>0</v>
      </c>
      <c r="W25" s="32" t="str">
        <f>_xlfn.XLOOKUP(B25,cscattable[Category],cscattable[TRACs
Category])</f>
        <v>Personnel</v>
      </c>
      <c r="X25" s="32" t="str">
        <f t="shared" si="9"/>
        <v/>
      </c>
      <c r="Y25" s="76">
        <f t="shared" si="7"/>
        <v>0</v>
      </c>
      <c r="Z25" s="76">
        <f t="shared" si="7"/>
        <v>0</v>
      </c>
      <c r="AA25" s="76">
        <f t="shared" si="7"/>
        <v>0</v>
      </c>
      <c r="AB25" s="76">
        <f t="shared" si="8"/>
        <v>0</v>
      </c>
      <c r="AC25" s="76">
        <f t="shared" si="8"/>
        <v>0</v>
      </c>
      <c r="AD25" s="76">
        <f t="shared" si="8"/>
        <v>0</v>
      </c>
    </row>
    <row r="26" spans="2:30" x14ac:dyDescent="0.4">
      <c r="B26" s="42" t="s">
        <v>9</v>
      </c>
      <c r="C26" s="48">
        <f>info!Q44</f>
        <v>0</v>
      </c>
      <c r="D26" s="139"/>
      <c r="E26" s="43"/>
      <c r="F26" s="43"/>
      <c r="G26" s="43"/>
      <c r="H26" s="43"/>
      <c r="I26" s="43"/>
      <c r="J26" s="43"/>
      <c r="K26" s="140"/>
      <c r="L26" s="52"/>
      <c r="M26" s="43"/>
      <c r="N26" s="43"/>
      <c r="O26" s="43"/>
      <c r="P26" s="43"/>
      <c r="Q26" s="43"/>
      <c r="R26" s="56"/>
      <c r="S26" s="52"/>
      <c r="T26" s="34">
        <f t="shared" si="5"/>
        <v>0</v>
      </c>
      <c r="U26" s="35">
        <f t="shared" si="6"/>
        <v>0</v>
      </c>
      <c r="W26" s="32" t="str">
        <f>_xlfn.XLOOKUP(B26,cscattable[Category],cscattable[TRACs
Category])</f>
        <v>Post Doc Support</v>
      </c>
      <c r="X26" s="32" t="str">
        <f t="shared" si="9"/>
        <v/>
      </c>
      <c r="Y26" s="76">
        <f t="shared" si="7"/>
        <v>0</v>
      </c>
      <c r="Z26" s="76">
        <f t="shared" si="7"/>
        <v>0</v>
      </c>
      <c r="AA26" s="76">
        <f t="shared" si="7"/>
        <v>0</v>
      </c>
      <c r="AB26" s="76">
        <f t="shared" si="8"/>
        <v>0</v>
      </c>
      <c r="AC26" s="76">
        <f t="shared" si="8"/>
        <v>0</v>
      </c>
      <c r="AD26" s="76">
        <f t="shared" si="8"/>
        <v>0</v>
      </c>
    </row>
    <row r="27" spans="2:30" x14ac:dyDescent="0.4">
      <c r="B27" s="44" t="s">
        <v>11</v>
      </c>
      <c r="C27" s="49">
        <f>info!Q45</f>
        <v>0</v>
      </c>
      <c r="D27" s="141">
        <f>ROUND(D49*D50,0)</f>
        <v>0</v>
      </c>
      <c r="E27" s="45">
        <f t="shared" ref="E27:S27" si="10">ROUND(E49*E50,0)</f>
        <v>0</v>
      </c>
      <c r="F27" s="45">
        <f t="shared" si="10"/>
        <v>0</v>
      </c>
      <c r="G27" s="45">
        <f t="shared" si="10"/>
        <v>0</v>
      </c>
      <c r="H27" s="45">
        <f t="shared" si="10"/>
        <v>0</v>
      </c>
      <c r="I27" s="45">
        <f t="shared" si="10"/>
        <v>0</v>
      </c>
      <c r="J27" s="45">
        <f t="shared" si="10"/>
        <v>0</v>
      </c>
      <c r="K27" s="142">
        <f t="shared" si="10"/>
        <v>0</v>
      </c>
      <c r="L27" s="53">
        <f t="shared" si="10"/>
        <v>0</v>
      </c>
      <c r="M27" s="45">
        <f t="shared" si="10"/>
        <v>0</v>
      </c>
      <c r="N27" s="45">
        <f t="shared" si="10"/>
        <v>0</v>
      </c>
      <c r="O27" s="45">
        <f t="shared" si="10"/>
        <v>0</v>
      </c>
      <c r="P27" s="45">
        <f t="shared" si="10"/>
        <v>0</v>
      </c>
      <c r="Q27" s="45">
        <f t="shared" si="10"/>
        <v>0</v>
      </c>
      <c r="R27" s="57">
        <f t="shared" si="10"/>
        <v>0</v>
      </c>
      <c r="S27" s="53">
        <f t="shared" si="10"/>
        <v>0</v>
      </c>
      <c r="T27" s="37">
        <f t="shared" si="5"/>
        <v>0</v>
      </c>
      <c r="U27" s="38">
        <f t="shared" si="6"/>
        <v>0</v>
      </c>
      <c r="W27" s="32" t="str">
        <f>_xlfn.XLOOKUP(B27,cscattable[Category],cscattable[TRACs
Category])</f>
        <v>Graduate Research Assistants</v>
      </c>
      <c r="X27" s="32" t="str">
        <f t="shared" si="9"/>
        <v/>
      </c>
      <c r="Y27" s="76">
        <f t="shared" si="7"/>
        <v>0</v>
      </c>
      <c r="Z27" s="76">
        <f t="shared" si="7"/>
        <v>0</v>
      </c>
      <c r="AA27" s="76">
        <f t="shared" si="7"/>
        <v>0</v>
      </c>
      <c r="AB27" s="76">
        <f t="shared" si="8"/>
        <v>0</v>
      </c>
      <c r="AC27" s="76">
        <f t="shared" si="8"/>
        <v>0</v>
      </c>
      <c r="AD27" s="76">
        <f t="shared" si="8"/>
        <v>0</v>
      </c>
    </row>
    <row r="28" spans="2:30" x14ac:dyDescent="0.4">
      <c r="B28" s="42" t="s">
        <v>20920</v>
      </c>
      <c r="C28" s="48">
        <f>info!Q46</f>
        <v>0</v>
      </c>
      <c r="D28" s="139"/>
      <c r="E28" s="43"/>
      <c r="F28" s="43"/>
      <c r="G28" s="43"/>
      <c r="H28" s="43"/>
      <c r="I28" s="43"/>
      <c r="J28" s="43"/>
      <c r="K28" s="140"/>
      <c r="L28" s="52"/>
      <c r="M28" s="43"/>
      <c r="N28" s="43"/>
      <c r="O28" s="43"/>
      <c r="P28" s="43"/>
      <c r="Q28" s="43"/>
      <c r="R28" s="56"/>
      <c r="S28" s="52"/>
      <c r="T28" s="34">
        <f t="shared" si="5"/>
        <v>0</v>
      </c>
      <c r="U28" s="35">
        <f t="shared" si="6"/>
        <v>0</v>
      </c>
      <c r="W28" s="32" t="e">
        <f>_xlfn.XLOOKUP(B28,cscattable[Category],cscattable[TRACs
Category])</f>
        <v>#N/A</v>
      </c>
      <c r="X28" s="32" t="str">
        <f t="shared" si="9"/>
        <v/>
      </c>
      <c r="Y28" s="76">
        <f t="shared" si="7"/>
        <v>0</v>
      </c>
      <c r="Z28" s="76">
        <f t="shared" si="7"/>
        <v>0</v>
      </c>
      <c r="AA28" s="76">
        <f t="shared" si="7"/>
        <v>0</v>
      </c>
      <c r="AB28" s="76">
        <f t="shared" si="8"/>
        <v>0</v>
      </c>
      <c r="AC28" s="76">
        <f t="shared" si="8"/>
        <v>0</v>
      </c>
      <c r="AD28" s="76">
        <f t="shared" si="8"/>
        <v>0</v>
      </c>
    </row>
    <row r="29" spans="2:30" x14ac:dyDescent="0.4">
      <c r="B29" s="44" t="s">
        <v>8</v>
      </c>
      <c r="C29" s="49">
        <f>info!Q47</f>
        <v>0</v>
      </c>
      <c r="D29" s="141"/>
      <c r="E29" s="45"/>
      <c r="F29" s="45"/>
      <c r="G29" s="45"/>
      <c r="H29" s="45"/>
      <c r="I29" s="45"/>
      <c r="J29" s="45"/>
      <c r="K29" s="142"/>
      <c r="L29" s="53"/>
      <c r="M29" s="45"/>
      <c r="N29" s="45"/>
      <c r="O29" s="45"/>
      <c r="P29" s="45"/>
      <c r="Q29" s="45"/>
      <c r="R29" s="57"/>
      <c r="S29" s="53"/>
      <c r="T29" s="37">
        <f t="shared" ref="T29:T39" si="11">SUM(D29:S29)</f>
        <v>0</v>
      </c>
      <c r="U29" s="38">
        <f t="shared" ref="U29:U39" si="12">C29+T29</f>
        <v>0</v>
      </c>
      <c r="Y29" s="76"/>
      <c r="Z29" s="76"/>
      <c r="AA29" s="76"/>
      <c r="AB29" s="76"/>
      <c r="AC29" s="76"/>
      <c r="AD29" s="76"/>
    </row>
    <row r="30" spans="2:30" s="32" customFormat="1" x14ac:dyDescent="0.4">
      <c r="B30" s="77" t="s">
        <v>13</v>
      </c>
      <c r="C30" s="78">
        <f>info!Q48</f>
        <v>0</v>
      </c>
      <c r="D30" s="143">
        <f t="shared" ref="D30:S30" ca="1" si="13">ROUND((D22+D23+D24+D25+D26+D29)*fullfb,0)+ROUND(D27*grad,0)</f>
        <v>0</v>
      </c>
      <c r="E30" s="79">
        <f t="shared" ca="1" si="13"/>
        <v>0</v>
      </c>
      <c r="F30" s="79">
        <f t="shared" ca="1" si="13"/>
        <v>0</v>
      </c>
      <c r="G30" s="79">
        <f t="shared" ca="1" si="13"/>
        <v>0</v>
      </c>
      <c r="H30" s="79">
        <f t="shared" ca="1" si="13"/>
        <v>0</v>
      </c>
      <c r="I30" s="79">
        <f t="shared" ca="1" si="13"/>
        <v>0</v>
      </c>
      <c r="J30" s="79">
        <f t="shared" ca="1" si="13"/>
        <v>0</v>
      </c>
      <c r="K30" s="82">
        <f t="shared" ca="1" si="13"/>
        <v>0</v>
      </c>
      <c r="L30" s="81">
        <f t="shared" ca="1" si="13"/>
        <v>0</v>
      </c>
      <c r="M30" s="79">
        <f t="shared" ca="1" si="13"/>
        <v>0</v>
      </c>
      <c r="N30" s="79">
        <f t="shared" ca="1" si="13"/>
        <v>0</v>
      </c>
      <c r="O30" s="79">
        <f t="shared" ca="1" si="13"/>
        <v>0</v>
      </c>
      <c r="P30" s="79">
        <f t="shared" ca="1" si="13"/>
        <v>0</v>
      </c>
      <c r="Q30" s="79">
        <f t="shared" ca="1" si="13"/>
        <v>0</v>
      </c>
      <c r="R30" s="80">
        <f t="shared" ca="1" si="13"/>
        <v>0</v>
      </c>
      <c r="S30" s="81">
        <f t="shared" ca="1" si="13"/>
        <v>0</v>
      </c>
      <c r="T30" s="79">
        <f t="shared" ca="1" si="11"/>
        <v>0</v>
      </c>
      <c r="U30" s="82">
        <f t="shared" ca="1" si="12"/>
        <v>0</v>
      </c>
      <c r="W30" s="32" t="str">
        <f>_xlfn.XLOOKUP(B30,cscattable[Category],cscattable[TRACs
Category])</f>
        <v>NON - TRACs</v>
      </c>
      <c r="X30" s="32" t="str">
        <f t="shared" si="9"/>
        <v/>
      </c>
      <c r="Y30" s="76">
        <f t="shared" ref="Y30:AA33" ca="1" si="14">D30</f>
        <v>0</v>
      </c>
      <c r="Z30" s="76">
        <f t="shared" ca="1" si="14"/>
        <v>0</v>
      </c>
      <c r="AA30" s="76">
        <f t="shared" ca="1" si="14"/>
        <v>0</v>
      </c>
      <c r="AB30" s="76">
        <f t="shared" ca="1" si="8"/>
        <v>0</v>
      </c>
      <c r="AC30" s="76">
        <f t="shared" ca="1" si="8"/>
        <v>0</v>
      </c>
      <c r="AD30" s="76">
        <f t="shared" ca="1" si="8"/>
        <v>0</v>
      </c>
    </row>
    <row r="31" spans="2:30" s="32" customFormat="1" x14ac:dyDescent="0.4">
      <c r="B31" s="36" t="s">
        <v>18</v>
      </c>
      <c r="C31" s="50">
        <f>info!Q49</f>
        <v>0</v>
      </c>
      <c r="D31" s="144"/>
      <c r="E31" s="37"/>
      <c r="F31" s="37"/>
      <c r="G31" s="37"/>
      <c r="H31" s="37"/>
      <c r="I31" s="37"/>
      <c r="J31" s="37"/>
      <c r="K31" s="38"/>
      <c r="L31" s="54"/>
      <c r="M31" s="37"/>
      <c r="N31" s="37"/>
      <c r="O31" s="37"/>
      <c r="P31" s="37"/>
      <c r="Q31" s="37"/>
      <c r="R31" s="58"/>
      <c r="S31" s="54"/>
      <c r="T31" s="37">
        <f t="shared" si="11"/>
        <v>0</v>
      </c>
      <c r="U31" s="38">
        <f t="shared" si="12"/>
        <v>0</v>
      </c>
      <c r="W31" s="32" t="str">
        <f>_xlfn.XLOOKUP(B31,cscattable[Category],cscattable[TRACs
Category])</f>
        <v>Travel</v>
      </c>
      <c r="X31" s="32" t="str">
        <f t="shared" si="9"/>
        <v/>
      </c>
      <c r="Y31" s="76">
        <f t="shared" si="14"/>
        <v>0</v>
      </c>
      <c r="Z31" s="76">
        <f t="shared" si="14"/>
        <v>0</v>
      </c>
      <c r="AA31" s="76">
        <f t="shared" si="14"/>
        <v>0</v>
      </c>
      <c r="AB31" s="76">
        <f t="shared" si="8"/>
        <v>0</v>
      </c>
      <c r="AC31" s="76">
        <f t="shared" si="8"/>
        <v>0</v>
      </c>
      <c r="AD31" s="76">
        <f t="shared" si="8"/>
        <v>0</v>
      </c>
    </row>
    <row r="32" spans="2:30" s="32" customFormat="1" x14ac:dyDescent="0.4">
      <c r="B32" s="77" t="s">
        <v>19</v>
      </c>
      <c r="C32" s="78">
        <f>info!Q50</f>
        <v>0</v>
      </c>
      <c r="D32" s="143"/>
      <c r="E32" s="79"/>
      <c r="F32" s="79"/>
      <c r="G32" s="79"/>
      <c r="H32" s="79"/>
      <c r="I32" s="79"/>
      <c r="J32" s="79"/>
      <c r="K32" s="82"/>
      <c r="L32" s="81"/>
      <c r="M32" s="79"/>
      <c r="N32" s="79"/>
      <c r="O32" s="79"/>
      <c r="P32" s="79"/>
      <c r="Q32" s="79"/>
      <c r="R32" s="80"/>
      <c r="S32" s="81"/>
      <c r="T32" s="79">
        <f t="shared" si="11"/>
        <v>0</v>
      </c>
      <c r="U32" s="82">
        <f t="shared" si="12"/>
        <v>0</v>
      </c>
      <c r="W32" s="32" t="str">
        <f>_xlfn.XLOOKUP(B32,cscattable[Category],cscattable[TRACs
Category])</f>
        <v>Equipment</v>
      </c>
      <c r="X32" s="32" t="str">
        <f t="shared" si="9"/>
        <v/>
      </c>
      <c r="Y32" s="76">
        <f t="shared" si="14"/>
        <v>0</v>
      </c>
      <c r="Z32" s="76">
        <f t="shared" si="14"/>
        <v>0</v>
      </c>
      <c r="AA32" s="76">
        <f t="shared" si="14"/>
        <v>0</v>
      </c>
      <c r="AB32" s="76">
        <f t="shared" si="8"/>
        <v>0</v>
      </c>
      <c r="AC32" s="76">
        <f t="shared" si="8"/>
        <v>0</v>
      </c>
      <c r="AD32" s="76">
        <f t="shared" si="8"/>
        <v>0</v>
      </c>
    </row>
    <row r="33" spans="2:30" s="32" customFormat="1" x14ac:dyDescent="0.4">
      <c r="B33" s="36" t="s">
        <v>20</v>
      </c>
      <c r="C33" s="50">
        <f>info!Q51</f>
        <v>0</v>
      </c>
      <c r="D33" s="144"/>
      <c r="E33" s="37"/>
      <c r="F33" s="37"/>
      <c r="G33" s="37"/>
      <c r="H33" s="37"/>
      <c r="I33" s="37"/>
      <c r="J33" s="37"/>
      <c r="K33" s="38"/>
      <c r="L33" s="54"/>
      <c r="M33" s="37"/>
      <c r="N33" s="37"/>
      <c r="O33" s="37"/>
      <c r="P33" s="37"/>
      <c r="Q33" s="37"/>
      <c r="R33" s="58"/>
      <c r="S33" s="54"/>
      <c r="T33" s="37">
        <f t="shared" si="11"/>
        <v>0</v>
      </c>
      <c r="U33" s="38">
        <f t="shared" si="12"/>
        <v>0</v>
      </c>
      <c r="W33" s="32" t="str">
        <f>_xlfn.XLOOKUP(B33,cscattable[Category],cscattable[TRACs
Category])</f>
        <v>M &amp; S</v>
      </c>
      <c r="X33" s="32" t="str">
        <f t="shared" si="9"/>
        <v/>
      </c>
      <c r="Y33" s="76">
        <f t="shared" si="14"/>
        <v>0</v>
      </c>
      <c r="Z33" s="76">
        <f t="shared" si="14"/>
        <v>0</v>
      </c>
      <c r="AA33" s="76">
        <f t="shared" si="14"/>
        <v>0</v>
      </c>
      <c r="AB33" s="76">
        <f t="shared" si="8"/>
        <v>0</v>
      </c>
      <c r="AC33" s="76">
        <f t="shared" si="8"/>
        <v>0</v>
      </c>
      <c r="AD33" s="76">
        <f t="shared" si="8"/>
        <v>0</v>
      </c>
    </row>
    <row r="34" spans="2:30" s="32" customFormat="1" x14ac:dyDescent="0.4">
      <c r="B34" s="77" t="s">
        <v>20922</v>
      </c>
      <c r="C34" s="78">
        <f>info!Q52</f>
        <v>0</v>
      </c>
      <c r="D34" s="143"/>
      <c r="E34" s="79"/>
      <c r="F34" s="79"/>
      <c r="G34" s="79"/>
      <c r="H34" s="79"/>
      <c r="I34" s="79"/>
      <c r="J34" s="79"/>
      <c r="K34" s="82"/>
      <c r="L34" s="81"/>
      <c r="M34" s="79"/>
      <c r="N34" s="79"/>
      <c r="O34" s="79"/>
      <c r="P34" s="79"/>
      <c r="Q34" s="79"/>
      <c r="R34" s="80"/>
      <c r="S34" s="81"/>
      <c r="T34" s="79">
        <f t="shared" si="11"/>
        <v>0</v>
      </c>
      <c r="U34" s="82">
        <f t="shared" si="12"/>
        <v>0</v>
      </c>
      <c r="Y34" s="76"/>
      <c r="Z34" s="76"/>
      <c r="AA34" s="76"/>
      <c r="AB34" s="76"/>
      <c r="AC34" s="76"/>
      <c r="AD34" s="76"/>
    </row>
    <row r="35" spans="2:30" s="32" customFormat="1" x14ac:dyDescent="0.4">
      <c r="B35" s="36" t="s">
        <v>42</v>
      </c>
      <c r="C35" s="50">
        <f>info!Q53</f>
        <v>0</v>
      </c>
      <c r="D35" s="144"/>
      <c r="E35" s="37"/>
      <c r="F35" s="37"/>
      <c r="G35" s="37"/>
      <c r="H35" s="37"/>
      <c r="I35" s="37"/>
      <c r="J35" s="37"/>
      <c r="K35" s="38"/>
      <c r="L35" s="54"/>
      <c r="M35" s="37"/>
      <c r="N35" s="37"/>
      <c r="O35" s="37"/>
      <c r="P35" s="37"/>
      <c r="Q35" s="37"/>
      <c r="R35" s="58"/>
      <c r="S35" s="54"/>
      <c r="T35" s="37">
        <f t="shared" si="11"/>
        <v>0</v>
      </c>
      <c r="U35" s="38">
        <f t="shared" si="12"/>
        <v>0</v>
      </c>
      <c r="W35" s="32" t="str">
        <f>_xlfn.XLOOKUP(B35,cscattable[Category],cscattable[TRACs
Category])</f>
        <v>HPC Equip. (To OIT)</v>
      </c>
      <c r="X35" s="32" t="str">
        <f t="shared" si="9"/>
        <v/>
      </c>
      <c r="Y35" s="76">
        <f t="shared" ref="Y35:AA40" si="15">D35</f>
        <v>0</v>
      </c>
      <c r="Z35" s="76">
        <f t="shared" si="15"/>
        <v>0</v>
      </c>
      <c r="AA35" s="76">
        <f t="shared" si="15"/>
        <v>0</v>
      </c>
      <c r="AB35" s="76">
        <f t="shared" si="8"/>
        <v>0</v>
      </c>
      <c r="AC35" s="76">
        <f t="shared" si="8"/>
        <v>0</v>
      </c>
      <c r="AD35" s="76">
        <f t="shared" si="8"/>
        <v>0</v>
      </c>
    </row>
    <row r="36" spans="2:30" s="32" customFormat="1" x14ac:dyDescent="0.4">
      <c r="B36" s="77" t="s">
        <v>20921</v>
      </c>
      <c r="C36" s="78">
        <f>info!Q54</f>
        <v>0</v>
      </c>
      <c r="D36" s="143"/>
      <c r="E36" s="79"/>
      <c r="F36" s="79"/>
      <c r="G36" s="79"/>
      <c r="H36" s="79"/>
      <c r="I36" s="79"/>
      <c r="J36" s="79"/>
      <c r="K36" s="82"/>
      <c r="L36" s="81"/>
      <c r="M36" s="79"/>
      <c r="N36" s="79"/>
      <c r="O36" s="79"/>
      <c r="P36" s="79"/>
      <c r="Q36" s="79"/>
      <c r="R36" s="80"/>
      <c r="S36" s="81"/>
      <c r="T36" s="79">
        <f t="shared" si="11"/>
        <v>0</v>
      </c>
      <c r="U36" s="82">
        <f t="shared" si="12"/>
        <v>0</v>
      </c>
      <c r="W36" s="32" t="e">
        <f>_xlfn.XLOOKUP(B36,cscattable[Category],cscattable[TRACs
Category])</f>
        <v>#N/A</v>
      </c>
      <c r="X36" s="32" t="str">
        <f t="shared" si="9"/>
        <v/>
      </c>
      <c r="Y36" s="76">
        <f t="shared" si="15"/>
        <v>0</v>
      </c>
      <c r="Z36" s="76">
        <f t="shared" si="15"/>
        <v>0</v>
      </c>
      <c r="AA36" s="76">
        <f t="shared" si="15"/>
        <v>0</v>
      </c>
      <c r="AB36" s="76">
        <f t="shared" si="8"/>
        <v>0</v>
      </c>
      <c r="AC36" s="76">
        <f t="shared" si="8"/>
        <v>0</v>
      </c>
      <c r="AD36" s="76">
        <f t="shared" si="8"/>
        <v>0</v>
      </c>
    </row>
    <row r="37" spans="2:30" s="32" customFormat="1" x14ac:dyDescent="0.4">
      <c r="B37" s="36" t="s">
        <v>27</v>
      </c>
      <c r="C37" s="50">
        <f>info!Q55</f>
        <v>0</v>
      </c>
      <c r="D37" s="144"/>
      <c r="E37" s="37"/>
      <c r="F37" s="37"/>
      <c r="G37" s="37"/>
      <c r="H37" s="37"/>
      <c r="I37" s="37"/>
      <c r="J37" s="37"/>
      <c r="K37" s="38"/>
      <c r="L37" s="54"/>
      <c r="M37" s="37"/>
      <c r="N37" s="37"/>
      <c r="O37" s="37"/>
      <c r="P37" s="37"/>
      <c r="Q37" s="37"/>
      <c r="R37" s="58"/>
      <c r="S37" s="54"/>
      <c r="T37" s="37">
        <f t="shared" si="11"/>
        <v>0</v>
      </c>
      <c r="U37" s="38">
        <f t="shared" si="12"/>
        <v>0</v>
      </c>
      <c r="W37" s="32" t="str">
        <f>_xlfn.XLOOKUP(B37,cscattable[Category],cscattable[TRACs
Category])</f>
        <v>NON - TRACs</v>
      </c>
      <c r="X37" s="32" t="str">
        <f t="shared" si="9"/>
        <v/>
      </c>
      <c r="Y37" s="76">
        <f t="shared" si="15"/>
        <v>0</v>
      </c>
      <c r="Z37" s="76">
        <f t="shared" si="15"/>
        <v>0</v>
      </c>
      <c r="AA37" s="76">
        <f t="shared" si="15"/>
        <v>0</v>
      </c>
      <c r="AB37" s="76">
        <f t="shared" si="8"/>
        <v>0</v>
      </c>
      <c r="AC37" s="76">
        <f t="shared" si="8"/>
        <v>0</v>
      </c>
      <c r="AD37" s="76">
        <f t="shared" si="8"/>
        <v>0</v>
      </c>
    </row>
    <row r="38" spans="2:30" s="32" customFormat="1" x14ac:dyDescent="0.4">
      <c r="B38" s="77" t="s">
        <v>39</v>
      </c>
      <c r="C38" s="78">
        <f>info!Q56</f>
        <v>0</v>
      </c>
      <c r="D38" s="143"/>
      <c r="E38" s="79"/>
      <c r="F38" s="79"/>
      <c r="G38" s="79"/>
      <c r="H38" s="79"/>
      <c r="I38" s="79"/>
      <c r="J38" s="79"/>
      <c r="K38" s="82"/>
      <c r="L38" s="81"/>
      <c r="M38" s="79"/>
      <c r="N38" s="79"/>
      <c r="O38" s="79"/>
      <c r="P38" s="79"/>
      <c r="Q38" s="79"/>
      <c r="R38" s="80"/>
      <c r="S38" s="81"/>
      <c r="T38" s="79">
        <f t="shared" si="11"/>
        <v>0</v>
      </c>
      <c r="U38" s="82">
        <f t="shared" si="12"/>
        <v>0</v>
      </c>
      <c r="W38" s="32" t="str">
        <f>_xlfn.XLOOKUP(B38,cscattable[Category],cscattable[TRACs
Category])</f>
        <v>Other</v>
      </c>
      <c r="X38" s="32" t="str">
        <f t="shared" si="9"/>
        <v/>
      </c>
      <c r="Y38" s="76">
        <f t="shared" si="15"/>
        <v>0</v>
      </c>
      <c r="Z38" s="76">
        <f t="shared" si="15"/>
        <v>0</v>
      </c>
      <c r="AA38" s="76">
        <f t="shared" si="15"/>
        <v>0</v>
      </c>
      <c r="AB38" s="76">
        <f t="shared" si="8"/>
        <v>0</v>
      </c>
      <c r="AC38" s="76">
        <f t="shared" si="8"/>
        <v>0</v>
      </c>
      <c r="AD38" s="76">
        <f t="shared" si="8"/>
        <v>0</v>
      </c>
    </row>
    <row r="39" spans="2:30" s="32" customFormat="1" x14ac:dyDescent="0.4">
      <c r="B39" s="36" t="s">
        <v>23</v>
      </c>
      <c r="C39" s="50">
        <f>info!Q57</f>
        <v>0</v>
      </c>
      <c r="D39" s="144">
        <f ca="1">ROUND(D50*$D$51,0)</f>
        <v>0</v>
      </c>
      <c r="E39" s="37">
        <f t="shared" ref="E39:S39" ca="1" si="16">ROUND(E50*$D$51,0)</f>
        <v>0</v>
      </c>
      <c r="F39" s="37">
        <f t="shared" ca="1" si="16"/>
        <v>0</v>
      </c>
      <c r="G39" s="37">
        <f t="shared" ca="1" si="16"/>
        <v>0</v>
      </c>
      <c r="H39" s="37">
        <f t="shared" ca="1" si="16"/>
        <v>0</v>
      </c>
      <c r="I39" s="37">
        <f t="shared" ca="1" si="16"/>
        <v>0</v>
      </c>
      <c r="J39" s="37">
        <f t="shared" ca="1" si="16"/>
        <v>0</v>
      </c>
      <c r="K39" s="38">
        <f t="shared" ca="1" si="16"/>
        <v>0</v>
      </c>
      <c r="L39" s="54">
        <f t="shared" ca="1" si="16"/>
        <v>0</v>
      </c>
      <c r="M39" s="37">
        <f t="shared" ca="1" si="16"/>
        <v>0</v>
      </c>
      <c r="N39" s="37">
        <f t="shared" ca="1" si="16"/>
        <v>0</v>
      </c>
      <c r="O39" s="37">
        <f t="shared" ca="1" si="16"/>
        <v>0</v>
      </c>
      <c r="P39" s="37">
        <f t="shared" ca="1" si="16"/>
        <v>0</v>
      </c>
      <c r="Q39" s="37">
        <f t="shared" ca="1" si="16"/>
        <v>0</v>
      </c>
      <c r="R39" s="58">
        <f t="shared" ca="1" si="16"/>
        <v>0</v>
      </c>
      <c r="S39" s="54">
        <f t="shared" ca="1" si="16"/>
        <v>0</v>
      </c>
      <c r="T39" s="37">
        <f t="shared" ca="1" si="11"/>
        <v>0</v>
      </c>
      <c r="U39" s="38">
        <f t="shared" ca="1" si="12"/>
        <v>0</v>
      </c>
      <c r="W39" s="32" t="str">
        <f>_xlfn.XLOOKUP(B39,cscattable[Category],cscattable[TRACs
Category])</f>
        <v>NON - TRACs</v>
      </c>
      <c r="X39" s="32" t="str">
        <f t="shared" si="9"/>
        <v/>
      </c>
      <c r="Y39" s="76">
        <f t="shared" ca="1" si="15"/>
        <v>0</v>
      </c>
      <c r="Z39" s="76">
        <f t="shared" ca="1" si="15"/>
        <v>0</v>
      </c>
      <c r="AA39" s="76">
        <f t="shared" ca="1" si="15"/>
        <v>0</v>
      </c>
      <c r="AB39" s="76">
        <f t="shared" ca="1" si="8"/>
        <v>0</v>
      </c>
      <c r="AC39" s="76">
        <f t="shared" ca="1" si="8"/>
        <v>0</v>
      </c>
      <c r="AD39" s="76">
        <f t="shared" ca="1" si="8"/>
        <v>0</v>
      </c>
    </row>
    <row r="40" spans="2:30" s="32" customFormat="1" x14ac:dyDescent="0.4">
      <c r="B40" s="77" t="s">
        <v>33</v>
      </c>
      <c r="C40" s="78">
        <f>info!Q58</f>
        <v>0</v>
      </c>
      <c r="D40" s="143"/>
      <c r="E40" s="79"/>
      <c r="F40" s="79"/>
      <c r="G40" s="79"/>
      <c r="H40" s="79"/>
      <c r="I40" s="79"/>
      <c r="J40" s="79"/>
      <c r="K40" s="82"/>
      <c r="L40" s="81"/>
      <c r="M40" s="79"/>
      <c r="N40" s="79"/>
      <c r="O40" s="79"/>
      <c r="P40" s="79"/>
      <c r="Q40" s="79"/>
      <c r="R40" s="80"/>
      <c r="S40" s="81"/>
      <c r="T40" s="79">
        <f t="shared" si="5"/>
        <v>0</v>
      </c>
      <c r="U40" s="82">
        <f t="shared" si="6"/>
        <v>0</v>
      </c>
      <c r="W40" s="32" t="str">
        <f>_xlfn.XLOOKUP(B40,cscattable[Category],cscattable[TRACs
Category])</f>
        <v>NON - TRACs</v>
      </c>
      <c r="X40" s="32" t="str">
        <f t="shared" si="9"/>
        <v/>
      </c>
      <c r="Y40" s="76">
        <f t="shared" si="15"/>
        <v>0</v>
      </c>
      <c r="Z40" s="76">
        <f t="shared" si="15"/>
        <v>0</v>
      </c>
      <c r="AA40" s="76">
        <f t="shared" si="15"/>
        <v>0</v>
      </c>
      <c r="AB40" s="76">
        <f t="shared" ref="AB40:AD40" si="17">Q40</f>
        <v>0</v>
      </c>
      <c r="AC40" s="76">
        <f t="shared" si="17"/>
        <v>0</v>
      </c>
      <c r="AD40" s="76">
        <f t="shared" si="17"/>
        <v>0</v>
      </c>
    </row>
    <row r="41" spans="2:30" s="32" customFormat="1" x14ac:dyDescent="0.4">
      <c r="B41" s="36" t="s">
        <v>24</v>
      </c>
      <c r="C41" s="50">
        <f>info!Q59</f>
        <v>0</v>
      </c>
      <c r="D41" s="144"/>
      <c r="E41" s="37"/>
      <c r="F41" s="37"/>
      <c r="G41" s="37"/>
      <c r="H41" s="37"/>
      <c r="I41" s="37"/>
      <c r="J41" s="37"/>
      <c r="K41" s="38"/>
      <c r="L41" s="54"/>
      <c r="M41" s="37"/>
      <c r="N41" s="37"/>
      <c r="O41" s="37"/>
      <c r="P41" s="37"/>
      <c r="Q41" s="37"/>
      <c r="R41" s="58"/>
      <c r="S41" s="54"/>
      <c r="T41" s="37">
        <f t="shared" ref="T41" si="18">SUM(D41:S41)</f>
        <v>0</v>
      </c>
      <c r="U41" s="38">
        <f t="shared" ref="U41" si="19">C41+T41</f>
        <v>0</v>
      </c>
      <c r="Y41" s="76"/>
      <c r="Z41" s="76"/>
      <c r="AA41" s="76"/>
      <c r="AB41" s="76"/>
      <c r="AC41" s="76"/>
      <c r="AD41" s="76"/>
    </row>
    <row r="42" spans="2:30" s="32" customFormat="1" x14ac:dyDescent="0.4">
      <c r="B42" s="77" t="s">
        <v>20694</v>
      </c>
      <c r="C42" s="78">
        <f>info!Q60</f>
        <v>0</v>
      </c>
      <c r="D42" s="143">
        <f t="shared" ref="D42:S42" ca="1" si="20">D21+D30+D31+D32+D33+D35+D36+D37+D38+D39+D40+D34+D41</f>
        <v>0</v>
      </c>
      <c r="E42" s="79">
        <f t="shared" ca="1" si="20"/>
        <v>0</v>
      </c>
      <c r="F42" s="79">
        <f t="shared" ca="1" si="20"/>
        <v>0</v>
      </c>
      <c r="G42" s="79">
        <f t="shared" ca="1" si="20"/>
        <v>0</v>
      </c>
      <c r="H42" s="79">
        <f t="shared" ca="1" si="20"/>
        <v>0</v>
      </c>
      <c r="I42" s="79">
        <f t="shared" ca="1" si="20"/>
        <v>0</v>
      </c>
      <c r="J42" s="79">
        <f t="shared" ca="1" si="20"/>
        <v>0</v>
      </c>
      <c r="K42" s="82">
        <f t="shared" ca="1" si="20"/>
        <v>0</v>
      </c>
      <c r="L42" s="81">
        <f t="shared" ref="L42" ca="1" si="21">L21+L30+L31+L32+L33+L35+L36+L37+L38+L39+L40+L34+L41</f>
        <v>0</v>
      </c>
      <c r="M42" s="79">
        <f t="shared" ref="M42" ca="1" si="22">M21+M30+M31+M32+M33+M35+M36+M37+M38+M39+M40+M34+M41</f>
        <v>0</v>
      </c>
      <c r="N42" s="79">
        <f t="shared" ref="N42" ca="1" si="23">N21+N30+N31+N32+N33+N35+N36+N37+N38+N39+N40+N34+N41</f>
        <v>0</v>
      </c>
      <c r="O42" s="79">
        <f t="shared" ref="O42" ca="1" si="24">O21+O30+O31+O32+O33+O35+O36+O37+O38+O39+O40+O34+O41</f>
        <v>0</v>
      </c>
      <c r="P42" s="79">
        <f t="shared" ca="1" si="20"/>
        <v>0</v>
      </c>
      <c r="Q42" s="79">
        <f t="shared" ca="1" si="20"/>
        <v>0</v>
      </c>
      <c r="R42" s="80">
        <f t="shared" ca="1" si="20"/>
        <v>0</v>
      </c>
      <c r="S42" s="81">
        <f t="shared" ca="1" si="20"/>
        <v>0</v>
      </c>
      <c r="T42" s="79">
        <f t="shared" ca="1" si="5"/>
        <v>0</v>
      </c>
      <c r="U42" s="82">
        <f t="shared" ca="1" si="6"/>
        <v>0</v>
      </c>
    </row>
    <row r="43" spans="2:30" s="32" customFormat="1" x14ac:dyDescent="0.4">
      <c r="B43" s="89" t="s">
        <v>36</v>
      </c>
      <c r="C43" s="90">
        <f>info!Q61</f>
        <v>0</v>
      </c>
      <c r="D43" s="145">
        <f t="shared" ref="D43:S43" ca="1" si="25">ROUND((D42-D32-D35-D37-D38-D39-D40)*rater,0)</f>
        <v>0</v>
      </c>
      <c r="E43" s="91">
        <f t="shared" ca="1" si="25"/>
        <v>0</v>
      </c>
      <c r="F43" s="91">
        <f t="shared" ca="1" si="25"/>
        <v>0</v>
      </c>
      <c r="G43" s="91">
        <f t="shared" ref="G43:P43" ca="1" si="26">ROUND((G42-G32-G35-G37-G38-G39-G40)*rater,0)</f>
        <v>0</v>
      </c>
      <c r="H43" s="91">
        <f t="shared" ca="1" si="26"/>
        <v>0</v>
      </c>
      <c r="I43" s="91">
        <f t="shared" ca="1" si="26"/>
        <v>0</v>
      </c>
      <c r="J43" s="91">
        <f t="shared" ca="1" si="26"/>
        <v>0</v>
      </c>
      <c r="K43" s="146">
        <f t="shared" ca="1" si="26"/>
        <v>0</v>
      </c>
      <c r="L43" s="93">
        <f t="shared" ref="L43:O43" ca="1" si="27">ROUND((L42-L32-L35-L37-L38-L39-L40)*rater,0)</f>
        <v>0</v>
      </c>
      <c r="M43" s="91">
        <f t="shared" ca="1" si="27"/>
        <v>0</v>
      </c>
      <c r="N43" s="91">
        <f t="shared" ca="1" si="27"/>
        <v>0</v>
      </c>
      <c r="O43" s="91">
        <f t="shared" ca="1" si="27"/>
        <v>0</v>
      </c>
      <c r="P43" s="91">
        <f t="shared" ca="1" si="26"/>
        <v>0</v>
      </c>
      <c r="Q43" s="91">
        <f t="shared" ca="1" si="25"/>
        <v>0</v>
      </c>
      <c r="R43" s="92">
        <f t="shared" ca="1" si="25"/>
        <v>0</v>
      </c>
      <c r="S43" s="93">
        <f t="shared" ca="1" si="25"/>
        <v>0</v>
      </c>
      <c r="T43" s="37">
        <f t="shared" ca="1" si="5"/>
        <v>0</v>
      </c>
      <c r="U43" s="38">
        <f t="shared" ca="1" si="6"/>
        <v>0</v>
      </c>
    </row>
    <row r="44" spans="2:30" s="32" customFormat="1" ht="16.5" thickBot="1" x14ac:dyDescent="0.45">
      <c r="B44" s="83" t="s">
        <v>20695</v>
      </c>
      <c r="C44" s="84">
        <f>info!Q62</f>
        <v>0</v>
      </c>
      <c r="D44" s="147">
        <f t="shared" ref="D44:U44" ca="1" si="28">D42+D43</f>
        <v>0</v>
      </c>
      <c r="E44" s="85">
        <f t="shared" ca="1" si="28"/>
        <v>0</v>
      </c>
      <c r="F44" s="85">
        <f t="shared" ca="1" si="28"/>
        <v>0</v>
      </c>
      <c r="G44" s="85">
        <f t="shared" ref="G44:P44" ca="1" si="29">G42+G43</f>
        <v>0</v>
      </c>
      <c r="H44" s="85">
        <f t="shared" ca="1" si="29"/>
        <v>0</v>
      </c>
      <c r="I44" s="85">
        <f t="shared" ca="1" si="29"/>
        <v>0</v>
      </c>
      <c r="J44" s="85">
        <f t="shared" ca="1" si="29"/>
        <v>0</v>
      </c>
      <c r="K44" s="88">
        <f t="shared" ca="1" si="29"/>
        <v>0</v>
      </c>
      <c r="L44" s="87">
        <f t="shared" ref="L44:O44" ca="1" si="30">L42+L43</f>
        <v>0</v>
      </c>
      <c r="M44" s="85">
        <f t="shared" ca="1" si="30"/>
        <v>0</v>
      </c>
      <c r="N44" s="85">
        <f t="shared" ca="1" si="30"/>
        <v>0</v>
      </c>
      <c r="O44" s="85">
        <f t="shared" ca="1" si="30"/>
        <v>0</v>
      </c>
      <c r="P44" s="85">
        <f t="shared" ca="1" si="29"/>
        <v>0</v>
      </c>
      <c r="Q44" s="85">
        <f t="shared" ca="1" si="28"/>
        <v>0</v>
      </c>
      <c r="R44" s="86">
        <f t="shared" ca="1" si="28"/>
        <v>0</v>
      </c>
      <c r="S44" s="87">
        <f t="shared" ca="1" si="28"/>
        <v>0</v>
      </c>
      <c r="T44" s="85">
        <f t="shared" ca="1" si="28"/>
        <v>0</v>
      </c>
      <c r="U44" s="88">
        <f t="shared" ca="1" si="28"/>
        <v>0</v>
      </c>
    </row>
    <row r="45" spans="2:30" ht="5" customHeight="1" thickBot="1" x14ac:dyDescent="0.45"/>
    <row r="46" spans="2:30" s="32" customFormat="1" ht="16.5" thickBot="1" x14ac:dyDescent="0.45">
      <c r="B46" s="71"/>
      <c r="C46" s="74">
        <f ca="1">IFERROR(C44/U44,0)</f>
        <v>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4">
        <f ca="1">IFERROR(T44/U44,0)</f>
        <v>0</v>
      </c>
      <c r="U46" s="73">
        <f ca="1">IFERROR(U44/U44,0)</f>
        <v>0</v>
      </c>
    </row>
    <row r="47" spans="2:30" ht="4.5" customHeight="1" thickBot="1" x14ac:dyDescent="0.45"/>
    <row r="48" spans="2:30" ht="16.5" thickBot="1" x14ac:dyDescent="0.45">
      <c r="C48" s="150" t="s">
        <v>20933</v>
      </c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2"/>
    </row>
    <row r="49" spans="3:19" x14ac:dyDescent="0.4">
      <c r="C49" s="148" t="s">
        <v>20934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88"/>
    </row>
    <row r="50" spans="3:19" ht="16.5" thickBot="1" x14ac:dyDescent="0.45">
      <c r="C50" s="125" t="s">
        <v>20935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7"/>
    </row>
    <row r="51" spans="3:19" ht="16.5" thickBot="1" x14ac:dyDescent="0.45">
      <c r="C51" s="184" t="s">
        <v>20962</v>
      </c>
      <c r="D51" s="185">
        <f ca="1">'cs 5'!D51*(1+gradrate)</f>
        <v>1850.2014225828004</v>
      </c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7"/>
    </row>
  </sheetData>
  <mergeCells count="14">
    <mergeCell ref="B15:B16"/>
    <mergeCell ref="C15:U15"/>
    <mergeCell ref="C16:U16"/>
    <mergeCell ref="D18:R18"/>
    <mergeCell ref="D19:K19"/>
    <mergeCell ref="L19:Q19"/>
    <mergeCell ref="C13:U13"/>
    <mergeCell ref="C14:U14"/>
    <mergeCell ref="C12:U12"/>
    <mergeCell ref="R2:U4"/>
    <mergeCell ref="C8:U8"/>
    <mergeCell ref="C9:U9"/>
    <mergeCell ref="C10:U10"/>
    <mergeCell ref="C11:U11"/>
  </mergeCells>
  <printOptions horizontalCentered="1" verticalCentered="1"/>
  <pageMargins left="0" right="0" top="0.25" bottom="0.25" header="0.3" footer="0.3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328BE-1282-4DA7-A468-538BCB9EA58D}">
  <sheetPr>
    <tabColor theme="3"/>
    <pageSetUpPr fitToPage="1"/>
  </sheetPr>
  <dimension ref="B1:AD48"/>
  <sheetViews>
    <sheetView topLeftCell="A6" zoomScaleNormal="100" workbookViewId="0">
      <selection activeCell="B49" sqref="B49"/>
    </sheetView>
  </sheetViews>
  <sheetFormatPr defaultRowHeight="16" outlineLevelCol="1" x14ac:dyDescent="0.4"/>
  <cols>
    <col min="1" max="1" width="1.26953125" style="31" customWidth="1"/>
    <col min="2" max="2" width="35.1796875" style="31" bestFit="1" customWidth="1"/>
    <col min="3" max="3" width="17.6328125" style="31" customWidth="1"/>
    <col min="4" max="4" width="16.6328125" style="31" customWidth="1"/>
    <col min="5" max="11" width="16.6328125" style="31" hidden="1" customWidth="1" outlineLevel="1"/>
    <col min="12" max="12" width="16.6328125" style="31" customWidth="1" collapsed="1"/>
    <col min="13" max="17" width="16.6328125" style="31" hidden="1" customWidth="1" outlineLevel="1"/>
    <col min="18" max="18" width="16.6328125" style="31" customWidth="1" collapsed="1"/>
    <col min="19" max="19" width="16.6328125" style="31" customWidth="1"/>
    <col min="20" max="21" width="17.6328125" style="31" customWidth="1"/>
    <col min="22" max="22" width="1.26953125" style="31" customWidth="1"/>
    <col min="23" max="23" width="28.36328125" style="31" hidden="1" customWidth="1"/>
    <col min="24" max="29" width="0" style="31" hidden="1" customWidth="1"/>
    <col min="30" max="30" width="1" style="31" hidden="1" customWidth="1"/>
    <col min="31" max="16384" width="8.7265625" style="31"/>
  </cols>
  <sheetData>
    <row r="1" spans="2:21" ht="6.5" customHeight="1" thickBot="1" x14ac:dyDescent="0.45"/>
    <row r="2" spans="2:21" s="32" customFormat="1" ht="26.5" customHeight="1" x14ac:dyDescent="0.4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221" t="str">
        <f>IF(costsharetype="","",costsharetype)</f>
        <v/>
      </c>
      <c r="S2" s="221"/>
      <c r="T2" s="221"/>
      <c r="U2" s="222"/>
    </row>
    <row r="3" spans="2:21" s="32" customFormat="1" ht="16" customHeight="1" x14ac:dyDescent="0.4"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223"/>
      <c r="S3" s="223"/>
      <c r="T3" s="223"/>
      <c r="U3" s="224"/>
    </row>
    <row r="4" spans="2:21" s="32" customFormat="1" ht="16" customHeight="1" x14ac:dyDescent="0.4"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23"/>
      <c r="S4" s="223"/>
      <c r="T4" s="223"/>
      <c r="U4" s="224"/>
    </row>
    <row r="5" spans="2:21" s="32" customFormat="1" ht="16" customHeight="1" x14ac:dyDescent="0.4"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9"/>
      <c r="S5" s="69"/>
      <c r="T5" s="69"/>
      <c r="U5" s="70"/>
    </row>
    <row r="6" spans="2:21" s="32" customFormat="1" ht="16" customHeight="1" x14ac:dyDescent="0.4">
      <c r="B6" s="65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9"/>
      <c r="S6" s="69"/>
      <c r="T6" s="69"/>
      <c r="U6" s="70"/>
    </row>
    <row r="7" spans="2:21" s="32" customFormat="1" x14ac:dyDescent="0.4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7"/>
    </row>
    <row r="8" spans="2:21" s="32" customFormat="1" x14ac:dyDescent="0.4">
      <c r="B8" s="68" t="s">
        <v>20693</v>
      </c>
      <c r="C8" s="229" t="str">
        <f>IF(DEPT="","",DEPT)</f>
        <v/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/>
    </row>
    <row r="9" spans="2:21" s="32" customFormat="1" x14ac:dyDescent="0.4">
      <c r="B9" s="68" t="s">
        <v>20664</v>
      </c>
      <c r="C9" s="229" t="str">
        <f>IF(principal="","",principal)</f>
        <v/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0"/>
    </row>
    <row r="10" spans="2:21" s="32" customFormat="1" x14ac:dyDescent="0.4">
      <c r="B10" s="68" t="s">
        <v>20700</v>
      </c>
      <c r="C10" s="229" t="str">
        <f>IF(ttl="","",ttl)</f>
        <v/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0"/>
    </row>
    <row r="11" spans="2:21" s="32" customFormat="1" x14ac:dyDescent="0.4">
      <c r="B11" s="68" t="s">
        <v>20662</v>
      </c>
      <c r="C11" s="229" t="str">
        <f>IF(sponny=0,"",sponny)</f>
        <v/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</row>
    <row r="12" spans="2:21" s="32" customFormat="1" x14ac:dyDescent="0.4">
      <c r="B12" s="68" t="s">
        <v>20665</v>
      </c>
      <c r="C12" s="229" t="str">
        <f>IF(RFP="","",RFP)</f>
        <v/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</row>
    <row r="13" spans="2:21" s="32" customFormat="1" x14ac:dyDescent="0.4">
      <c r="B13" s="68" t="s">
        <v>20666</v>
      </c>
      <c r="C13" s="229" t="str">
        <f>IF(SUBS="","",SUBS)</f>
        <v/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</row>
    <row r="14" spans="2:21" s="32" customFormat="1" x14ac:dyDescent="0.4">
      <c r="B14" s="68" t="s">
        <v>20680</v>
      </c>
      <c r="C14" s="225" t="str">
        <f>IF(DUDE="","",DUDE)</f>
        <v/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6"/>
    </row>
    <row r="15" spans="2:21" s="32" customFormat="1" x14ac:dyDescent="0.4">
      <c r="B15" s="218" t="s">
        <v>20701</v>
      </c>
      <c r="C15" s="225">
        <f ca="1">'cs 1'!C15</f>
        <v>45890</v>
      </c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6"/>
    </row>
    <row r="16" spans="2:21" s="32" customFormat="1" ht="16.5" thickBot="1" x14ac:dyDescent="0.45">
      <c r="B16" s="219"/>
      <c r="C16" s="227">
        <f ca="1">IFERROR(IF(C15="","",DATE(YEAR(C15),MONTH(C15)+SUM(info!K37:P37),DAY('cs total'!C15)-1)),"")</f>
        <v>46254</v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8"/>
    </row>
    <row r="17" spans="2:29" s="32" customFormat="1" ht="4" customHeight="1" thickBot="1" x14ac:dyDescent="0.45"/>
    <row r="18" spans="2:29" s="32" customFormat="1" x14ac:dyDescent="0.4">
      <c r="B18" s="62" t="s">
        <v>20918</v>
      </c>
      <c r="C18" s="60"/>
      <c r="D18" s="220" t="s">
        <v>20703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60"/>
      <c r="T18" s="60"/>
      <c r="U18" s="61"/>
    </row>
    <row r="19" spans="2:29" s="32" customFormat="1" x14ac:dyDescent="0.4">
      <c r="B19" s="134"/>
      <c r="C19" s="135"/>
      <c r="D19" s="217" t="s">
        <v>20953</v>
      </c>
      <c r="E19" s="217"/>
      <c r="F19" s="217"/>
      <c r="G19" s="217"/>
      <c r="H19" s="217"/>
      <c r="I19" s="217"/>
      <c r="J19" s="217"/>
      <c r="K19" s="217"/>
      <c r="L19" s="217" t="s">
        <v>20954</v>
      </c>
      <c r="M19" s="217"/>
      <c r="N19" s="217"/>
      <c r="O19" s="217"/>
      <c r="P19" s="217"/>
      <c r="Q19" s="217"/>
      <c r="R19" s="136"/>
      <c r="S19" s="135"/>
      <c r="T19" s="135"/>
      <c r="U19" s="137"/>
    </row>
    <row r="20" spans="2:29" s="32" customFormat="1" ht="32.5" thickBot="1" x14ac:dyDescent="0.45">
      <c r="B20" s="59"/>
      <c r="C20" s="131" t="s">
        <v>20696</v>
      </c>
      <c r="D20" s="132" t="str">
        <f>IF(DEPT="","Unit Amount",depts!P2)</f>
        <v>Unit Amount</v>
      </c>
      <c r="E20" s="132" t="str">
        <f>IF(depts!P3="","Other Unit Amount",depts!P3)</f>
        <v>Other Unit Amount</v>
      </c>
      <c r="F20" s="132" t="str">
        <f>IF(depts!P4="","Other Unit Amount",depts!P4)</f>
        <v>Other Unit Amount</v>
      </c>
      <c r="G20" s="132" t="str">
        <f>IF(depts!P5="","Other Unit Amount",depts!P5)</f>
        <v>Other Unit Amount</v>
      </c>
      <c r="H20" s="132" t="str">
        <f>IF(depts!P6="","Other Unit Amount",depts!P6)</f>
        <v>Other Unit Amount</v>
      </c>
      <c r="I20" s="132" t="str">
        <f>IF(depts!P7="","Other Unit Amount",depts!P7)</f>
        <v>Other Unit Amount</v>
      </c>
      <c r="J20" s="132" t="str">
        <f>IF(depts!P8="","Other Unit Amount",depts!P8)</f>
        <v>Other Unit Amount</v>
      </c>
      <c r="K20" s="132" t="str">
        <f>IF(depts!P9="","Other Unit Amount",depts!P9)</f>
        <v>Other Unit Amount</v>
      </c>
      <c r="L20" s="132" t="str">
        <f>IF(DEPT="","College Amount",depts!Q2)</f>
        <v>College Amount</v>
      </c>
      <c r="M20" s="132" t="str">
        <f>IFERROR(_xlfn.XLOOKUP(2,Table14[Sum],Table14[College]),"Other College Support")</f>
        <v>Other College Support</v>
      </c>
      <c r="N20" s="132" t="str">
        <f>IFERROR(_xlfn.XLOOKUP(3,Table14[Sum],Table14[College]),"Other College Support")</f>
        <v>Other College Support</v>
      </c>
      <c r="O20" s="132" t="str">
        <f>IFERROR(_xlfn.XLOOKUP(4,Table14[Sum],Table14[College]),"Other College Support")</f>
        <v>Other College Support</v>
      </c>
      <c r="P20" s="132" t="str">
        <f>IFERROR(_xlfn.XLOOKUP(5,Table14[Sum],Table14[College]),"Other College Support")</f>
        <v>Other College Support</v>
      </c>
      <c r="Q20" s="132" t="str">
        <f>IFERROR(_xlfn.XLOOKUP(6,Table14[Sum],Table14[College]),"Other College Support")</f>
        <v>Other College Support</v>
      </c>
      <c r="R20" s="132">
        <v>120</v>
      </c>
      <c r="S20" s="132" t="s">
        <v>20697</v>
      </c>
      <c r="T20" s="132" t="s">
        <v>20698</v>
      </c>
      <c r="U20" s="133" t="s">
        <v>20699</v>
      </c>
      <c r="W20" s="46" t="s">
        <v>0</v>
      </c>
      <c r="X20" s="46" t="s">
        <v>20915</v>
      </c>
      <c r="Y20" s="46" t="s">
        <v>20713</v>
      </c>
      <c r="Z20" s="75" t="s">
        <v>20916</v>
      </c>
      <c r="AA20" s="75" t="s">
        <v>20917</v>
      </c>
      <c r="AB20" s="32" t="s">
        <v>20740</v>
      </c>
      <c r="AC20" s="33" t="s">
        <v>20697</v>
      </c>
    </row>
    <row r="21" spans="2:29" s="32" customFormat="1" x14ac:dyDescent="0.4">
      <c r="B21" s="39" t="s">
        <v>21</v>
      </c>
      <c r="C21" s="47">
        <f>SUM(C22:C29)</f>
        <v>0</v>
      </c>
      <c r="D21" s="138">
        <f t="shared" ref="D21:S21" si="0">SUM(D22:D29)</f>
        <v>0</v>
      </c>
      <c r="E21" s="40">
        <f t="shared" si="0"/>
        <v>0</v>
      </c>
      <c r="F21" s="40">
        <f t="shared" si="0"/>
        <v>0</v>
      </c>
      <c r="G21" s="40">
        <f t="shared" si="0"/>
        <v>0</v>
      </c>
      <c r="H21" s="40">
        <f t="shared" si="0"/>
        <v>0</v>
      </c>
      <c r="I21" s="40">
        <f t="shared" si="0"/>
        <v>0</v>
      </c>
      <c r="J21" s="40">
        <f t="shared" si="0"/>
        <v>0</v>
      </c>
      <c r="K21" s="41">
        <f t="shared" si="0"/>
        <v>0</v>
      </c>
      <c r="L21" s="51">
        <f t="shared" ref="L21" si="1">SUM(L22:L29)</f>
        <v>0</v>
      </c>
      <c r="M21" s="40">
        <f t="shared" ref="M21" si="2">SUM(M22:M29)</f>
        <v>0</v>
      </c>
      <c r="N21" s="40">
        <f t="shared" ref="N21" si="3">SUM(N22:N29)</f>
        <v>0</v>
      </c>
      <c r="O21" s="40">
        <f t="shared" ref="O21" si="4">SUM(O22:O29)</f>
        <v>0</v>
      </c>
      <c r="P21" s="40">
        <f t="shared" si="0"/>
        <v>0</v>
      </c>
      <c r="Q21" s="40">
        <f t="shared" si="0"/>
        <v>0</v>
      </c>
      <c r="R21" s="55">
        <f t="shared" si="0"/>
        <v>0</v>
      </c>
      <c r="S21" s="51">
        <f t="shared" si="0"/>
        <v>0</v>
      </c>
      <c r="T21" s="40">
        <f>SUM(D21:S21)</f>
        <v>0</v>
      </c>
      <c r="U21" s="41">
        <f>C21+T21</f>
        <v>0</v>
      </c>
    </row>
    <row r="22" spans="2:29" x14ac:dyDescent="0.4">
      <c r="B22" s="42" t="s">
        <v>1</v>
      </c>
      <c r="C22" s="48">
        <f>'cs 1'!C22+'cs 2'!C22+'cs 3'!C22+'cs 4'!C22+'cs 5'!C22+'cs 6'!C22</f>
        <v>0</v>
      </c>
      <c r="D22" s="139">
        <f>'cs 1'!D22+'cs 2'!D22+'cs 3'!D22+'cs 4'!D22+'cs 5'!D22+'cs 6'!D22</f>
        <v>0</v>
      </c>
      <c r="E22" s="43">
        <f>'cs 1'!E22+'cs 2'!E22+'cs 3'!E22+'cs 4'!E22+'cs 5'!E22+'cs 6'!E22</f>
        <v>0</v>
      </c>
      <c r="F22" s="43">
        <f>'cs 1'!F22+'cs 2'!F22+'cs 3'!F22+'cs 4'!F22+'cs 5'!F22+'cs 6'!F22</f>
        <v>0</v>
      </c>
      <c r="G22" s="43">
        <f>'cs 1'!G22+'cs 2'!G22+'cs 3'!G22+'cs 4'!G22+'cs 5'!G22+'cs 6'!G22</f>
        <v>0</v>
      </c>
      <c r="H22" s="43">
        <f>'cs 1'!H22+'cs 2'!H22+'cs 3'!H22+'cs 4'!H22+'cs 5'!H22+'cs 6'!H22</f>
        <v>0</v>
      </c>
      <c r="I22" s="43">
        <f>'cs 1'!I22+'cs 2'!I22+'cs 3'!I22+'cs 4'!I22+'cs 5'!I22+'cs 6'!I22</f>
        <v>0</v>
      </c>
      <c r="J22" s="43">
        <f>'cs 1'!J22+'cs 2'!J22+'cs 3'!J22+'cs 4'!J22+'cs 5'!J22+'cs 6'!J22</f>
        <v>0</v>
      </c>
      <c r="K22" s="140">
        <f>'cs 1'!K22+'cs 2'!K22+'cs 3'!K22+'cs 4'!K22+'cs 5'!K22+'cs 6'!K22</f>
        <v>0</v>
      </c>
      <c r="L22" s="52">
        <f>'cs 1'!L22+'cs 2'!L22+'cs 3'!L22+'cs 4'!L22+'cs 5'!L22+'cs 6'!L22</f>
        <v>0</v>
      </c>
      <c r="M22" s="43">
        <f>'cs 1'!M22+'cs 2'!M22+'cs 3'!M22+'cs 4'!M22+'cs 5'!M22+'cs 6'!M22</f>
        <v>0</v>
      </c>
      <c r="N22" s="43">
        <f>'cs 1'!N22+'cs 2'!N22+'cs 3'!N22+'cs 4'!N22+'cs 5'!N22+'cs 6'!N22</f>
        <v>0</v>
      </c>
      <c r="O22" s="43">
        <f>'cs 1'!O22+'cs 2'!O22+'cs 3'!O22+'cs 4'!O22+'cs 5'!O22+'cs 6'!O22</f>
        <v>0</v>
      </c>
      <c r="P22" s="43">
        <f>'cs 1'!P22+'cs 2'!P22+'cs 3'!P22+'cs 4'!P22+'cs 5'!P22+'cs 6'!P22</f>
        <v>0</v>
      </c>
      <c r="Q22" s="43">
        <f>'cs 1'!Q22+'cs 2'!Q22+'cs 3'!Q22+'cs 4'!Q22+'cs 5'!Q22+'cs 6'!Q22</f>
        <v>0</v>
      </c>
      <c r="R22" s="56">
        <f>'cs 1'!R22+'cs 2'!R22+'cs 3'!R22+'cs 4'!R22+'cs 5'!R22+'cs 6'!R22</f>
        <v>0</v>
      </c>
      <c r="S22" s="52">
        <f>'cs 1'!S22+'cs 2'!S22+'cs 3'!S22+'cs 4'!S22+'cs 5'!S22+'cs 6'!S22</f>
        <v>0</v>
      </c>
      <c r="T22" s="34">
        <f t="shared" ref="T22:T43" si="5">SUM(D22:S22)</f>
        <v>0</v>
      </c>
      <c r="U22" s="35">
        <f t="shared" ref="U22:U43" si="6">C22+T22</f>
        <v>0</v>
      </c>
      <c r="W22" s="32" t="str">
        <f>_xlfn.XLOOKUP(B22,cscattable[Category],cscattable[TRACs
Category])</f>
        <v>Personnel</v>
      </c>
      <c r="X22" s="76">
        <f>'cs 1'!Y22+'cs 2'!Y22+'cs 3'!Y22+'cs 4'!Y22+'cs 5'!Y22+'cs 6'!Y22</f>
        <v>0</v>
      </c>
      <c r="Y22" s="76">
        <f>'cs 1'!Z22+'cs 2'!Z22+'cs 3'!Z22+'cs 4'!Z22+'cs 5'!Z22+'cs 6'!Z22</f>
        <v>0</v>
      </c>
      <c r="Z22" s="76">
        <f>'cs 1'!AA22+'cs 2'!AA22+'cs 3'!AA22+'cs 4'!AA22+'cs 5'!AA22+'cs 6'!AA22</f>
        <v>0</v>
      </c>
      <c r="AA22" s="76">
        <f>'cs 1'!AB22+'cs 2'!AB22+'cs 3'!AB22+'cs 4'!AB22+'cs 5'!AB22+'cs 6'!AB22</f>
        <v>0</v>
      </c>
      <c r="AB22" s="76">
        <f>'cs 1'!AC22+'cs 2'!AC22+'cs 3'!AC22+'cs 4'!AC22+'cs 5'!AC22+'cs 6'!AC22</f>
        <v>0</v>
      </c>
      <c r="AC22" s="76">
        <f>'cs 1'!AD22+'cs 2'!AD22+'cs 3'!AD22+'cs 4'!AD22+'cs 5'!AD22+'cs 6'!AD22</f>
        <v>0</v>
      </c>
    </row>
    <row r="23" spans="2:29" x14ac:dyDescent="0.4">
      <c r="B23" s="44" t="s">
        <v>2</v>
      </c>
      <c r="C23" s="49">
        <f>'cs 1'!C23+'cs 2'!C23+'cs 3'!C23+'cs 4'!C23+'cs 5'!C23+'cs 6'!C23</f>
        <v>0</v>
      </c>
      <c r="D23" s="141">
        <f>'cs 1'!D23+'cs 2'!D23+'cs 3'!D23+'cs 4'!D23+'cs 5'!D23+'cs 6'!D23</f>
        <v>0</v>
      </c>
      <c r="E23" s="45">
        <f>'cs 1'!E23+'cs 2'!E23+'cs 3'!E23+'cs 4'!E23+'cs 5'!E23+'cs 6'!E23</f>
        <v>0</v>
      </c>
      <c r="F23" s="45">
        <f>'cs 1'!F23+'cs 2'!F23+'cs 3'!F23+'cs 4'!F23+'cs 5'!F23+'cs 6'!F23</f>
        <v>0</v>
      </c>
      <c r="G23" s="45">
        <f>'cs 1'!G23+'cs 2'!G23+'cs 3'!G23+'cs 4'!G23+'cs 5'!G23+'cs 6'!G23</f>
        <v>0</v>
      </c>
      <c r="H23" s="45">
        <f>'cs 1'!H23+'cs 2'!H23+'cs 3'!H23+'cs 4'!H23+'cs 5'!H23+'cs 6'!H23</f>
        <v>0</v>
      </c>
      <c r="I23" s="45">
        <f>'cs 1'!I23+'cs 2'!I23+'cs 3'!I23+'cs 4'!I23+'cs 5'!I23+'cs 6'!I23</f>
        <v>0</v>
      </c>
      <c r="J23" s="45">
        <f>'cs 1'!J23+'cs 2'!J23+'cs 3'!J23+'cs 4'!J23+'cs 5'!J23+'cs 6'!J23</f>
        <v>0</v>
      </c>
      <c r="K23" s="142">
        <f>'cs 1'!K23+'cs 2'!K23+'cs 3'!K23+'cs 4'!K23+'cs 5'!K23+'cs 6'!K23</f>
        <v>0</v>
      </c>
      <c r="L23" s="53">
        <f>'cs 1'!L23+'cs 2'!L23+'cs 3'!L23+'cs 4'!L23+'cs 5'!L23+'cs 6'!L23</f>
        <v>0</v>
      </c>
      <c r="M23" s="45">
        <f>'cs 1'!M23+'cs 2'!M23+'cs 3'!M23+'cs 4'!M23+'cs 5'!M23+'cs 6'!M23</f>
        <v>0</v>
      </c>
      <c r="N23" s="45">
        <f>'cs 1'!N23+'cs 2'!N23+'cs 3'!N23+'cs 4'!N23+'cs 5'!N23+'cs 6'!N23</f>
        <v>0</v>
      </c>
      <c r="O23" s="45">
        <f>'cs 1'!O23+'cs 2'!O23+'cs 3'!O23+'cs 4'!O23+'cs 5'!O23+'cs 6'!O23</f>
        <v>0</v>
      </c>
      <c r="P23" s="45">
        <f>'cs 1'!P23+'cs 2'!P23+'cs 3'!P23+'cs 4'!P23+'cs 5'!P23+'cs 6'!P23</f>
        <v>0</v>
      </c>
      <c r="Q23" s="45">
        <f>'cs 1'!Q23+'cs 2'!Q23+'cs 3'!Q23+'cs 4'!Q23+'cs 5'!Q23+'cs 6'!Q23</f>
        <v>0</v>
      </c>
      <c r="R23" s="57">
        <f>'cs 1'!R23+'cs 2'!R23+'cs 3'!R23+'cs 4'!R23+'cs 5'!R23+'cs 6'!R23</f>
        <v>0</v>
      </c>
      <c r="S23" s="53">
        <f>'cs 1'!S23+'cs 2'!S23+'cs 3'!S23+'cs 4'!S23+'cs 5'!S23+'cs 6'!S23</f>
        <v>0</v>
      </c>
      <c r="T23" s="37">
        <f t="shared" si="5"/>
        <v>0</v>
      </c>
      <c r="U23" s="38">
        <f t="shared" si="6"/>
        <v>0</v>
      </c>
      <c r="W23" s="32" t="str">
        <f>_xlfn.XLOOKUP(B23,cscattable[Category],cscattable[TRACs
Category])</f>
        <v>Personnel</v>
      </c>
      <c r="X23" s="76">
        <f>'cs 1'!Y23+'cs 2'!Y23+'cs 3'!Y23+'cs 4'!Y23+'cs 5'!Y23+'cs 6'!Y23</f>
        <v>0</v>
      </c>
      <c r="Y23" s="76">
        <f>'cs 1'!Z23+'cs 2'!Z23+'cs 3'!Z23+'cs 4'!Z23+'cs 5'!Z23+'cs 6'!Z23</f>
        <v>0</v>
      </c>
      <c r="Z23" s="76">
        <f>'cs 1'!AA23+'cs 2'!AA23+'cs 3'!AA23+'cs 4'!AA23+'cs 5'!AA23+'cs 6'!AA23</f>
        <v>0</v>
      </c>
      <c r="AA23" s="76">
        <f>'cs 1'!AB23+'cs 2'!AB23+'cs 3'!AB23+'cs 4'!AB23+'cs 5'!AB23+'cs 6'!AB23</f>
        <v>0</v>
      </c>
      <c r="AB23" s="76">
        <f>'cs 1'!AC23+'cs 2'!AC23+'cs 3'!AC23+'cs 4'!AC23+'cs 5'!AC23+'cs 6'!AC23</f>
        <v>0</v>
      </c>
      <c r="AC23" s="76">
        <f>'cs 1'!AD23+'cs 2'!AD23+'cs 3'!AD23+'cs 4'!AD23+'cs 5'!AD23+'cs 6'!AD23</f>
        <v>0</v>
      </c>
    </row>
    <row r="24" spans="2:29" x14ac:dyDescent="0.4">
      <c r="B24" s="42" t="s">
        <v>6</v>
      </c>
      <c r="C24" s="48">
        <f>'cs 1'!C24+'cs 2'!C24+'cs 3'!C24+'cs 4'!C24+'cs 5'!C24+'cs 6'!C24</f>
        <v>0</v>
      </c>
      <c r="D24" s="139">
        <f>'cs 1'!D24+'cs 2'!D24+'cs 3'!D24+'cs 4'!D24+'cs 5'!D24+'cs 6'!D24</f>
        <v>0</v>
      </c>
      <c r="E24" s="43">
        <f>'cs 1'!E24+'cs 2'!E24+'cs 3'!E24+'cs 4'!E24+'cs 5'!E24+'cs 6'!E24</f>
        <v>0</v>
      </c>
      <c r="F24" s="43">
        <f>'cs 1'!F24+'cs 2'!F24+'cs 3'!F24+'cs 4'!F24+'cs 5'!F24+'cs 6'!F24</f>
        <v>0</v>
      </c>
      <c r="G24" s="43">
        <f>'cs 1'!G24+'cs 2'!G24+'cs 3'!G24+'cs 4'!G24+'cs 5'!G24+'cs 6'!G24</f>
        <v>0</v>
      </c>
      <c r="H24" s="43">
        <f>'cs 1'!H24+'cs 2'!H24+'cs 3'!H24+'cs 4'!H24+'cs 5'!H24+'cs 6'!H24</f>
        <v>0</v>
      </c>
      <c r="I24" s="43">
        <f>'cs 1'!I24+'cs 2'!I24+'cs 3'!I24+'cs 4'!I24+'cs 5'!I24+'cs 6'!I24</f>
        <v>0</v>
      </c>
      <c r="J24" s="43">
        <f>'cs 1'!J24+'cs 2'!J24+'cs 3'!J24+'cs 4'!J24+'cs 5'!J24+'cs 6'!J24</f>
        <v>0</v>
      </c>
      <c r="K24" s="140">
        <f>'cs 1'!K24+'cs 2'!K24+'cs 3'!K24+'cs 4'!K24+'cs 5'!K24+'cs 6'!K24</f>
        <v>0</v>
      </c>
      <c r="L24" s="52">
        <f>'cs 1'!L24+'cs 2'!L24+'cs 3'!L24+'cs 4'!L24+'cs 5'!L24+'cs 6'!L24</f>
        <v>0</v>
      </c>
      <c r="M24" s="43">
        <f>'cs 1'!M24+'cs 2'!M24+'cs 3'!M24+'cs 4'!M24+'cs 5'!M24+'cs 6'!M24</f>
        <v>0</v>
      </c>
      <c r="N24" s="43">
        <f>'cs 1'!N24+'cs 2'!N24+'cs 3'!N24+'cs 4'!N24+'cs 5'!N24+'cs 6'!N24</f>
        <v>0</v>
      </c>
      <c r="O24" s="43">
        <f>'cs 1'!O24+'cs 2'!O24+'cs 3'!O24+'cs 4'!O24+'cs 5'!O24+'cs 6'!O24</f>
        <v>0</v>
      </c>
      <c r="P24" s="43">
        <f>'cs 1'!P24+'cs 2'!P24+'cs 3'!P24+'cs 4'!P24+'cs 5'!P24+'cs 6'!P24</f>
        <v>0</v>
      </c>
      <c r="Q24" s="43">
        <f>'cs 1'!Q24+'cs 2'!Q24+'cs 3'!Q24+'cs 4'!Q24+'cs 5'!Q24+'cs 6'!Q24</f>
        <v>0</v>
      </c>
      <c r="R24" s="56">
        <f>'cs 1'!R24+'cs 2'!R24+'cs 3'!R24+'cs 4'!R24+'cs 5'!R24+'cs 6'!R24</f>
        <v>0</v>
      </c>
      <c r="S24" s="52">
        <f>'cs 1'!S24+'cs 2'!S24+'cs 3'!S24+'cs 4'!S24+'cs 5'!S24+'cs 6'!S24</f>
        <v>0</v>
      </c>
      <c r="T24" s="34">
        <f t="shared" si="5"/>
        <v>0</v>
      </c>
      <c r="U24" s="35">
        <f t="shared" si="6"/>
        <v>0</v>
      </c>
      <c r="W24" s="32" t="str">
        <f>_xlfn.XLOOKUP(B24,cscattable[Category],cscattable[TRACs
Category])</f>
        <v>Personnel</v>
      </c>
      <c r="X24" s="76">
        <f>'cs 1'!Y24+'cs 2'!Y24+'cs 3'!Y24+'cs 4'!Y24+'cs 5'!Y24+'cs 6'!Y24</f>
        <v>0</v>
      </c>
      <c r="Y24" s="76">
        <f>'cs 1'!Z24+'cs 2'!Z24+'cs 3'!Z24+'cs 4'!Z24+'cs 5'!Z24+'cs 6'!Z24</f>
        <v>0</v>
      </c>
      <c r="Z24" s="76">
        <f>'cs 1'!AA24+'cs 2'!AA24+'cs 3'!AA24+'cs 4'!AA24+'cs 5'!AA24+'cs 6'!AA24</f>
        <v>0</v>
      </c>
      <c r="AA24" s="76">
        <f>'cs 1'!AB24+'cs 2'!AB24+'cs 3'!AB24+'cs 4'!AB24+'cs 5'!AB24+'cs 6'!AB24</f>
        <v>0</v>
      </c>
      <c r="AB24" s="76">
        <f>'cs 1'!AC24+'cs 2'!AC24+'cs 3'!AC24+'cs 4'!AC24+'cs 5'!AC24+'cs 6'!AC24</f>
        <v>0</v>
      </c>
      <c r="AC24" s="76">
        <f>'cs 1'!AD24+'cs 2'!AD24+'cs 3'!AD24+'cs 4'!AD24+'cs 5'!AD24+'cs 6'!AD24</f>
        <v>0</v>
      </c>
    </row>
    <row r="25" spans="2:29" x14ac:dyDescent="0.4">
      <c r="B25" s="44" t="s">
        <v>7</v>
      </c>
      <c r="C25" s="49">
        <f>'cs 1'!C25+'cs 2'!C25+'cs 3'!C25+'cs 4'!C25+'cs 5'!C25+'cs 6'!C25</f>
        <v>0</v>
      </c>
      <c r="D25" s="141">
        <f>'cs 1'!D25+'cs 2'!D25+'cs 3'!D25+'cs 4'!D25+'cs 5'!D25+'cs 6'!D25</f>
        <v>0</v>
      </c>
      <c r="E25" s="45">
        <f>'cs 1'!E25+'cs 2'!E25+'cs 3'!E25+'cs 4'!E25+'cs 5'!E25+'cs 6'!E25</f>
        <v>0</v>
      </c>
      <c r="F25" s="45">
        <f>'cs 1'!F25+'cs 2'!F25+'cs 3'!F25+'cs 4'!F25+'cs 5'!F25+'cs 6'!F25</f>
        <v>0</v>
      </c>
      <c r="G25" s="45">
        <f>'cs 1'!G25+'cs 2'!G25+'cs 3'!G25+'cs 4'!G25+'cs 5'!G25+'cs 6'!G25</f>
        <v>0</v>
      </c>
      <c r="H25" s="45">
        <f>'cs 1'!H25+'cs 2'!H25+'cs 3'!H25+'cs 4'!H25+'cs 5'!H25+'cs 6'!H25</f>
        <v>0</v>
      </c>
      <c r="I25" s="45">
        <f>'cs 1'!I25+'cs 2'!I25+'cs 3'!I25+'cs 4'!I25+'cs 5'!I25+'cs 6'!I25</f>
        <v>0</v>
      </c>
      <c r="J25" s="45">
        <f>'cs 1'!J25+'cs 2'!J25+'cs 3'!J25+'cs 4'!J25+'cs 5'!J25+'cs 6'!J25</f>
        <v>0</v>
      </c>
      <c r="K25" s="142">
        <f>'cs 1'!K25+'cs 2'!K25+'cs 3'!K25+'cs 4'!K25+'cs 5'!K25+'cs 6'!K25</f>
        <v>0</v>
      </c>
      <c r="L25" s="53">
        <f>'cs 1'!L25+'cs 2'!L25+'cs 3'!L25+'cs 4'!L25+'cs 5'!L25+'cs 6'!L25</f>
        <v>0</v>
      </c>
      <c r="M25" s="45">
        <f>'cs 1'!M25+'cs 2'!M25+'cs 3'!M25+'cs 4'!M25+'cs 5'!M25+'cs 6'!M25</f>
        <v>0</v>
      </c>
      <c r="N25" s="45">
        <f>'cs 1'!N25+'cs 2'!N25+'cs 3'!N25+'cs 4'!N25+'cs 5'!N25+'cs 6'!N25</f>
        <v>0</v>
      </c>
      <c r="O25" s="45">
        <f>'cs 1'!O25+'cs 2'!O25+'cs 3'!O25+'cs 4'!O25+'cs 5'!O25+'cs 6'!O25</f>
        <v>0</v>
      </c>
      <c r="P25" s="45">
        <f>'cs 1'!P25+'cs 2'!P25+'cs 3'!P25+'cs 4'!P25+'cs 5'!P25+'cs 6'!P25</f>
        <v>0</v>
      </c>
      <c r="Q25" s="45">
        <f>'cs 1'!Q25+'cs 2'!Q25+'cs 3'!Q25+'cs 4'!Q25+'cs 5'!Q25+'cs 6'!Q25</f>
        <v>0</v>
      </c>
      <c r="R25" s="57">
        <f>'cs 1'!R25+'cs 2'!R25+'cs 3'!R25+'cs 4'!R25+'cs 5'!R25+'cs 6'!R25</f>
        <v>0</v>
      </c>
      <c r="S25" s="53">
        <f>'cs 1'!S25+'cs 2'!S25+'cs 3'!S25+'cs 4'!S25+'cs 5'!S25+'cs 6'!S25</f>
        <v>0</v>
      </c>
      <c r="T25" s="37">
        <f t="shared" si="5"/>
        <v>0</v>
      </c>
      <c r="U25" s="38">
        <f t="shared" si="6"/>
        <v>0</v>
      </c>
      <c r="W25" s="32" t="str">
        <f>_xlfn.XLOOKUP(B25,cscattable[Category],cscattable[TRACs
Category])</f>
        <v>Personnel</v>
      </c>
      <c r="X25" s="76">
        <f>'cs 1'!Y25+'cs 2'!Y25+'cs 3'!Y25+'cs 4'!Y25+'cs 5'!Y25+'cs 6'!Y25</f>
        <v>0</v>
      </c>
      <c r="Y25" s="76">
        <f>'cs 1'!Z25+'cs 2'!Z25+'cs 3'!Z25+'cs 4'!Z25+'cs 5'!Z25+'cs 6'!Z25</f>
        <v>0</v>
      </c>
      <c r="Z25" s="76">
        <f>'cs 1'!AA25+'cs 2'!AA25+'cs 3'!AA25+'cs 4'!AA25+'cs 5'!AA25+'cs 6'!AA25</f>
        <v>0</v>
      </c>
      <c r="AA25" s="76">
        <f>'cs 1'!AB25+'cs 2'!AB25+'cs 3'!AB25+'cs 4'!AB25+'cs 5'!AB25+'cs 6'!AB25</f>
        <v>0</v>
      </c>
      <c r="AB25" s="76">
        <f>'cs 1'!AC25+'cs 2'!AC25+'cs 3'!AC25+'cs 4'!AC25+'cs 5'!AC25+'cs 6'!AC25</f>
        <v>0</v>
      </c>
      <c r="AC25" s="76">
        <f>'cs 1'!AD25+'cs 2'!AD25+'cs 3'!AD25+'cs 4'!AD25+'cs 5'!AD25+'cs 6'!AD25</f>
        <v>0</v>
      </c>
    </row>
    <row r="26" spans="2:29" x14ac:dyDescent="0.4">
      <c r="B26" s="42" t="s">
        <v>9</v>
      </c>
      <c r="C26" s="48">
        <f>'cs 1'!C26+'cs 2'!C26+'cs 3'!C26+'cs 4'!C26+'cs 5'!C26+'cs 6'!C26</f>
        <v>0</v>
      </c>
      <c r="D26" s="139">
        <f>'cs 1'!D26+'cs 2'!D26+'cs 3'!D26+'cs 4'!D26+'cs 5'!D26+'cs 6'!D26</f>
        <v>0</v>
      </c>
      <c r="E26" s="43">
        <f>'cs 1'!E26+'cs 2'!E26+'cs 3'!E26+'cs 4'!E26+'cs 5'!E26+'cs 6'!E26</f>
        <v>0</v>
      </c>
      <c r="F26" s="43">
        <f>'cs 1'!F26+'cs 2'!F26+'cs 3'!F26+'cs 4'!F26+'cs 5'!F26+'cs 6'!F26</f>
        <v>0</v>
      </c>
      <c r="G26" s="43">
        <f>'cs 1'!G26+'cs 2'!G26+'cs 3'!G26+'cs 4'!G26+'cs 5'!G26+'cs 6'!G26</f>
        <v>0</v>
      </c>
      <c r="H26" s="43">
        <f>'cs 1'!H26+'cs 2'!H26+'cs 3'!H26+'cs 4'!H26+'cs 5'!H26+'cs 6'!H26</f>
        <v>0</v>
      </c>
      <c r="I26" s="43">
        <f>'cs 1'!I26+'cs 2'!I26+'cs 3'!I26+'cs 4'!I26+'cs 5'!I26+'cs 6'!I26</f>
        <v>0</v>
      </c>
      <c r="J26" s="43">
        <f>'cs 1'!J26+'cs 2'!J26+'cs 3'!J26+'cs 4'!J26+'cs 5'!J26+'cs 6'!J26</f>
        <v>0</v>
      </c>
      <c r="K26" s="140">
        <f>'cs 1'!K26+'cs 2'!K26+'cs 3'!K26+'cs 4'!K26+'cs 5'!K26+'cs 6'!K26</f>
        <v>0</v>
      </c>
      <c r="L26" s="52">
        <f>'cs 1'!L26+'cs 2'!L26+'cs 3'!L26+'cs 4'!L26+'cs 5'!L26+'cs 6'!L26</f>
        <v>0</v>
      </c>
      <c r="M26" s="43">
        <f>'cs 1'!M26+'cs 2'!M26+'cs 3'!M26+'cs 4'!M26+'cs 5'!M26+'cs 6'!M26</f>
        <v>0</v>
      </c>
      <c r="N26" s="43">
        <f>'cs 1'!N26+'cs 2'!N26+'cs 3'!N26+'cs 4'!N26+'cs 5'!N26+'cs 6'!N26</f>
        <v>0</v>
      </c>
      <c r="O26" s="43">
        <f>'cs 1'!O26+'cs 2'!O26+'cs 3'!O26+'cs 4'!O26+'cs 5'!O26+'cs 6'!O26</f>
        <v>0</v>
      </c>
      <c r="P26" s="43">
        <f>'cs 1'!P26+'cs 2'!P26+'cs 3'!P26+'cs 4'!P26+'cs 5'!P26+'cs 6'!P26</f>
        <v>0</v>
      </c>
      <c r="Q26" s="43">
        <f>'cs 1'!Q26+'cs 2'!Q26+'cs 3'!Q26+'cs 4'!Q26+'cs 5'!Q26+'cs 6'!Q26</f>
        <v>0</v>
      </c>
      <c r="R26" s="56">
        <f>'cs 1'!R26+'cs 2'!R26+'cs 3'!R26+'cs 4'!R26+'cs 5'!R26+'cs 6'!R26</f>
        <v>0</v>
      </c>
      <c r="S26" s="52">
        <f>'cs 1'!S26+'cs 2'!S26+'cs 3'!S26+'cs 4'!S26+'cs 5'!S26+'cs 6'!S26</f>
        <v>0</v>
      </c>
      <c r="T26" s="34">
        <f t="shared" si="5"/>
        <v>0</v>
      </c>
      <c r="U26" s="35">
        <f t="shared" si="6"/>
        <v>0</v>
      </c>
      <c r="W26" s="32" t="str">
        <f>_xlfn.XLOOKUP(B26,cscattable[Category],cscattable[TRACs
Category])</f>
        <v>Post Doc Support</v>
      </c>
      <c r="X26" s="76">
        <f>'cs 1'!Y26+'cs 2'!Y26+'cs 3'!Y26+'cs 4'!Y26+'cs 5'!Y26+'cs 6'!Y26</f>
        <v>0</v>
      </c>
      <c r="Y26" s="76">
        <f>'cs 1'!Z26+'cs 2'!Z26+'cs 3'!Z26+'cs 4'!Z26+'cs 5'!Z26+'cs 6'!Z26</f>
        <v>0</v>
      </c>
      <c r="Z26" s="76">
        <f>'cs 1'!AA26+'cs 2'!AA26+'cs 3'!AA26+'cs 4'!AA26+'cs 5'!AA26+'cs 6'!AA26</f>
        <v>0</v>
      </c>
      <c r="AA26" s="76">
        <f>'cs 1'!AB26+'cs 2'!AB26+'cs 3'!AB26+'cs 4'!AB26+'cs 5'!AB26+'cs 6'!AB26</f>
        <v>0</v>
      </c>
      <c r="AB26" s="76">
        <f>'cs 1'!AC26+'cs 2'!AC26+'cs 3'!AC26+'cs 4'!AC26+'cs 5'!AC26+'cs 6'!AC26</f>
        <v>0</v>
      </c>
      <c r="AC26" s="76">
        <f>'cs 1'!AD26+'cs 2'!AD26+'cs 3'!AD26+'cs 4'!AD26+'cs 5'!AD26+'cs 6'!AD26</f>
        <v>0</v>
      </c>
    </row>
    <row r="27" spans="2:29" x14ac:dyDescent="0.4">
      <c r="B27" s="44" t="s">
        <v>11</v>
      </c>
      <c r="C27" s="49">
        <f>'cs 1'!C27+'cs 2'!C27+'cs 3'!C27+'cs 4'!C27+'cs 5'!C27+'cs 6'!C27</f>
        <v>0</v>
      </c>
      <c r="D27" s="141">
        <f>'cs 1'!D27+'cs 2'!D27+'cs 3'!D27+'cs 4'!D27+'cs 5'!D27+'cs 6'!D27</f>
        <v>0</v>
      </c>
      <c r="E27" s="45">
        <f>'cs 1'!E27+'cs 2'!E27+'cs 3'!E27+'cs 4'!E27+'cs 5'!E27+'cs 6'!E27</f>
        <v>0</v>
      </c>
      <c r="F27" s="45">
        <f>'cs 1'!F27+'cs 2'!F27+'cs 3'!F27+'cs 4'!F27+'cs 5'!F27+'cs 6'!F27</f>
        <v>0</v>
      </c>
      <c r="G27" s="45">
        <f>'cs 1'!G27+'cs 2'!G27+'cs 3'!G27+'cs 4'!G27+'cs 5'!G27+'cs 6'!G27</f>
        <v>0</v>
      </c>
      <c r="H27" s="45">
        <f>'cs 1'!H27+'cs 2'!H27+'cs 3'!H27+'cs 4'!H27+'cs 5'!H27+'cs 6'!H27</f>
        <v>0</v>
      </c>
      <c r="I27" s="45">
        <f>'cs 1'!I27+'cs 2'!I27+'cs 3'!I27+'cs 4'!I27+'cs 5'!I27+'cs 6'!I27</f>
        <v>0</v>
      </c>
      <c r="J27" s="45">
        <f>'cs 1'!J27+'cs 2'!J27+'cs 3'!J27+'cs 4'!J27+'cs 5'!J27+'cs 6'!J27</f>
        <v>0</v>
      </c>
      <c r="K27" s="142">
        <f>'cs 1'!K27+'cs 2'!K27+'cs 3'!K27+'cs 4'!K27+'cs 5'!K27+'cs 6'!K27</f>
        <v>0</v>
      </c>
      <c r="L27" s="53">
        <f>'cs 1'!L27+'cs 2'!L27+'cs 3'!L27+'cs 4'!L27+'cs 5'!L27+'cs 6'!L27</f>
        <v>0</v>
      </c>
      <c r="M27" s="45">
        <f>'cs 1'!M27+'cs 2'!M27+'cs 3'!M27+'cs 4'!M27+'cs 5'!M27+'cs 6'!M27</f>
        <v>0</v>
      </c>
      <c r="N27" s="45">
        <f>'cs 1'!N27+'cs 2'!N27+'cs 3'!N27+'cs 4'!N27+'cs 5'!N27+'cs 6'!N27</f>
        <v>0</v>
      </c>
      <c r="O27" s="45">
        <f>'cs 1'!O27+'cs 2'!O27+'cs 3'!O27+'cs 4'!O27+'cs 5'!O27+'cs 6'!O27</f>
        <v>0</v>
      </c>
      <c r="P27" s="45">
        <f>'cs 1'!P27+'cs 2'!P27+'cs 3'!P27+'cs 4'!P27+'cs 5'!P27+'cs 6'!P27</f>
        <v>0</v>
      </c>
      <c r="Q27" s="45">
        <f>'cs 1'!Q27+'cs 2'!Q27+'cs 3'!Q27+'cs 4'!Q27+'cs 5'!Q27+'cs 6'!Q27</f>
        <v>0</v>
      </c>
      <c r="R27" s="57">
        <f>'cs 1'!R27+'cs 2'!R27+'cs 3'!R27+'cs 4'!R27+'cs 5'!R27+'cs 6'!R27</f>
        <v>0</v>
      </c>
      <c r="S27" s="53">
        <f>'cs 1'!S27+'cs 2'!S27+'cs 3'!S27+'cs 4'!S27+'cs 5'!S27+'cs 6'!S27</f>
        <v>0</v>
      </c>
      <c r="T27" s="37">
        <f t="shared" si="5"/>
        <v>0</v>
      </c>
      <c r="U27" s="38">
        <f t="shared" si="6"/>
        <v>0</v>
      </c>
      <c r="W27" s="32" t="str">
        <f>_xlfn.XLOOKUP(B27,cscattable[Category],cscattable[TRACs
Category])</f>
        <v>Graduate Research Assistants</v>
      </c>
      <c r="X27" s="76">
        <f>'cs 1'!Y27+'cs 2'!Y27+'cs 3'!Y27+'cs 4'!Y27+'cs 5'!Y27+'cs 6'!Y27</f>
        <v>0</v>
      </c>
      <c r="Y27" s="76">
        <f>'cs 1'!Z27+'cs 2'!Z27+'cs 3'!Z27+'cs 4'!Z27+'cs 5'!Z27+'cs 6'!Z27</f>
        <v>0</v>
      </c>
      <c r="Z27" s="76">
        <f>'cs 1'!AA27+'cs 2'!AA27+'cs 3'!AA27+'cs 4'!AA27+'cs 5'!AA27+'cs 6'!AA27</f>
        <v>0</v>
      </c>
      <c r="AA27" s="76">
        <f>'cs 1'!AB27+'cs 2'!AB27+'cs 3'!AB27+'cs 4'!AB27+'cs 5'!AB27+'cs 6'!AB27</f>
        <v>0</v>
      </c>
      <c r="AB27" s="76">
        <f>'cs 1'!AC27+'cs 2'!AC27+'cs 3'!AC27+'cs 4'!AC27+'cs 5'!AC27+'cs 6'!AC27</f>
        <v>0</v>
      </c>
      <c r="AC27" s="76">
        <f>'cs 1'!AD27+'cs 2'!AD27+'cs 3'!AD27+'cs 4'!AD27+'cs 5'!AD27+'cs 6'!AD27</f>
        <v>0</v>
      </c>
    </row>
    <row r="28" spans="2:29" x14ac:dyDescent="0.4">
      <c r="B28" s="42" t="s">
        <v>20920</v>
      </c>
      <c r="C28" s="48">
        <f>'cs 1'!C28+'cs 2'!C28+'cs 3'!C28+'cs 4'!C28+'cs 5'!C28+'cs 6'!C28</f>
        <v>0</v>
      </c>
      <c r="D28" s="139">
        <f>'cs 1'!D28+'cs 2'!D28+'cs 3'!D28+'cs 4'!D28+'cs 5'!D28+'cs 6'!D28</f>
        <v>0</v>
      </c>
      <c r="E28" s="43">
        <f>'cs 1'!E28+'cs 2'!E28+'cs 3'!E28+'cs 4'!E28+'cs 5'!E28+'cs 6'!E28</f>
        <v>0</v>
      </c>
      <c r="F28" s="43">
        <f>'cs 1'!F28+'cs 2'!F28+'cs 3'!F28+'cs 4'!F28+'cs 5'!F28+'cs 6'!F28</f>
        <v>0</v>
      </c>
      <c r="G28" s="43">
        <f>'cs 1'!G28+'cs 2'!G28+'cs 3'!G28+'cs 4'!G28+'cs 5'!G28+'cs 6'!G28</f>
        <v>0</v>
      </c>
      <c r="H28" s="43">
        <f>'cs 1'!H28+'cs 2'!H28+'cs 3'!H28+'cs 4'!H28+'cs 5'!H28+'cs 6'!H28</f>
        <v>0</v>
      </c>
      <c r="I28" s="43">
        <f>'cs 1'!I28+'cs 2'!I28+'cs 3'!I28+'cs 4'!I28+'cs 5'!I28+'cs 6'!I28</f>
        <v>0</v>
      </c>
      <c r="J28" s="43">
        <f>'cs 1'!J28+'cs 2'!J28+'cs 3'!J28+'cs 4'!J28+'cs 5'!J28+'cs 6'!J28</f>
        <v>0</v>
      </c>
      <c r="K28" s="140">
        <f>'cs 1'!K28+'cs 2'!K28+'cs 3'!K28+'cs 4'!K28+'cs 5'!K28+'cs 6'!K28</f>
        <v>0</v>
      </c>
      <c r="L28" s="52">
        <f>'cs 1'!L28+'cs 2'!L28+'cs 3'!L28+'cs 4'!L28+'cs 5'!L28+'cs 6'!L28</f>
        <v>0</v>
      </c>
      <c r="M28" s="43">
        <f>'cs 1'!M28+'cs 2'!M28+'cs 3'!M28+'cs 4'!M28+'cs 5'!M28+'cs 6'!M28</f>
        <v>0</v>
      </c>
      <c r="N28" s="43">
        <f>'cs 1'!N28+'cs 2'!N28+'cs 3'!N28+'cs 4'!N28+'cs 5'!N28+'cs 6'!N28</f>
        <v>0</v>
      </c>
      <c r="O28" s="43">
        <f>'cs 1'!O28+'cs 2'!O28+'cs 3'!O28+'cs 4'!O28+'cs 5'!O28+'cs 6'!O28</f>
        <v>0</v>
      </c>
      <c r="P28" s="43">
        <f>'cs 1'!P28+'cs 2'!P28+'cs 3'!P28+'cs 4'!P28+'cs 5'!P28+'cs 6'!P28</f>
        <v>0</v>
      </c>
      <c r="Q28" s="43">
        <f>'cs 1'!Q28+'cs 2'!Q28+'cs 3'!Q28+'cs 4'!Q28+'cs 5'!Q28+'cs 6'!Q28</f>
        <v>0</v>
      </c>
      <c r="R28" s="56">
        <f>'cs 1'!R28+'cs 2'!R28+'cs 3'!R28+'cs 4'!R28+'cs 5'!R28+'cs 6'!R28</f>
        <v>0</v>
      </c>
      <c r="S28" s="52">
        <f>'cs 1'!S28+'cs 2'!S28+'cs 3'!S28+'cs 4'!S28+'cs 5'!S28+'cs 6'!S28</f>
        <v>0</v>
      </c>
      <c r="T28" s="34">
        <f t="shared" si="5"/>
        <v>0</v>
      </c>
      <c r="U28" s="35">
        <f t="shared" si="6"/>
        <v>0</v>
      </c>
      <c r="W28" s="32" t="e">
        <f>_xlfn.XLOOKUP(B28,cscattable[Category],cscattable[TRACs
Category])</f>
        <v>#N/A</v>
      </c>
      <c r="X28" s="76">
        <f>'cs 1'!Y28+'cs 2'!Y28+'cs 3'!Y28+'cs 4'!Y28+'cs 5'!Y28+'cs 6'!Y28</f>
        <v>0</v>
      </c>
      <c r="Y28" s="76">
        <f>'cs 1'!Z28+'cs 2'!Z28+'cs 3'!Z28+'cs 4'!Z28+'cs 5'!Z28+'cs 6'!Z28</f>
        <v>0</v>
      </c>
      <c r="Z28" s="76">
        <f>'cs 1'!AA28+'cs 2'!AA28+'cs 3'!AA28+'cs 4'!AA28+'cs 5'!AA28+'cs 6'!AA28</f>
        <v>0</v>
      </c>
      <c r="AA28" s="76">
        <f>'cs 1'!AB28+'cs 2'!AB28+'cs 3'!AB28+'cs 4'!AB28+'cs 5'!AB28+'cs 6'!AB28</f>
        <v>0</v>
      </c>
      <c r="AB28" s="76">
        <f>'cs 1'!AC28+'cs 2'!AC28+'cs 3'!AC28+'cs 4'!AC28+'cs 5'!AC28+'cs 6'!AC28</f>
        <v>0</v>
      </c>
      <c r="AC28" s="76">
        <f>'cs 1'!AD28+'cs 2'!AD28+'cs 3'!AD28+'cs 4'!AD28+'cs 5'!AD28+'cs 6'!AD28</f>
        <v>0</v>
      </c>
    </row>
    <row r="29" spans="2:29" x14ac:dyDescent="0.4">
      <c r="B29" s="44" t="s">
        <v>8</v>
      </c>
      <c r="C29" s="49">
        <f>'cs 1'!C29+'cs 2'!C29+'cs 3'!C29+'cs 4'!C29+'cs 5'!C29+'cs 6'!C29</f>
        <v>0</v>
      </c>
      <c r="D29" s="141">
        <f>'cs 1'!D29+'cs 2'!D29+'cs 3'!D29+'cs 4'!D29+'cs 5'!D29+'cs 6'!D29</f>
        <v>0</v>
      </c>
      <c r="E29" s="45">
        <f>'cs 1'!E29+'cs 2'!E29+'cs 3'!E29+'cs 4'!E29+'cs 5'!E29+'cs 6'!E29</f>
        <v>0</v>
      </c>
      <c r="F29" s="45">
        <f>'cs 1'!F29+'cs 2'!F29+'cs 3'!F29+'cs 4'!F29+'cs 5'!F29+'cs 6'!F29</f>
        <v>0</v>
      </c>
      <c r="G29" s="45">
        <f>'cs 1'!G29+'cs 2'!G29+'cs 3'!G29+'cs 4'!G29+'cs 5'!G29+'cs 6'!G29</f>
        <v>0</v>
      </c>
      <c r="H29" s="45">
        <f>'cs 1'!H29+'cs 2'!H29+'cs 3'!H29+'cs 4'!H29+'cs 5'!H29+'cs 6'!H29</f>
        <v>0</v>
      </c>
      <c r="I29" s="45">
        <f>'cs 1'!I29+'cs 2'!I29+'cs 3'!I29+'cs 4'!I29+'cs 5'!I29+'cs 6'!I29</f>
        <v>0</v>
      </c>
      <c r="J29" s="45">
        <f>'cs 1'!J29+'cs 2'!J29+'cs 3'!J29+'cs 4'!J29+'cs 5'!J29+'cs 6'!J29</f>
        <v>0</v>
      </c>
      <c r="K29" s="142">
        <f>'cs 1'!K29+'cs 2'!K29+'cs 3'!K29+'cs 4'!K29+'cs 5'!K29+'cs 6'!K29</f>
        <v>0</v>
      </c>
      <c r="L29" s="53">
        <f>'cs 1'!L29+'cs 2'!L29+'cs 3'!L29+'cs 4'!L29+'cs 5'!L29+'cs 6'!L29</f>
        <v>0</v>
      </c>
      <c r="M29" s="45">
        <f>'cs 1'!M29+'cs 2'!M29+'cs 3'!M29+'cs 4'!M29+'cs 5'!M29+'cs 6'!M29</f>
        <v>0</v>
      </c>
      <c r="N29" s="45">
        <f>'cs 1'!N29+'cs 2'!N29+'cs 3'!N29+'cs 4'!N29+'cs 5'!N29+'cs 6'!N29</f>
        <v>0</v>
      </c>
      <c r="O29" s="45">
        <f>'cs 1'!O29+'cs 2'!O29+'cs 3'!O29+'cs 4'!O29+'cs 5'!O29+'cs 6'!O29</f>
        <v>0</v>
      </c>
      <c r="P29" s="45">
        <f>'cs 1'!P29+'cs 2'!P29+'cs 3'!P29+'cs 4'!P29+'cs 5'!P29+'cs 6'!P29</f>
        <v>0</v>
      </c>
      <c r="Q29" s="45">
        <f>'cs 1'!Q29+'cs 2'!Q29+'cs 3'!Q29+'cs 4'!Q29+'cs 5'!Q29+'cs 6'!Q29</f>
        <v>0</v>
      </c>
      <c r="R29" s="57">
        <f>'cs 1'!R29+'cs 2'!R29+'cs 3'!R29+'cs 4'!R29+'cs 5'!R29+'cs 6'!R29</f>
        <v>0</v>
      </c>
      <c r="S29" s="53">
        <f>'cs 1'!S29+'cs 2'!S29+'cs 3'!S29+'cs 4'!S29+'cs 5'!S29+'cs 6'!S29</f>
        <v>0</v>
      </c>
      <c r="T29" s="37">
        <f t="shared" ref="T29:T39" si="7">SUM(D29:S29)</f>
        <v>0</v>
      </c>
      <c r="U29" s="38">
        <f t="shared" ref="U29:U39" si="8">C29+T29</f>
        <v>0</v>
      </c>
      <c r="W29" s="32"/>
      <c r="X29" s="76"/>
      <c r="Y29" s="76"/>
      <c r="Z29" s="76"/>
      <c r="AA29" s="76"/>
      <c r="AB29" s="76"/>
      <c r="AC29" s="76"/>
    </row>
    <row r="30" spans="2:29" s="32" customFormat="1" x14ac:dyDescent="0.4">
      <c r="B30" s="77" t="s">
        <v>13</v>
      </c>
      <c r="C30" s="78">
        <f>'cs 1'!C30+'cs 2'!C30+'cs 3'!C30+'cs 4'!C30+'cs 5'!C30+'cs 6'!C30</f>
        <v>0</v>
      </c>
      <c r="D30" s="143">
        <f ca="1">'cs 1'!D30+'cs 2'!D30+'cs 3'!D30+'cs 4'!D30+'cs 5'!D30+'cs 6'!D30</f>
        <v>0</v>
      </c>
      <c r="E30" s="79">
        <f ca="1">'cs 1'!E30+'cs 2'!E30+'cs 3'!E30+'cs 4'!E30+'cs 5'!E30+'cs 6'!E30</f>
        <v>0</v>
      </c>
      <c r="F30" s="79">
        <f ca="1">'cs 1'!F30+'cs 2'!F30+'cs 3'!F30+'cs 4'!F30+'cs 5'!F30+'cs 6'!F30</f>
        <v>0</v>
      </c>
      <c r="G30" s="79">
        <f ca="1">'cs 1'!G30+'cs 2'!G30+'cs 3'!G30+'cs 4'!G30+'cs 5'!G30+'cs 6'!G30</f>
        <v>0</v>
      </c>
      <c r="H30" s="79">
        <f ca="1">'cs 1'!H30+'cs 2'!H30+'cs 3'!H30+'cs 4'!H30+'cs 5'!H30+'cs 6'!H30</f>
        <v>0</v>
      </c>
      <c r="I30" s="79">
        <f ca="1">'cs 1'!I30+'cs 2'!I30+'cs 3'!I30+'cs 4'!I30+'cs 5'!I30+'cs 6'!I30</f>
        <v>0</v>
      </c>
      <c r="J30" s="79">
        <f ca="1">'cs 1'!J30+'cs 2'!J30+'cs 3'!J30+'cs 4'!J30+'cs 5'!J30+'cs 6'!J30</f>
        <v>0</v>
      </c>
      <c r="K30" s="82">
        <f ca="1">'cs 1'!K30+'cs 2'!K30+'cs 3'!K30+'cs 4'!K30+'cs 5'!K30+'cs 6'!K30</f>
        <v>0</v>
      </c>
      <c r="L30" s="81">
        <f ca="1">'cs 1'!L30+'cs 2'!L30+'cs 3'!L30+'cs 4'!L30+'cs 5'!L30+'cs 6'!L30</f>
        <v>0</v>
      </c>
      <c r="M30" s="79">
        <f ca="1">'cs 1'!M30+'cs 2'!M30+'cs 3'!M30+'cs 4'!M30+'cs 5'!M30+'cs 6'!M30</f>
        <v>0</v>
      </c>
      <c r="N30" s="79">
        <f ca="1">'cs 1'!N30+'cs 2'!N30+'cs 3'!N30+'cs 4'!N30+'cs 5'!N30+'cs 6'!N30</f>
        <v>0</v>
      </c>
      <c r="O30" s="79">
        <f ca="1">'cs 1'!O30+'cs 2'!O30+'cs 3'!O30+'cs 4'!O30+'cs 5'!O30+'cs 6'!O30</f>
        <v>0</v>
      </c>
      <c r="P30" s="79">
        <f ca="1">'cs 1'!P30+'cs 2'!P30+'cs 3'!P30+'cs 4'!P30+'cs 5'!P30+'cs 6'!P30</f>
        <v>0</v>
      </c>
      <c r="Q30" s="79">
        <f ca="1">'cs 1'!Q30+'cs 2'!Q30+'cs 3'!Q30+'cs 4'!Q30+'cs 5'!Q30+'cs 6'!Q30</f>
        <v>0</v>
      </c>
      <c r="R30" s="80">
        <f ca="1">'cs 1'!R30+'cs 2'!R30+'cs 3'!R30+'cs 4'!R30+'cs 5'!R30+'cs 6'!R30</f>
        <v>0</v>
      </c>
      <c r="S30" s="81">
        <f ca="1">'cs 1'!S30+'cs 2'!S30+'cs 3'!S30+'cs 4'!S30+'cs 5'!S30+'cs 6'!S30</f>
        <v>0</v>
      </c>
      <c r="T30" s="79">
        <f t="shared" ca="1" si="7"/>
        <v>0</v>
      </c>
      <c r="U30" s="82">
        <f t="shared" ca="1" si="8"/>
        <v>0</v>
      </c>
      <c r="W30" s="32" t="str">
        <f>_xlfn.XLOOKUP(B30,cscattable[Category],cscattable[TRACs
Category])</f>
        <v>NON - TRACs</v>
      </c>
      <c r="X30" s="76">
        <f ca="1">'cs 1'!Y30+'cs 2'!Y30+'cs 3'!Y30+'cs 4'!Y30+'cs 5'!Y30+'cs 6'!Y30</f>
        <v>0</v>
      </c>
      <c r="Y30" s="76">
        <f ca="1">'cs 1'!Z30+'cs 2'!Z30+'cs 3'!Z30+'cs 4'!Z30+'cs 5'!Z30+'cs 6'!Z30</f>
        <v>0</v>
      </c>
      <c r="Z30" s="76">
        <f ca="1">'cs 1'!AA30+'cs 2'!AA30+'cs 3'!AA30+'cs 4'!AA30+'cs 5'!AA30+'cs 6'!AA30</f>
        <v>0</v>
      </c>
      <c r="AA30" s="76">
        <f ca="1">'cs 1'!AB30+'cs 2'!AB30+'cs 3'!AB30+'cs 4'!AB30+'cs 5'!AB30+'cs 6'!AB30</f>
        <v>0</v>
      </c>
      <c r="AB30" s="76">
        <f ca="1">'cs 1'!AC30+'cs 2'!AC30+'cs 3'!AC30+'cs 4'!AC30+'cs 5'!AC30+'cs 6'!AC30</f>
        <v>0</v>
      </c>
      <c r="AC30" s="76">
        <f ca="1">'cs 1'!AD30+'cs 2'!AD30+'cs 3'!AD30+'cs 4'!AD30+'cs 5'!AD30+'cs 6'!AD30</f>
        <v>0</v>
      </c>
    </row>
    <row r="31" spans="2:29" s="32" customFormat="1" x14ac:dyDescent="0.4">
      <c r="B31" s="36" t="s">
        <v>18</v>
      </c>
      <c r="C31" s="50">
        <f>'cs 1'!C31+'cs 2'!C31+'cs 3'!C31+'cs 4'!C31+'cs 5'!C31+'cs 6'!C31</f>
        <v>0</v>
      </c>
      <c r="D31" s="144">
        <f>'cs 1'!D31+'cs 2'!D31+'cs 3'!D31+'cs 4'!D31+'cs 5'!D31+'cs 6'!D31</f>
        <v>0</v>
      </c>
      <c r="E31" s="37">
        <f>'cs 1'!E31+'cs 2'!E31+'cs 3'!E31+'cs 4'!E31+'cs 5'!E31+'cs 6'!E31</f>
        <v>0</v>
      </c>
      <c r="F31" s="37">
        <f>'cs 1'!F31+'cs 2'!F31+'cs 3'!F31+'cs 4'!F31+'cs 5'!F31+'cs 6'!F31</f>
        <v>0</v>
      </c>
      <c r="G31" s="37">
        <f>'cs 1'!G31+'cs 2'!G31+'cs 3'!G31+'cs 4'!G31+'cs 5'!G31+'cs 6'!G31</f>
        <v>0</v>
      </c>
      <c r="H31" s="37">
        <f>'cs 1'!H31+'cs 2'!H31+'cs 3'!H31+'cs 4'!H31+'cs 5'!H31+'cs 6'!H31</f>
        <v>0</v>
      </c>
      <c r="I31" s="37">
        <f>'cs 1'!I31+'cs 2'!I31+'cs 3'!I31+'cs 4'!I31+'cs 5'!I31+'cs 6'!I31</f>
        <v>0</v>
      </c>
      <c r="J31" s="37">
        <f>'cs 1'!J31+'cs 2'!J31+'cs 3'!J31+'cs 4'!J31+'cs 5'!J31+'cs 6'!J31</f>
        <v>0</v>
      </c>
      <c r="K31" s="38">
        <f>'cs 1'!K31+'cs 2'!K31+'cs 3'!K31+'cs 4'!K31+'cs 5'!K31+'cs 6'!K31</f>
        <v>0</v>
      </c>
      <c r="L31" s="54">
        <f>'cs 1'!L31+'cs 2'!L31+'cs 3'!L31+'cs 4'!L31+'cs 5'!L31+'cs 6'!L31</f>
        <v>0</v>
      </c>
      <c r="M31" s="37">
        <f>'cs 1'!M31+'cs 2'!M31+'cs 3'!M31+'cs 4'!M31+'cs 5'!M31+'cs 6'!M31</f>
        <v>0</v>
      </c>
      <c r="N31" s="37">
        <f>'cs 1'!N31+'cs 2'!N31+'cs 3'!N31+'cs 4'!N31+'cs 5'!N31+'cs 6'!N31</f>
        <v>0</v>
      </c>
      <c r="O31" s="37">
        <f>'cs 1'!O31+'cs 2'!O31+'cs 3'!O31+'cs 4'!O31+'cs 5'!O31+'cs 6'!O31</f>
        <v>0</v>
      </c>
      <c r="P31" s="37">
        <f>'cs 1'!P31+'cs 2'!P31+'cs 3'!P31+'cs 4'!P31+'cs 5'!P31+'cs 6'!P31</f>
        <v>0</v>
      </c>
      <c r="Q31" s="37">
        <f>'cs 1'!Q31+'cs 2'!Q31+'cs 3'!Q31+'cs 4'!Q31+'cs 5'!Q31+'cs 6'!Q31</f>
        <v>0</v>
      </c>
      <c r="R31" s="58">
        <f>'cs 1'!R31+'cs 2'!R31+'cs 3'!R31+'cs 4'!R31+'cs 5'!R31+'cs 6'!R31</f>
        <v>0</v>
      </c>
      <c r="S31" s="54">
        <f>'cs 1'!S31+'cs 2'!S31+'cs 3'!S31+'cs 4'!S31+'cs 5'!S31+'cs 6'!S31</f>
        <v>0</v>
      </c>
      <c r="T31" s="37">
        <f t="shared" si="7"/>
        <v>0</v>
      </c>
      <c r="U31" s="38">
        <f t="shared" si="8"/>
        <v>0</v>
      </c>
      <c r="W31" s="32" t="str">
        <f>_xlfn.XLOOKUP(B31,cscattable[Category],cscattable[TRACs
Category])</f>
        <v>Travel</v>
      </c>
      <c r="X31" s="76">
        <f>'cs 1'!Y31+'cs 2'!Y31+'cs 3'!Y31+'cs 4'!Y31+'cs 5'!Y31+'cs 6'!Y31</f>
        <v>0</v>
      </c>
      <c r="Y31" s="76">
        <f>'cs 1'!Z31+'cs 2'!Z31+'cs 3'!Z31+'cs 4'!Z31+'cs 5'!Z31+'cs 6'!Z31</f>
        <v>0</v>
      </c>
      <c r="Z31" s="76">
        <f>'cs 1'!AA31+'cs 2'!AA31+'cs 3'!AA31+'cs 4'!AA31+'cs 5'!AA31+'cs 6'!AA31</f>
        <v>0</v>
      </c>
      <c r="AA31" s="76">
        <f>'cs 1'!AB31+'cs 2'!AB31+'cs 3'!AB31+'cs 4'!AB31+'cs 5'!AB31+'cs 6'!AB31</f>
        <v>0</v>
      </c>
      <c r="AB31" s="76">
        <f>'cs 1'!AC31+'cs 2'!AC31+'cs 3'!AC31+'cs 4'!AC31+'cs 5'!AC31+'cs 6'!AC31</f>
        <v>0</v>
      </c>
      <c r="AC31" s="76">
        <f>'cs 1'!AD31+'cs 2'!AD31+'cs 3'!AD31+'cs 4'!AD31+'cs 5'!AD31+'cs 6'!AD31</f>
        <v>0</v>
      </c>
    </row>
    <row r="32" spans="2:29" s="32" customFormat="1" x14ac:dyDescent="0.4">
      <c r="B32" s="77" t="s">
        <v>19</v>
      </c>
      <c r="C32" s="78">
        <f>'cs 1'!C32+'cs 2'!C32+'cs 3'!C32+'cs 4'!C32+'cs 5'!C32+'cs 6'!C32</f>
        <v>0</v>
      </c>
      <c r="D32" s="143">
        <f>'cs 1'!D32+'cs 2'!D32+'cs 3'!D32+'cs 4'!D32+'cs 5'!D32+'cs 6'!D32</f>
        <v>0</v>
      </c>
      <c r="E32" s="79">
        <f>'cs 1'!E32+'cs 2'!E32+'cs 3'!E32+'cs 4'!E32+'cs 5'!E32+'cs 6'!E32</f>
        <v>0</v>
      </c>
      <c r="F32" s="79">
        <f>'cs 1'!F32+'cs 2'!F32+'cs 3'!F32+'cs 4'!F32+'cs 5'!F32+'cs 6'!F32</f>
        <v>0</v>
      </c>
      <c r="G32" s="79">
        <f>'cs 1'!G32+'cs 2'!G32+'cs 3'!G32+'cs 4'!G32+'cs 5'!G32+'cs 6'!G32</f>
        <v>0</v>
      </c>
      <c r="H32" s="79">
        <f>'cs 1'!H32+'cs 2'!H32+'cs 3'!H32+'cs 4'!H32+'cs 5'!H32+'cs 6'!H32</f>
        <v>0</v>
      </c>
      <c r="I32" s="79">
        <f>'cs 1'!I32+'cs 2'!I32+'cs 3'!I32+'cs 4'!I32+'cs 5'!I32+'cs 6'!I32</f>
        <v>0</v>
      </c>
      <c r="J32" s="79">
        <f>'cs 1'!J32+'cs 2'!J32+'cs 3'!J32+'cs 4'!J32+'cs 5'!J32+'cs 6'!J32</f>
        <v>0</v>
      </c>
      <c r="K32" s="82">
        <f>'cs 1'!K32+'cs 2'!K32+'cs 3'!K32+'cs 4'!K32+'cs 5'!K32+'cs 6'!K32</f>
        <v>0</v>
      </c>
      <c r="L32" s="81">
        <f>'cs 1'!L32+'cs 2'!L32+'cs 3'!L32+'cs 4'!L32+'cs 5'!L32+'cs 6'!L32</f>
        <v>0</v>
      </c>
      <c r="M32" s="79">
        <f>'cs 1'!M32+'cs 2'!M32+'cs 3'!M32+'cs 4'!M32+'cs 5'!M32+'cs 6'!M32</f>
        <v>0</v>
      </c>
      <c r="N32" s="79">
        <f>'cs 1'!N32+'cs 2'!N32+'cs 3'!N32+'cs 4'!N32+'cs 5'!N32+'cs 6'!N32</f>
        <v>0</v>
      </c>
      <c r="O32" s="79">
        <f>'cs 1'!O32+'cs 2'!O32+'cs 3'!O32+'cs 4'!O32+'cs 5'!O32+'cs 6'!O32</f>
        <v>0</v>
      </c>
      <c r="P32" s="79">
        <f>'cs 1'!P32+'cs 2'!P32+'cs 3'!P32+'cs 4'!P32+'cs 5'!P32+'cs 6'!P32</f>
        <v>0</v>
      </c>
      <c r="Q32" s="79">
        <f>'cs 1'!Q32+'cs 2'!Q32+'cs 3'!Q32+'cs 4'!Q32+'cs 5'!Q32+'cs 6'!Q32</f>
        <v>0</v>
      </c>
      <c r="R32" s="80">
        <f>'cs 1'!R32+'cs 2'!R32+'cs 3'!R32+'cs 4'!R32+'cs 5'!R32+'cs 6'!R32</f>
        <v>0</v>
      </c>
      <c r="S32" s="81">
        <f>'cs 1'!S32+'cs 2'!S32+'cs 3'!S32+'cs 4'!S32+'cs 5'!S32+'cs 6'!S32</f>
        <v>0</v>
      </c>
      <c r="T32" s="79">
        <f t="shared" si="7"/>
        <v>0</v>
      </c>
      <c r="U32" s="82">
        <f t="shared" si="8"/>
        <v>0</v>
      </c>
      <c r="W32" s="32" t="str">
        <f>_xlfn.XLOOKUP(B32,cscattable[Category],cscattable[TRACs
Category])</f>
        <v>Equipment</v>
      </c>
      <c r="X32" s="76">
        <f>'cs 1'!Y32+'cs 2'!Y32+'cs 3'!Y32+'cs 4'!Y32+'cs 5'!Y32+'cs 6'!Y32</f>
        <v>0</v>
      </c>
      <c r="Y32" s="76">
        <f>'cs 1'!Z32+'cs 2'!Z32+'cs 3'!Z32+'cs 4'!Z32+'cs 5'!Z32+'cs 6'!Z32</f>
        <v>0</v>
      </c>
      <c r="Z32" s="76">
        <f>'cs 1'!AA32+'cs 2'!AA32+'cs 3'!AA32+'cs 4'!AA32+'cs 5'!AA32+'cs 6'!AA32</f>
        <v>0</v>
      </c>
      <c r="AA32" s="76">
        <f>'cs 1'!AB32+'cs 2'!AB32+'cs 3'!AB32+'cs 4'!AB32+'cs 5'!AB32+'cs 6'!AB32</f>
        <v>0</v>
      </c>
      <c r="AB32" s="76">
        <f>'cs 1'!AC32+'cs 2'!AC32+'cs 3'!AC32+'cs 4'!AC32+'cs 5'!AC32+'cs 6'!AC32</f>
        <v>0</v>
      </c>
      <c r="AC32" s="76">
        <f>'cs 1'!AD32+'cs 2'!AD32+'cs 3'!AD32+'cs 4'!AD32+'cs 5'!AD32+'cs 6'!AD32</f>
        <v>0</v>
      </c>
    </row>
    <row r="33" spans="2:29" s="32" customFormat="1" x14ac:dyDescent="0.4">
      <c r="B33" s="36" t="s">
        <v>20</v>
      </c>
      <c r="C33" s="50">
        <f>'cs 1'!C33+'cs 2'!C33+'cs 3'!C33+'cs 4'!C33+'cs 5'!C33+'cs 6'!C33</f>
        <v>0</v>
      </c>
      <c r="D33" s="144">
        <f>'cs 1'!D33+'cs 2'!D33+'cs 3'!D33+'cs 4'!D33+'cs 5'!D33+'cs 6'!D33</f>
        <v>0</v>
      </c>
      <c r="E33" s="37">
        <f>'cs 1'!E33+'cs 2'!E33+'cs 3'!E33+'cs 4'!E33+'cs 5'!E33+'cs 6'!E33</f>
        <v>0</v>
      </c>
      <c r="F33" s="37">
        <f>'cs 1'!F33+'cs 2'!F33+'cs 3'!F33+'cs 4'!F33+'cs 5'!F33+'cs 6'!F33</f>
        <v>0</v>
      </c>
      <c r="G33" s="37">
        <f>'cs 1'!G33+'cs 2'!G33+'cs 3'!G33+'cs 4'!G33+'cs 5'!G33+'cs 6'!G33</f>
        <v>0</v>
      </c>
      <c r="H33" s="37">
        <f>'cs 1'!H33+'cs 2'!H33+'cs 3'!H33+'cs 4'!H33+'cs 5'!H33+'cs 6'!H33</f>
        <v>0</v>
      </c>
      <c r="I33" s="37">
        <f>'cs 1'!I33+'cs 2'!I33+'cs 3'!I33+'cs 4'!I33+'cs 5'!I33+'cs 6'!I33</f>
        <v>0</v>
      </c>
      <c r="J33" s="37">
        <f>'cs 1'!J33+'cs 2'!J33+'cs 3'!J33+'cs 4'!J33+'cs 5'!J33+'cs 6'!J33</f>
        <v>0</v>
      </c>
      <c r="K33" s="38">
        <f>'cs 1'!K33+'cs 2'!K33+'cs 3'!K33+'cs 4'!K33+'cs 5'!K33+'cs 6'!K33</f>
        <v>0</v>
      </c>
      <c r="L33" s="54">
        <f>'cs 1'!L33+'cs 2'!L33+'cs 3'!L33+'cs 4'!L33+'cs 5'!L33+'cs 6'!L33</f>
        <v>0</v>
      </c>
      <c r="M33" s="37">
        <f>'cs 1'!M33+'cs 2'!M33+'cs 3'!M33+'cs 4'!M33+'cs 5'!M33+'cs 6'!M33</f>
        <v>0</v>
      </c>
      <c r="N33" s="37">
        <f>'cs 1'!N33+'cs 2'!N33+'cs 3'!N33+'cs 4'!N33+'cs 5'!N33+'cs 6'!N33</f>
        <v>0</v>
      </c>
      <c r="O33" s="37">
        <f>'cs 1'!O33+'cs 2'!O33+'cs 3'!O33+'cs 4'!O33+'cs 5'!O33+'cs 6'!O33</f>
        <v>0</v>
      </c>
      <c r="P33" s="37">
        <f>'cs 1'!P33+'cs 2'!P33+'cs 3'!P33+'cs 4'!P33+'cs 5'!P33+'cs 6'!P33</f>
        <v>0</v>
      </c>
      <c r="Q33" s="37">
        <f>'cs 1'!Q33+'cs 2'!Q33+'cs 3'!Q33+'cs 4'!Q33+'cs 5'!Q33+'cs 6'!Q33</f>
        <v>0</v>
      </c>
      <c r="R33" s="58">
        <f>'cs 1'!R33+'cs 2'!R33+'cs 3'!R33+'cs 4'!R33+'cs 5'!R33+'cs 6'!R33</f>
        <v>0</v>
      </c>
      <c r="S33" s="54">
        <f>'cs 1'!S33+'cs 2'!S33+'cs 3'!S33+'cs 4'!S33+'cs 5'!S33+'cs 6'!S33</f>
        <v>0</v>
      </c>
      <c r="T33" s="37">
        <f t="shared" si="7"/>
        <v>0</v>
      </c>
      <c r="U33" s="38">
        <f t="shared" si="8"/>
        <v>0</v>
      </c>
      <c r="W33" s="32" t="str">
        <f>_xlfn.XLOOKUP(B33,cscattable[Category],cscattable[TRACs
Category])</f>
        <v>M &amp; S</v>
      </c>
      <c r="X33" s="76">
        <f>'cs 1'!Y33+'cs 2'!Y33+'cs 3'!Y33+'cs 4'!Y33+'cs 5'!Y33+'cs 6'!Y33</f>
        <v>0</v>
      </c>
      <c r="Y33" s="76">
        <f>'cs 1'!Z33+'cs 2'!Z33+'cs 3'!Z33+'cs 4'!Z33+'cs 5'!Z33+'cs 6'!Z33</f>
        <v>0</v>
      </c>
      <c r="Z33" s="76">
        <f>'cs 1'!AA33+'cs 2'!AA33+'cs 3'!AA33+'cs 4'!AA33+'cs 5'!AA33+'cs 6'!AA33</f>
        <v>0</v>
      </c>
      <c r="AA33" s="76">
        <f>'cs 1'!AB33+'cs 2'!AB33+'cs 3'!AB33+'cs 4'!AB33+'cs 5'!AB33+'cs 6'!AB33</f>
        <v>0</v>
      </c>
      <c r="AB33" s="76">
        <f>'cs 1'!AC33+'cs 2'!AC33+'cs 3'!AC33+'cs 4'!AC33+'cs 5'!AC33+'cs 6'!AC33</f>
        <v>0</v>
      </c>
      <c r="AC33" s="76">
        <f>'cs 1'!AD33+'cs 2'!AD33+'cs 3'!AD33+'cs 4'!AD33+'cs 5'!AD33+'cs 6'!AD33</f>
        <v>0</v>
      </c>
    </row>
    <row r="34" spans="2:29" s="32" customFormat="1" x14ac:dyDescent="0.4">
      <c r="B34" s="77" t="s">
        <v>20922</v>
      </c>
      <c r="C34" s="78">
        <f>'cs 1'!C34+'cs 2'!C34+'cs 3'!C34+'cs 4'!C34+'cs 5'!C34+'cs 6'!C34</f>
        <v>0</v>
      </c>
      <c r="D34" s="143">
        <f>'cs 1'!D34+'cs 2'!D34+'cs 3'!D34+'cs 4'!D34+'cs 5'!D34+'cs 6'!D34</f>
        <v>0</v>
      </c>
      <c r="E34" s="79">
        <f>'cs 1'!E34+'cs 2'!E34+'cs 3'!E34+'cs 4'!E34+'cs 5'!E34+'cs 6'!E34</f>
        <v>0</v>
      </c>
      <c r="F34" s="79">
        <f>'cs 1'!F34+'cs 2'!F34+'cs 3'!F34+'cs 4'!F34+'cs 5'!F34+'cs 6'!F34</f>
        <v>0</v>
      </c>
      <c r="G34" s="79">
        <f>'cs 1'!G34+'cs 2'!G34+'cs 3'!G34+'cs 4'!G34+'cs 5'!G34+'cs 6'!G34</f>
        <v>0</v>
      </c>
      <c r="H34" s="79">
        <f>'cs 1'!H34+'cs 2'!H34+'cs 3'!H34+'cs 4'!H34+'cs 5'!H34+'cs 6'!H34</f>
        <v>0</v>
      </c>
      <c r="I34" s="79">
        <f>'cs 1'!I34+'cs 2'!I34+'cs 3'!I34+'cs 4'!I34+'cs 5'!I34+'cs 6'!I34</f>
        <v>0</v>
      </c>
      <c r="J34" s="79">
        <f>'cs 1'!J34+'cs 2'!J34+'cs 3'!J34+'cs 4'!J34+'cs 5'!J34+'cs 6'!J34</f>
        <v>0</v>
      </c>
      <c r="K34" s="82">
        <f>'cs 1'!K34+'cs 2'!K34+'cs 3'!K34+'cs 4'!K34+'cs 5'!K34+'cs 6'!K34</f>
        <v>0</v>
      </c>
      <c r="L34" s="81">
        <f>'cs 1'!L34+'cs 2'!L34+'cs 3'!L34+'cs 4'!L34+'cs 5'!L34+'cs 6'!L34</f>
        <v>0</v>
      </c>
      <c r="M34" s="79">
        <f>'cs 1'!M34+'cs 2'!M34+'cs 3'!M34+'cs 4'!M34+'cs 5'!M34+'cs 6'!M34</f>
        <v>0</v>
      </c>
      <c r="N34" s="79">
        <f>'cs 1'!N34+'cs 2'!N34+'cs 3'!N34+'cs 4'!N34+'cs 5'!N34+'cs 6'!N34</f>
        <v>0</v>
      </c>
      <c r="O34" s="79">
        <f>'cs 1'!O34+'cs 2'!O34+'cs 3'!O34+'cs 4'!O34+'cs 5'!O34+'cs 6'!O34</f>
        <v>0</v>
      </c>
      <c r="P34" s="79">
        <f>'cs 1'!P34+'cs 2'!P34+'cs 3'!P34+'cs 4'!P34+'cs 5'!P34+'cs 6'!P34</f>
        <v>0</v>
      </c>
      <c r="Q34" s="79">
        <f>'cs 1'!Q34+'cs 2'!Q34+'cs 3'!Q34+'cs 4'!Q34+'cs 5'!Q34+'cs 6'!Q34</f>
        <v>0</v>
      </c>
      <c r="R34" s="80">
        <f>'cs 1'!R34+'cs 2'!R34+'cs 3'!R34+'cs 4'!R34+'cs 5'!R34+'cs 6'!R34</f>
        <v>0</v>
      </c>
      <c r="S34" s="81">
        <f>'cs 1'!S34+'cs 2'!S34+'cs 3'!S34+'cs 4'!S34+'cs 5'!S34+'cs 6'!S34</f>
        <v>0</v>
      </c>
      <c r="T34" s="79">
        <f t="shared" si="7"/>
        <v>0</v>
      </c>
      <c r="U34" s="82">
        <f t="shared" si="8"/>
        <v>0</v>
      </c>
      <c r="X34" s="76"/>
      <c r="Y34" s="76"/>
      <c r="Z34" s="76"/>
      <c r="AA34" s="76"/>
      <c r="AB34" s="76"/>
      <c r="AC34" s="76"/>
    </row>
    <row r="35" spans="2:29" s="32" customFormat="1" x14ac:dyDescent="0.4">
      <c r="B35" s="36" t="s">
        <v>42</v>
      </c>
      <c r="C35" s="50">
        <f>'cs 1'!C35+'cs 2'!C35+'cs 3'!C35+'cs 4'!C35+'cs 5'!C35+'cs 6'!C35</f>
        <v>0</v>
      </c>
      <c r="D35" s="144">
        <f>'cs 1'!D35+'cs 2'!D35+'cs 3'!D35+'cs 4'!D35+'cs 5'!D35+'cs 6'!D35</f>
        <v>0</v>
      </c>
      <c r="E35" s="37">
        <f>'cs 1'!E35+'cs 2'!E35+'cs 3'!E35+'cs 4'!E35+'cs 5'!E35+'cs 6'!E35</f>
        <v>0</v>
      </c>
      <c r="F35" s="37">
        <f>'cs 1'!F35+'cs 2'!F35+'cs 3'!F35+'cs 4'!F35+'cs 5'!F35+'cs 6'!F35</f>
        <v>0</v>
      </c>
      <c r="G35" s="37">
        <f>'cs 1'!G35+'cs 2'!G35+'cs 3'!G35+'cs 4'!G35+'cs 5'!G35+'cs 6'!G35</f>
        <v>0</v>
      </c>
      <c r="H35" s="37">
        <f>'cs 1'!H35+'cs 2'!H35+'cs 3'!H35+'cs 4'!H35+'cs 5'!H35+'cs 6'!H35</f>
        <v>0</v>
      </c>
      <c r="I35" s="37">
        <f>'cs 1'!I35+'cs 2'!I35+'cs 3'!I35+'cs 4'!I35+'cs 5'!I35+'cs 6'!I35</f>
        <v>0</v>
      </c>
      <c r="J35" s="37">
        <f>'cs 1'!J35+'cs 2'!J35+'cs 3'!J35+'cs 4'!J35+'cs 5'!J35+'cs 6'!J35</f>
        <v>0</v>
      </c>
      <c r="K35" s="38">
        <f>'cs 1'!K35+'cs 2'!K35+'cs 3'!K35+'cs 4'!K35+'cs 5'!K35+'cs 6'!K35</f>
        <v>0</v>
      </c>
      <c r="L35" s="54">
        <f>'cs 1'!L35+'cs 2'!L35+'cs 3'!L35+'cs 4'!L35+'cs 5'!L35+'cs 6'!L35</f>
        <v>0</v>
      </c>
      <c r="M35" s="37">
        <f>'cs 1'!M35+'cs 2'!M35+'cs 3'!M35+'cs 4'!M35+'cs 5'!M35+'cs 6'!M35</f>
        <v>0</v>
      </c>
      <c r="N35" s="37">
        <f>'cs 1'!N35+'cs 2'!N35+'cs 3'!N35+'cs 4'!N35+'cs 5'!N35+'cs 6'!N35</f>
        <v>0</v>
      </c>
      <c r="O35" s="37">
        <f>'cs 1'!O35+'cs 2'!O35+'cs 3'!O35+'cs 4'!O35+'cs 5'!O35+'cs 6'!O35</f>
        <v>0</v>
      </c>
      <c r="P35" s="37">
        <f>'cs 1'!P35+'cs 2'!P35+'cs 3'!P35+'cs 4'!P35+'cs 5'!P35+'cs 6'!P35</f>
        <v>0</v>
      </c>
      <c r="Q35" s="37">
        <f>'cs 1'!Q35+'cs 2'!Q35+'cs 3'!Q35+'cs 4'!Q35+'cs 5'!Q35+'cs 6'!Q35</f>
        <v>0</v>
      </c>
      <c r="R35" s="58">
        <f>'cs 1'!R35+'cs 2'!R35+'cs 3'!R35+'cs 4'!R35+'cs 5'!R35+'cs 6'!R35</f>
        <v>0</v>
      </c>
      <c r="S35" s="54">
        <f>'cs 1'!S35+'cs 2'!S35+'cs 3'!S35+'cs 4'!S35+'cs 5'!S35+'cs 6'!S35</f>
        <v>0</v>
      </c>
      <c r="T35" s="37">
        <f t="shared" si="7"/>
        <v>0</v>
      </c>
      <c r="U35" s="38">
        <f t="shared" si="8"/>
        <v>0</v>
      </c>
      <c r="W35" s="32" t="str">
        <f>_xlfn.XLOOKUP(B35,cscattable[Category],cscattable[TRACs
Category])</f>
        <v>HPC Equip. (To OIT)</v>
      </c>
      <c r="X35" s="76">
        <f>'cs 1'!Y35+'cs 2'!Y35+'cs 3'!Y35+'cs 4'!Y35+'cs 5'!Y35+'cs 6'!Y35</f>
        <v>0</v>
      </c>
      <c r="Y35" s="76">
        <f>'cs 1'!Z35+'cs 2'!Z35+'cs 3'!Z35+'cs 4'!Z35+'cs 5'!Z35+'cs 6'!Z35</f>
        <v>0</v>
      </c>
      <c r="Z35" s="76">
        <f>'cs 1'!AA35+'cs 2'!AA35+'cs 3'!AA35+'cs 4'!AA35+'cs 5'!AA35+'cs 6'!AA35</f>
        <v>0</v>
      </c>
      <c r="AA35" s="76">
        <f>'cs 1'!AB35+'cs 2'!AB35+'cs 3'!AB35+'cs 4'!AB35+'cs 5'!AB35+'cs 6'!AB35</f>
        <v>0</v>
      </c>
      <c r="AB35" s="76">
        <f>'cs 1'!AC35+'cs 2'!AC35+'cs 3'!AC35+'cs 4'!AC35+'cs 5'!AC35+'cs 6'!AC35</f>
        <v>0</v>
      </c>
      <c r="AC35" s="76">
        <f>'cs 1'!AD35+'cs 2'!AD35+'cs 3'!AD35+'cs 4'!AD35+'cs 5'!AD35+'cs 6'!AD35</f>
        <v>0</v>
      </c>
    </row>
    <row r="36" spans="2:29" s="32" customFormat="1" x14ac:dyDescent="0.4">
      <c r="B36" s="77" t="s">
        <v>20921</v>
      </c>
      <c r="C36" s="78">
        <f>'cs 1'!C36+'cs 2'!C36+'cs 3'!C36+'cs 4'!C36+'cs 5'!C36+'cs 6'!C36</f>
        <v>0</v>
      </c>
      <c r="D36" s="143">
        <f>'cs 1'!D36+'cs 2'!D36+'cs 3'!D36+'cs 4'!D36+'cs 5'!D36+'cs 6'!D36</f>
        <v>0</v>
      </c>
      <c r="E36" s="79">
        <f>'cs 1'!E36+'cs 2'!E36+'cs 3'!E36+'cs 4'!E36+'cs 5'!E36+'cs 6'!E36</f>
        <v>0</v>
      </c>
      <c r="F36" s="79">
        <f>'cs 1'!F36+'cs 2'!F36+'cs 3'!F36+'cs 4'!F36+'cs 5'!F36+'cs 6'!F36</f>
        <v>0</v>
      </c>
      <c r="G36" s="79">
        <f>'cs 1'!G36+'cs 2'!G36+'cs 3'!G36+'cs 4'!G36+'cs 5'!G36+'cs 6'!G36</f>
        <v>0</v>
      </c>
      <c r="H36" s="79">
        <f>'cs 1'!H36+'cs 2'!H36+'cs 3'!H36+'cs 4'!H36+'cs 5'!H36+'cs 6'!H36</f>
        <v>0</v>
      </c>
      <c r="I36" s="79">
        <f>'cs 1'!I36+'cs 2'!I36+'cs 3'!I36+'cs 4'!I36+'cs 5'!I36+'cs 6'!I36</f>
        <v>0</v>
      </c>
      <c r="J36" s="79">
        <f>'cs 1'!J36+'cs 2'!J36+'cs 3'!J36+'cs 4'!J36+'cs 5'!J36+'cs 6'!J36</f>
        <v>0</v>
      </c>
      <c r="K36" s="82">
        <f>'cs 1'!K36+'cs 2'!K36+'cs 3'!K36+'cs 4'!K36+'cs 5'!K36+'cs 6'!K36</f>
        <v>0</v>
      </c>
      <c r="L36" s="81">
        <f>'cs 1'!L36+'cs 2'!L36+'cs 3'!L36+'cs 4'!L36+'cs 5'!L36+'cs 6'!L36</f>
        <v>0</v>
      </c>
      <c r="M36" s="79">
        <f>'cs 1'!M36+'cs 2'!M36+'cs 3'!M36+'cs 4'!M36+'cs 5'!M36+'cs 6'!M36</f>
        <v>0</v>
      </c>
      <c r="N36" s="79">
        <f>'cs 1'!N36+'cs 2'!N36+'cs 3'!N36+'cs 4'!N36+'cs 5'!N36+'cs 6'!N36</f>
        <v>0</v>
      </c>
      <c r="O36" s="79">
        <f>'cs 1'!O36+'cs 2'!O36+'cs 3'!O36+'cs 4'!O36+'cs 5'!O36+'cs 6'!O36</f>
        <v>0</v>
      </c>
      <c r="P36" s="79">
        <f>'cs 1'!P36+'cs 2'!P36+'cs 3'!P36+'cs 4'!P36+'cs 5'!P36+'cs 6'!P36</f>
        <v>0</v>
      </c>
      <c r="Q36" s="79">
        <f>'cs 1'!Q36+'cs 2'!Q36+'cs 3'!Q36+'cs 4'!Q36+'cs 5'!Q36+'cs 6'!Q36</f>
        <v>0</v>
      </c>
      <c r="R36" s="80">
        <f>'cs 1'!R36+'cs 2'!R36+'cs 3'!R36+'cs 4'!R36+'cs 5'!R36+'cs 6'!R36</f>
        <v>0</v>
      </c>
      <c r="S36" s="81">
        <f>'cs 1'!S36+'cs 2'!S36+'cs 3'!S36+'cs 4'!S36+'cs 5'!S36+'cs 6'!S36</f>
        <v>0</v>
      </c>
      <c r="T36" s="79">
        <f t="shared" si="7"/>
        <v>0</v>
      </c>
      <c r="U36" s="82">
        <f t="shared" si="8"/>
        <v>0</v>
      </c>
      <c r="W36" s="32" t="e">
        <f>_xlfn.XLOOKUP(B36,cscattable[Category],cscattable[TRACs
Category])</f>
        <v>#N/A</v>
      </c>
      <c r="X36" s="76">
        <f>'cs 1'!Y36+'cs 2'!Y36+'cs 3'!Y36+'cs 4'!Y36+'cs 5'!Y36+'cs 6'!Y36</f>
        <v>0</v>
      </c>
      <c r="Y36" s="76">
        <f>'cs 1'!Z36+'cs 2'!Z36+'cs 3'!Z36+'cs 4'!Z36+'cs 5'!Z36+'cs 6'!Z36</f>
        <v>0</v>
      </c>
      <c r="Z36" s="76">
        <f>'cs 1'!AA36+'cs 2'!AA36+'cs 3'!AA36+'cs 4'!AA36+'cs 5'!AA36+'cs 6'!AA36</f>
        <v>0</v>
      </c>
      <c r="AA36" s="76">
        <f>'cs 1'!AB36+'cs 2'!AB36+'cs 3'!AB36+'cs 4'!AB36+'cs 5'!AB36+'cs 6'!AB36</f>
        <v>0</v>
      </c>
      <c r="AB36" s="76">
        <f>'cs 1'!AC36+'cs 2'!AC36+'cs 3'!AC36+'cs 4'!AC36+'cs 5'!AC36+'cs 6'!AC36</f>
        <v>0</v>
      </c>
      <c r="AC36" s="76">
        <f>'cs 1'!AD36+'cs 2'!AD36+'cs 3'!AD36+'cs 4'!AD36+'cs 5'!AD36+'cs 6'!AD36</f>
        <v>0</v>
      </c>
    </row>
    <row r="37" spans="2:29" s="32" customFormat="1" x14ac:dyDescent="0.4">
      <c r="B37" s="36" t="s">
        <v>27</v>
      </c>
      <c r="C37" s="50">
        <f>'cs 1'!C37+'cs 2'!C37+'cs 3'!C37+'cs 4'!C37+'cs 5'!C37+'cs 6'!C37</f>
        <v>0</v>
      </c>
      <c r="D37" s="144">
        <f>'cs 1'!D37+'cs 2'!D37+'cs 3'!D37+'cs 4'!D37+'cs 5'!D37+'cs 6'!D37</f>
        <v>0</v>
      </c>
      <c r="E37" s="37">
        <f>'cs 1'!E37+'cs 2'!E37+'cs 3'!E37+'cs 4'!E37+'cs 5'!E37+'cs 6'!E37</f>
        <v>0</v>
      </c>
      <c r="F37" s="37">
        <f>'cs 1'!F37+'cs 2'!F37+'cs 3'!F37+'cs 4'!F37+'cs 5'!F37+'cs 6'!F37</f>
        <v>0</v>
      </c>
      <c r="G37" s="37">
        <f>'cs 1'!G37+'cs 2'!G37+'cs 3'!G37+'cs 4'!G37+'cs 5'!G37+'cs 6'!G37</f>
        <v>0</v>
      </c>
      <c r="H37" s="37">
        <f>'cs 1'!H37+'cs 2'!H37+'cs 3'!H37+'cs 4'!H37+'cs 5'!H37+'cs 6'!H37</f>
        <v>0</v>
      </c>
      <c r="I37" s="37">
        <f>'cs 1'!I37+'cs 2'!I37+'cs 3'!I37+'cs 4'!I37+'cs 5'!I37+'cs 6'!I37</f>
        <v>0</v>
      </c>
      <c r="J37" s="37">
        <f>'cs 1'!J37+'cs 2'!J37+'cs 3'!J37+'cs 4'!J37+'cs 5'!J37+'cs 6'!J37</f>
        <v>0</v>
      </c>
      <c r="K37" s="38">
        <f>'cs 1'!K37+'cs 2'!K37+'cs 3'!K37+'cs 4'!K37+'cs 5'!K37+'cs 6'!K37</f>
        <v>0</v>
      </c>
      <c r="L37" s="54">
        <f>'cs 1'!L37+'cs 2'!L37+'cs 3'!L37+'cs 4'!L37+'cs 5'!L37+'cs 6'!L37</f>
        <v>0</v>
      </c>
      <c r="M37" s="37">
        <f>'cs 1'!M37+'cs 2'!M37+'cs 3'!M37+'cs 4'!M37+'cs 5'!M37+'cs 6'!M37</f>
        <v>0</v>
      </c>
      <c r="N37" s="37">
        <f>'cs 1'!N37+'cs 2'!N37+'cs 3'!N37+'cs 4'!N37+'cs 5'!N37+'cs 6'!N37</f>
        <v>0</v>
      </c>
      <c r="O37" s="37">
        <f>'cs 1'!O37+'cs 2'!O37+'cs 3'!O37+'cs 4'!O37+'cs 5'!O37+'cs 6'!O37</f>
        <v>0</v>
      </c>
      <c r="P37" s="37">
        <f>'cs 1'!P37+'cs 2'!P37+'cs 3'!P37+'cs 4'!P37+'cs 5'!P37+'cs 6'!P37</f>
        <v>0</v>
      </c>
      <c r="Q37" s="37">
        <f>'cs 1'!Q37+'cs 2'!Q37+'cs 3'!Q37+'cs 4'!Q37+'cs 5'!Q37+'cs 6'!Q37</f>
        <v>0</v>
      </c>
      <c r="R37" s="58">
        <f>'cs 1'!R37+'cs 2'!R37+'cs 3'!R37+'cs 4'!R37+'cs 5'!R37+'cs 6'!R37</f>
        <v>0</v>
      </c>
      <c r="S37" s="54">
        <f>'cs 1'!S37+'cs 2'!S37+'cs 3'!S37+'cs 4'!S37+'cs 5'!S37+'cs 6'!S37</f>
        <v>0</v>
      </c>
      <c r="T37" s="37">
        <f t="shared" si="7"/>
        <v>0</v>
      </c>
      <c r="U37" s="38">
        <f t="shared" si="8"/>
        <v>0</v>
      </c>
      <c r="W37" s="32" t="str">
        <f>_xlfn.XLOOKUP(B37,cscattable[Category],cscattable[TRACs
Category])</f>
        <v>NON - TRACs</v>
      </c>
      <c r="X37" s="76">
        <f>'cs 1'!Y37+'cs 2'!Y37+'cs 3'!Y37+'cs 4'!Y37+'cs 5'!Y37+'cs 6'!Y37</f>
        <v>0</v>
      </c>
      <c r="Y37" s="76">
        <f>'cs 1'!Z37+'cs 2'!Z37+'cs 3'!Z37+'cs 4'!Z37+'cs 5'!Z37+'cs 6'!Z37</f>
        <v>0</v>
      </c>
      <c r="Z37" s="76">
        <f>'cs 1'!AA37+'cs 2'!AA37+'cs 3'!AA37+'cs 4'!AA37+'cs 5'!AA37+'cs 6'!AA37</f>
        <v>0</v>
      </c>
      <c r="AA37" s="76">
        <f>'cs 1'!AB37+'cs 2'!AB37+'cs 3'!AB37+'cs 4'!AB37+'cs 5'!AB37+'cs 6'!AB37</f>
        <v>0</v>
      </c>
      <c r="AB37" s="76">
        <f>'cs 1'!AC37+'cs 2'!AC37+'cs 3'!AC37+'cs 4'!AC37+'cs 5'!AC37+'cs 6'!AC37</f>
        <v>0</v>
      </c>
      <c r="AC37" s="76">
        <f>'cs 1'!AD37+'cs 2'!AD37+'cs 3'!AD37+'cs 4'!AD37+'cs 5'!AD37+'cs 6'!AD37</f>
        <v>0</v>
      </c>
    </row>
    <row r="38" spans="2:29" s="32" customFormat="1" x14ac:dyDescent="0.4">
      <c r="B38" s="77" t="s">
        <v>39</v>
      </c>
      <c r="C38" s="78">
        <f>'cs 1'!C38+'cs 2'!C38+'cs 3'!C38+'cs 4'!C38+'cs 5'!C38+'cs 6'!C38</f>
        <v>0</v>
      </c>
      <c r="D38" s="143">
        <f>'cs 1'!D38+'cs 2'!D38+'cs 3'!D38+'cs 4'!D38+'cs 5'!D38+'cs 6'!D38</f>
        <v>0</v>
      </c>
      <c r="E38" s="79">
        <f>'cs 1'!E38+'cs 2'!E38+'cs 3'!E38+'cs 4'!E38+'cs 5'!E38+'cs 6'!E38</f>
        <v>0</v>
      </c>
      <c r="F38" s="79">
        <f>'cs 1'!F38+'cs 2'!F38+'cs 3'!F38+'cs 4'!F38+'cs 5'!F38+'cs 6'!F38</f>
        <v>0</v>
      </c>
      <c r="G38" s="79">
        <f>'cs 1'!G38+'cs 2'!G38+'cs 3'!G38+'cs 4'!G38+'cs 5'!G38+'cs 6'!G38</f>
        <v>0</v>
      </c>
      <c r="H38" s="79">
        <f>'cs 1'!H38+'cs 2'!H38+'cs 3'!H38+'cs 4'!H38+'cs 5'!H38+'cs 6'!H38</f>
        <v>0</v>
      </c>
      <c r="I38" s="79">
        <f>'cs 1'!I38+'cs 2'!I38+'cs 3'!I38+'cs 4'!I38+'cs 5'!I38+'cs 6'!I38</f>
        <v>0</v>
      </c>
      <c r="J38" s="79">
        <f>'cs 1'!J38+'cs 2'!J38+'cs 3'!J38+'cs 4'!J38+'cs 5'!J38+'cs 6'!J38</f>
        <v>0</v>
      </c>
      <c r="K38" s="82">
        <f>'cs 1'!K38+'cs 2'!K38+'cs 3'!K38+'cs 4'!K38+'cs 5'!K38+'cs 6'!K38</f>
        <v>0</v>
      </c>
      <c r="L38" s="81">
        <f>'cs 1'!L38+'cs 2'!L38+'cs 3'!L38+'cs 4'!L38+'cs 5'!L38+'cs 6'!L38</f>
        <v>0</v>
      </c>
      <c r="M38" s="79">
        <f>'cs 1'!M38+'cs 2'!M38+'cs 3'!M38+'cs 4'!M38+'cs 5'!M38+'cs 6'!M38</f>
        <v>0</v>
      </c>
      <c r="N38" s="79">
        <f>'cs 1'!N38+'cs 2'!N38+'cs 3'!N38+'cs 4'!N38+'cs 5'!N38+'cs 6'!N38</f>
        <v>0</v>
      </c>
      <c r="O38" s="79">
        <f>'cs 1'!O38+'cs 2'!O38+'cs 3'!O38+'cs 4'!O38+'cs 5'!O38+'cs 6'!O38</f>
        <v>0</v>
      </c>
      <c r="P38" s="79">
        <f>'cs 1'!P38+'cs 2'!P38+'cs 3'!P38+'cs 4'!P38+'cs 5'!P38+'cs 6'!P38</f>
        <v>0</v>
      </c>
      <c r="Q38" s="79">
        <f>'cs 1'!Q38+'cs 2'!Q38+'cs 3'!Q38+'cs 4'!Q38+'cs 5'!Q38+'cs 6'!Q38</f>
        <v>0</v>
      </c>
      <c r="R38" s="80">
        <f>'cs 1'!R38+'cs 2'!R38+'cs 3'!R38+'cs 4'!R38+'cs 5'!R38+'cs 6'!R38</f>
        <v>0</v>
      </c>
      <c r="S38" s="81">
        <f>'cs 1'!S38+'cs 2'!S38+'cs 3'!S38+'cs 4'!S38+'cs 5'!S38+'cs 6'!S38</f>
        <v>0</v>
      </c>
      <c r="T38" s="79">
        <f t="shared" si="7"/>
        <v>0</v>
      </c>
      <c r="U38" s="82">
        <f t="shared" si="8"/>
        <v>0</v>
      </c>
      <c r="W38" s="32" t="str">
        <f>_xlfn.XLOOKUP(B38,cscattable[Category],cscattable[TRACs
Category])</f>
        <v>Other</v>
      </c>
      <c r="X38" s="76">
        <f>'cs 1'!Y38+'cs 2'!Y38+'cs 3'!Y38+'cs 4'!Y38+'cs 5'!Y38+'cs 6'!Y38</f>
        <v>0</v>
      </c>
      <c r="Y38" s="76">
        <f>'cs 1'!Z38+'cs 2'!Z38+'cs 3'!Z38+'cs 4'!Z38+'cs 5'!Z38+'cs 6'!Z38</f>
        <v>0</v>
      </c>
      <c r="Z38" s="76">
        <f>'cs 1'!AA38+'cs 2'!AA38+'cs 3'!AA38+'cs 4'!AA38+'cs 5'!AA38+'cs 6'!AA38</f>
        <v>0</v>
      </c>
      <c r="AA38" s="76">
        <f>'cs 1'!AB38+'cs 2'!AB38+'cs 3'!AB38+'cs 4'!AB38+'cs 5'!AB38+'cs 6'!AB38</f>
        <v>0</v>
      </c>
      <c r="AB38" s="76">
        <f>'cs 1'!AC38+'cs 2'!AC38+'cs 3'!AC38+'cs 4'!AC38+'cs 5'!AC38+'cs 6'!AC38</f>
        <v>0</v>
      </c>
      <c r="AC38" s="76">
        <f>'cs 1'!AD38+'cs 2'!AD38+'cs 3'!AD38+'cs 4'!AD38+'cs 5'!AD38+'cs 6'!AD38</f>
        <v>0</v>
      </c>
    </row>
    <row r="39" spans="2:29" s="32" customFormat="1" x14ac:dyDescent="0.4">
      <c r="B39" s="36" t="s">
        <v>23</v>
      </c>
      <c r="C39" s="50">
        <f>'cs 1'!C39+'cs 2'!C39+'cs 3'!C39+'cs 4'!C39+'cs 5'!C39+'cs 6'!C39</f>
        <v>0</v>
      </c>
      <c r="D39" s="144">
        <f ca="1">'cs 1'!D39+'cs 2'!D39+'cs 3'!D39+'cs 4'!D39+'cs 5'!D39+'cs 6'!D39</f>
        <v>0</v>
      </c>
      <c r="E39" s="37">
        <f ca="1">'cs 1'!E39+'cs 2'!E39+'cs 3'!E39+'cs 4'!E39+'cs 5'!E39+'cs 6'!E39</f>
        <v>0</v>
      </c>
      <c r="F39" s="37">
        <f ca="1">'cs 1'!F39+'cs 2'!F39+'cs 3'!F39+'cs 4'!F39+'cs 5'!F39+'cs 6'!F39</f>
        <v>0</v>
      </c>
      <c r="G39" s="37">
        <f ca="1">'cs 1'!G39+'cs 2'!G39+'cs 3'!G39+'cs 4'!G39+'cs 5'!G39+'cs 6'!G39</f>
        <v>0</v>
      </c>
      <c r="H39" s="37">
        <f ca="1">'cs 1'!H39+'cs 2'!H39+'cs 3'!H39+'cs 4'!H39+'cs 5'!H39+'cs 6'!H39</f>
        <v>0</v>
      </c>
      <c r="I39" s="37">
        <f ca="1">'cs 1'!I39+'cs 2'!I39+'cs 3'!I39+'cs 4'!I39+'cs 5'!I39+'cs 6'!I39</f>
        <v>0</v>
      </c>
      <c r="J39" s="37">
        <f ca="1">'cs 1'!J39+'cs 2'!J39+'cs 3'!J39+'cs 4'!J39+'cs 5'!J39+'cs 6'!J39</f>
        <v>0</v>
      </c>
      <c r="K39" s="38">
        <f ca="1">'cs 1'!K39+'cs 2'!K39+'cs 3'!K39+'cs 4'!K39+'cs 5'!K39+'cs 6'!K39</f>
        <v>0</v>
      </c>
      <c r="L39" s="54">
        <f ca="1">'cs 1'!L39+'cs 2'!L39+'cs 3'!L39+'cs 4'!L39+'cs 5'!L39+'cs 6'!L39</f>
        <v>0</v>
      </c>
      <c r="M39" s="37">
        <f ca="1">'cs 1'!M39+'cs 2'!M39+'cs 3'!M39+'cs 4'!M39+'cs 5'!M39+'cs 6'!M39</f>
        <v>0</v>
      </c>
      <c r="N39" s="37">
        <f ca="1">'cs 1'!N39+'cs 2'!N39+'cs 3'!N39+'cs 4'!N39+'cs 5'!N39+'cs 6'!N39</f>
        <v>0</v>
      </c>
      <c r="O39" s="37">
        <f ca="1">'cs 1'!O39+'cs 2'!O39+'cs 3'!O39+'cs 4'!O39+'cs 5'!O39+'cs 6'!O39</f>
        <v>0</v>
      </c>
      <c r="P39" s="37">
        <f ca="1">'cs 1'!P39+'cs 2'!P39+'cs 3'!P39+'cs 4'!P39+'cs 5'!P39+'cs 6'!P39</f>
        <v>0</v>
      </c>
      <c r="Q39" s="37">
        <f ca="1">'cs 1'!Q39+'cs 2'!Q39+'cs 3'!Q39+'cs 4'!Q39+'cs 5'!Q39+'cs 6'!Q39</f>
        <v>0</v>
      </c>
      <c r="R39" s="58">
        <f ca="1">'cs 1'!R39+'cs 2'!R39+'cs 3'!R39+'cs 4'!R39+'cs 5'!R39+'cs 6'!R39</f>
        <v>0</v>
      </c>
      <c r="S39" s="54">
        <f ca="1">'cs 1'!S39+'cs 2'!S39+'cs 3'!S39+'cs 4'!S39+'cs 5'!S39+'cs 6'!S39</f>
        <v>0</v>
      </c>
      <c r="T39" s="37">
        <f t="shared" ca="1" si="7"/>
        <v>0</v>
      </c>
      <c r="U39" s="38">
        <f t="shared" ca="1" si="8"/>
        <v>0</v>
      </c>
      <c r="W39" s="32" t="str">
        <f>_xlfn.XLOOKUP(B39,cscattable[Category],cscattable[TRACs
Category])</f>
        <v>NON - TRACs</v>
      </c>
      <c r="X39" s="76">
        <f ca="1">'cs 1'!Y39+'cs 2'!Y39+'cs 3'!Y39+'cs 4'!Y39+'cs 5'!Y39+'cs 6'!Y39</f>
        <v>0</v>
      </c>
      <c r="Y39" s="76">
        <f ca="1">'cs 1'!Z39+'cs 2'!Z39+'cs 3'!Z39+'cs 4'!Z39+'cs 5'!Z39+'cs 6'!Z39</f>
        <v>0</v>
      </c>
      <c r="Z39" s="76">
        <f ca="1">'cs 1'!AA39+'cs 2'!AA39+'cs 3'!AA39+'cs 4'!AA39+'cs 5'!AA39+'cs 6'!AA39</f>
        <v>0</v>
      </c>
      <c r="AA39" s="76">
        <f ca="1">'cs 1'!AB39+'cs 2'!AB39+'cs 3'!AB39+'cs 4'!AB39+'cs 5'!AB39+'cs 6'!AB39</f>
        <v>0</v>
      </c>
      <c r="AB39" s="76">
        <f ca="1">'cs 1'!AC39+'cs 2'!AC39+'cs 3'!AC39+'cs 4'!AC39+'cs 5'!AC39+'cs 6'!AC39</f>
        <v>0</v>
      </c>
      <c r="AC39" s="76">
        <f ca="1">'cs 1'!AD39+'cs 2'!AD39+'cs 3'!AD39+'cs 4'!AD39+'cs 5'!AD39+'cs 6'!AD39</f>
        <v>0</v>
      </c>
    </row>
    <row r="40" spans="2:29" s="32" customFormat="1" x14ac:dyDescent="0.4">
      <c r="B40" s="77" t="s">
        <v>33</v>
      </c>
      <c r="C40" s="78">
        <f>'cs 1'!C40+'cs 2'!C40+'cs 3'!C40+'cs 4'!C40+'cs 5'!C40+'cs 6'!C40</f>
        <v>0</v>
      </c>
      <c r="D40" s="143">
        <f>'cs 1'!D40+'cs 2'!D40+'cs 3'!D40+'cs 4'!D40+'cs 5'!D40+'cs 6'!D40</f>
        <v>0</v>
      </c>
      <c r="E40" s="79">
        <f>'cs 1'!E40+'cs 2'!E40+'cs 3'!E40+'cs 4'!E40+'cs 5'!E40+'cs 6'!E40</f>
        <v>0</v>
      </c>
      <c r="F40" s="79">
        <f>'cs 1'!F40+'cs 2'!F40+'cs 3'!F40+'cs 4'!F40+'cs 5'!F40+'cs 6'!F40</f>
        <v>0</v>
      </c>
      <c r="G40" s="79">
        <f>'cs 1'!G40+'cs 2'!G40+'cs 3'!G40+'cs 4'!G40+'cs 5'!G40+'cs 6'!G40</f>
        <v>0</v>
      </c>
      <c r="H40" s="79">
        <f>'cs 1'!H40+'cs 2'!H40+'cs 3'!H40+'cs 4'!H40+'cs 5'!H40+'cs 6'!H40</f>
        <v>0</v>
      </c>
      <c r="I40" s="79">
        <f>'cs 1'!I40+'cs 2'!I40+'cs 3'!I40+'cs 4'!I40+'cs 5'!I40+'cs 6'!I40</f>
        <v>0</v>
      </c>
      <c r="J40" s="79">
        <f>'cs 1'!J40+'cs 2'!J40+'cs 3'!J40+'cs 4'!J40+'cs 5'!J40+'cs 6'!J40</f>
        <v>0</v>
      </c>
      <c r="K40" s="82">
        <f>'cs 1'!K40+'cs 2'!K40+'cs 3'!K40+'cs 4'!K40+'cs 5'!K40+'cs 6'!K40</f>
        <v>0</v>
      </c>
      <c r="L40" s="81">
        <f>'cs 1'!L40+'cs 2'!L40+'cs 3'!L40+'cs 4'!L40+'cs 5'!L40+'cs 6'!L40</f>
        <v>0</v>
      </c>
      <c r="M40" s="79">
        <f>'cs 1'!M40+'cs 2'!M40+'cs 3'!M40+'cs 4'!M40+'cs 5'!M40+'cs 6'!M40</f>
        <v>0</v>
      </c>
      <c r="N40" s="79">
        <f>'cs 1'!N40+'cs 2'!N40+'cs 3'!N40+'cs 4'!N40+'cs 5'!N40+'cs 6'!N40</f>
        <v>0</v>
      </c>
      <c r="O40" s="79">
        <f>'cs 1'!O40+'cs 2'!O40+'cs 3'!O40+'cs 4'!O40+'cs 5'!O40+'cs 6'!O40</f>
        <v>0</v>
      </c>
      <c r="P40" s="79">
        <f>'cs 1'!P40+'cs 2'!P40+'cs 3'!P40+'cs 4'!P40+'cs 5'!P40+'cs 6'!P40</f>
        <v>0</v>
      </c>
      <c r="Q40" s="79">
        <f>'cs 1'!Q40+'cs 2'!Q40+'cs 3'!Q40+'cs 4'!Q40+'cs 5'!Q40+'cs 6'!Q40</f>
        <v>0</v>
      </c>
      <c r="R40" s="80">
        <f>'cs 1'!R40+'cs 2'!R40+'cs 3'!R40+'cs 4'!R40+'cs 5'!R40+'cs 6'!R40</f>
        <v>0</v>
      </c>
      <c r="S40" s="81">
        <f>'cs 1'!S40+'cs 2'!S40+'cs 3'!S40+'cs 4'!S40+'cs 5'!S40+'cs 6'!S40</f>
        <v>0</v>
      </c>
      <c r="T40" s="79">
        <f t="shared" si="5"/>
        <v>0</v>
      </c>
      <c r="U40" s="82">
        <f t="shared" si="6"/>
        <v>0</v>
      </c>
      <c r="W40" s="32" t="str">
        <f>_xlfn.XLOOKUP(B40,cscattable[Category],cscattable[TRACs
Category])</f>
        <v>NON - TRACs</v>
      </c>
      <c r="X40" s="76">
        <f>'cs 1'!Y40+'cs 2'!Y40+'cs 3'!Y40+'cs 4'!Y40+'cs 5'!Y40+'cs 6'!Y40</f>
        <v>0</v>
      </c>
      <c r="Y40" s="76">
        <f>'cs 1'!Z40+'cs 2'!Z40+'cs 3'!Z40+'cs 4'!Z40+'cs 5'!Z40+'cs 6'!Z40</f>
        <v>0</v>
      </c>
      <c r="Z40" s="76">
        <f>'cs 1'!AA40+'cs 2'!AA40+'cs 3'!AA40+'cs 4'!AA40+'cs 5'!AA40+'cs 6'!AA40</f>
        <v>0</v>
      </c>
      <c r="AA40" s="76">
        <f>'cs 1'!AB40+'cs 2'!AB40+'cs 3'!AB40+'cs 4'!AB40+'cs 5'!AB40+'cs 6'!AB40</f>
        <v>0</v>
      </c>
      <c r="AB40" s="76">
        <f>'cs 1'!AC40+'cs 2'!AC40+'cs 3'!AC40+'cs 4'!AC40+'cs 5'!AC40+'cs 6'!AC40</f>
        <v>0</v>
      </c>
      <c r="AC40" s="76">
        <f>'cs 1'!AD40+'cs 2'!AD40+'cs 3'!AD40+'cs 4'!AD40+'cs 5'!AD40+'cs 6'!AD40</f>
        <v>0</v>
      </c>
    </row>
    <row r="41" spans="2:29" s="32" customFormat="1" x14ac:dyDescent="0.4">
      <c r="B41" s="36" t="s">
        <v>24</v>
      </c>
      <c r="C41" s="50">
        <f>'cs 1'!C41+'cs 2'!C41+'cs 3'!C41+'cs 4'!C41+'cs 5'!C41+'cs 6'!C41</f>
        <v>0</v>
      </c>
      <c r="D41" s="144">
        <f>'cs 1'!D41+'cs 2'!D41+'cs 3'!D41+'cs 4'!D41+'cs 5'!D41+'cs 6'!D41</f>
        <v>0</v>
      </c>
      <c r="E41" s="37">
        <f>'cs 1'!E41+'cs 2'!E41+'cs 3'!E41+'cs 4'!E41+'cs 5'!E41+'cs 6'!E41</f>
        <v>0</v>
      </c>
      <c r="F41" s="37">
        <f>'cs 1'!F41+'cs 2'!F41+'cs 3'!F41+'cs 4'!F41+'cs 5'!F41+'cs 6'!F41</f>
        <v>0</v>
      </c>
      <c r="G41" s="37">
        <f>'cs 1'!G41+'cs 2'!G41+'cs 3'!G41+'cs 4'!G41+'cs 5'!G41+'cs 6'!G41</f>
        <v>0</v>
      </c>
      <c r="H41" s="37">
        <f>'cs 1'!H41+'cs 2'!H41+'cs 3'!H41+'cs 4'!H41+'cs 5'!H41+'cs 6'!H41</f>
        <v>0</v>
      </c>
      <c r="I41" s="37">
        <f>'cs 1'!I41+'cs 2'!I41+'cs 3'!I41+'cs 4'!I41+'cs 5'!I41+'cs 6'!I41</f>
        <v>0</v>
      </c>
      <c r="J41" s="37">
        <f>'cs 1'!J41+'cs 2'!J41+'cs 3'!J41+'cs 4'!J41+'cs 5'!J41+'cs 6'!J41</f>
        <v>0</v>
      </c>
      <c r="K41" s="38">
        <f>'cs 1'!K41+'cs 2'!K41+'cs 3'!K41+'cs 4'!K41+'cs 5'!K41+'cs 6'!K41</f>
        <v>0</v>
      </c>
      <c r="L41" s="54">
        <f>'cs 1'!L41+'cs 2'!L41+'cs 3'!L41+'cs 4'!L41+'cs 5'!L41+'cs 6'!L41</f>
        <v>0</v>
      </c>
      <c r="M41" s="37">
        <f>'cs 1'!M41+'cs 2'!M41+'cs 3'!M41+'cs 4'!M41+'cs 5'!M41+'cs 6'!M41</f>
        <v>0</v>
      </c>
      <c r="N41" s="37">
        <f>'cs 1'!N41+'cs 2'!N41+'cs 3'!N41+'cs 4'!N41+'cs 5'!N41+'cs 6'!N41</f>
        <v>0</v>
      </c>
      <c r="O41" s="37">
        <f>'cs 1'!O41+'cs 2'!O41+'cs 3'!O41+'cs 4'!O41+'cs 5'!O41+'cs 6'!O41</f>
        <v>0</v>
      </c>
      <c r="P41" s="37">
        <f>'cs 1'!P41+'cs 2'!P41+'cs 3'!P41+'cs 4'!P41+'cs 5'!P41+'cs 6'!P41</f>
        <v>0</v>
      </c>
      <c r="Q41" s="37">
        <f>'cs 1'!Q41+'cs 2'!Q41+'cs 3'!Q41+'cs 4'!Q41+'cs 5'!Q41+'cs 6'!Q41</f>
        <v>0</v>
      </c>
      <c r="R41" s="58">
        <f>'cs 1'!R41+'cs 2'!R41+'cs 3'!R41+'cs 4'!R41+'cs 5'!R41+'cs 6'!R41</f>
        <v>0</v>
      </c>
      <c r="S41" s="54">
        <f>'cs 1'!S41+'cs 2'!S41+'cs 3'!S41+'cs 4'!S41+'cs 5'!S41+'cs 6'!S41</f>
        <v>0</v>
      </c>
      <c r="T41" s="37">
        <f t="shared" ref="T41" si="9">SUM(D41:S41)</f>
        <v>0</v>
      </c>
      <c r="U41" s="38">
        <f t="shared" ref="U41" si="10">C41+T41</f>
        <v>0</v>
      </c>
      <c r="X41" s="76"/>
      <c r="Y41" s="76"/>
      <c r="Z41" s="76"/>
      <c r="AA41" s="76"/>
      <c r="AB41" s="76"/>
      <c r="AC41" s="76"/>
    </row>
    <row r="42" spans="2:29" s="32" customFormat="1" x14ac:dyDescent="0.4">
      <c r="B42" s="77" t="s">
        <v>20694</v>
      </c>
      <c r="C42" s="78">
        <f>C21+C30+C31+C32+C33+C35+C36+C37+C38+C39+C40+C34+C41</f>
        <v>0</v>
      </c>
      <c r="D42" s="143">
        <f t="shared" ref="D42:S42" ca="1" si="11">D21+D30+D31+D32+D33+D35+D36+D37+D38+D39+D40+D34+D41</f>
        <v>0</v>
      </c>
      <c r="E42" s="79">
        <f t="shared" ca="1" si="11"/>
        <v>0</v>
      </c>
      <c r="F42" s="79">
        <f t="shared" ca="1" si="11"/>
        <v>0</v>
      </c>
      <c r="G42" s="79">
        <f t="shared" ca="1" si="11"/>
        <v>0</v>
      </c>
      <c r="H42" s="79">
        <f t="shared" ca="1" si="11"/>
        <v>0</v>
      </c>
      <c r="I42" s="79">
        <f t="shared" ca="1" si="11"/>
        <v>0</v>
      </c>
      <c r="J42" s="79">
        <f t="shared" ca="1" si="11"/>
        <v>0</v>
      </c>
      <c r="K42" s="82">
        <f t="shared" ca="1" si="11"/>
        <v>0</v>
      </c>
      <c r="L42" s="81">
        <f t="shared" ref="L42" ca="1" si="12">L21+L30+L31+L32+L33+L35+L36+L37+L38+L39+L40+L34+L41</f>
        <v>0</v>
      </c>
      <c r="M42" s="79">
        <f t="shared" ref="M42" ca="1" si="13">M21+M30+M31+M32+M33+M35+M36+M37+M38+M39+M40+M34+M41</f>
        <v>0</v>
      </c>
      <c r="N42" s="79">
        <f t="shared" ref="N42" ca="1" si="14">N21+N30+N31+N32+N33+N35+N36+N37+N38+N39+N40+N34+N41</f>
        <v>0</v>
      </c>
      <c r="O42" s="79">
        <f t="shared" ref="O42" ca="1" si="15">O21+O30+O31+O32+O33+O35+O36+O37+O38+O39+O40+O34+O41</f>
        <v>0</v>
      </c>
      <c r="P42" s="79">
        <f t="shared" ca="1" si="11"/>
        <v>0</v>
      </c>
      <c r="Q42" s="79">
        <f t="shared" ca="1" si="11"/>
        <v>0</v>
      </c>
      <c r="R42" s="80">
        <f t="shared" ca="1" si="11"/>
        <v>0</v>
      </c>
      <c r="S42" s="81">
        <f t="shared" ca="1" si="11"/>
        <v>0</v>
      </c>
      <c r="T42" s="79">
        <f t="shared" ca="1" si="5"/>
        <v>0</v>
      </c>
      <c r="U42" s="82">
        <f t="shared" ca="1" si="6"/>
        <v>0</v>
      </c>
    </row>
    <row r="43" spans="2:29" s="32" customFormat="1" x14ac:dyDescent="0.4">
      <c r="B43" s="89" t="s">
        <v>36</v>
      </c>
      <c r="C43" s="90">
        <f>'cs 1'!C43+'cs 2'!C43+'cs 3'!C43+'cs 4'!C43+'cs 5'!C43+'cs 6'!C43</f>
        <v>0</v>
      </c>
      <c r="D43" s="145">
        <f t="shared" ref="D43:S43" ca="1" si="16">ROUND((D42-D32-D35-D37-D38-D39-D40)*rater,0)</f>
        <v>0</v>
      </c>
      <c r="E43" s="91">
        <f t="shared" ca="1" si="16"/>
        <v>0</v>
      </c>
      <c r="F43" s="91">
        <f t="shared" ca="1" si="16"/>
        <v>0</v>
      </c>
      <c r="G43" s="91">
        <f t="shared" ref="G43:P43" ca="1" si="17">ROUND((G42-G32-G35-G37-G38-G39-G40)*rater,0)</f>
        <v>0</v>
      </c>
      <c r="H43" s="91">
        <f t="shared" ca="1" si="17"/>
        <v>0</v>
      </c>
      <c r="I43" s="91">
        <f t="shared" ca="1" si="17"/>
        <v>0</v>
      </c>
      <c r="J43" s="91">
        <f t="shared" ca="1" si="17"/>
        <v>0</v>
      </c>
      <c r="K43" s="146">
        <f t="shared" ca="1" si="17"/>
        <v>0</v>
      </c>
      <c r="L43" s="93">
        <f t="shared" ref="L43:O43" ca="1" si="18">ROUND((L42-L32-L35-L37-L38-L39-L40)*rater,0)</f>
        <v>0</v>
      </c>
      <c r="M43" s="91">
        <f t="shared" ca="1" si="18"/>
        <v>0</v>
      </c>
      <c r="N43" s="91">
        <f t="shared" ca="1" si="18"/>
        <v>0</v>
      </c>
      <c r="O43" s="91">
        <f t="shared" ca="1" si="18"/>
        <v>0</v>
      </c>
      <c r="P43" s="91">
        <f t="shared" ca="1" si="17"/>
        <v>0</v>
      </c>
      <c r="Q43" s="91">
        <f t="shared" ca="1" si="16"/>
        <v>0</v>
      </c>
      <c r="R43" s="92">
        <f t="shared" ca="1" si="16"/>
        <v>0</v>
      </c>
      <c r="S43" s="93">
        <f t="shared" ca="1" si="16"/>
        <v>0</v>
      </c>
      <c r="T43" s="37">
        <f t="shared" ca="1" si="5"/>
        <v>0</v>
      </c>
      <c r="U43" s="38">
        <f t="shared" ca="1" si="6"/>
        <v>0</v>
      </c>
    </row>
    <row r="44" spans="2:29" s="32" customFormat="1" ht="16.5" thickBot="1" x14ac:dyDescent="0.45">
      <c r="B44" s="83" t="s">
        <v>20695</v>
      </c>
      <c r="C44" s="84">
        <f>C42+C43</f>
        <v>0</v>
      </c>
      <c r="D44" s="147">
        <f t="shared" ref="D44:U44" ca="1" si="19">D42+D43</f>
        <v>0</v>
      </c>
      <c r="E44" s="85">
        <f t="shared" ca="1" si="19"/>
        <v>0</v>
      </c>
      <c r="F44" s="85">
        <f t="shared" ca="1" si="19"/>
        <v>0</v>
      </c>
      <c r="G44" s="85">
        <f t="shared" ref="G44:P44" ca="1" si="20">G42+G43</f>
        <v>0</v>
      </c>
      <c r="H44" s="85">
        <f t="shared" ca="1" si="20"/>
        <v>0</v>
      </c>
      <c r="I44" s="85">
        <f t="shared" ca="1" si="20"/>
        <v>0</v>
      </c>
      <c r="J44" s="85">
        <f t="shared" ca="1" si="20"/>
        <v>0</v>
      </c>
      <c r="K44" s="88">
        <f t="shared" ca="1" si="20"/>
        <v>0</v>
      </c>
      <c r="L44" s="87">
        <f t="shared" ref="L44:O44" ca="1" si="21">L42+L43</f>
        <v>0</v>
      </c>
      <c r="M44" s="85">
        <f t="shared" ca="1" si="21"/>
        <v>0</v>
      </c>
      <c r="N44" s="85">
        <f t="shared" ca="1" si="21"/>
        <v>0</v>
      </c>
      <c r="O44" s="85">
        <f t="shared" ca="1" si="21"/>
        <v>0</v>
      </c>
      <c r="P44" s="85">
        <f t="shared" ca="1" si="20"/>
        <v>0</v>
      </c>
      <c r="Q44" s="85">
        <f t="shared" ca="1" si="19"/>
        <v>0</v>
      </c>
      <c r="R44" s="86">
        <f t="shared" ca="1" si="19"/>
        <v>0</v>
      </c>
      <c r="S44" s="87">
        <f t="shared" ca="1" si="19"/>
        <v>0</v>
      </c>
      <c r="T44" s="85">
        <f t="shared" ca="1" si="19"/>
        <v>0</v>
      </c>
      <c r="U44" s="88">
        <f t="shared" ca="1" si="19"/>
        <v>0</v>
      </c>
    </row>
    <row r="45" spans="2:29" ht="5" customHeight="1" thickBot="1" x14ac:dyDescent="0.45"/>
    <row r="46" spans="2:29" s="32" customFormat="1" ht="16.5" thickBot="1" x14ac:dyDescent="0.45">
      <c r="B46" s="71"/>
      <c r="C46" s="74">
        <f ca="1">IFERROR(C44/U44,0)</f>
        <v>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4">
        <f ca="1">IFERROR(T44/U44,0)</f>
        <v>0</v>
      </c>
      <c r="U46" s="73">
        <f ca="1">IFERROR(U44/U44,0)</f>
        <v>0</v>
      </c>
    </row>
    <row r="47" spans="2:29" ht="4.5" customHeight="1" thickBot="1" x14ac:dyDescent="0.45"/>
    <row r="48" spans="2:29" ht="16.5" thickBot="1" x14ac:dyDescent="0.45">
      <c r="C48" s="153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5"/>
    </row>
  </sheetData>
  <mergeCells count="14">
    <mergeCell ref="B15:B16"/>
    <mergeCell ref="C15:U15"/>
    <mergeCell ref="C16:U16"/>
    <mergeCell ref="D18:R18"/>
    <mergeCell ref="D19:K19"/>
    <mergeCell ref="L19:Q19"/>
    <mergeCell ref="C13:U13"/>
    <mergeCell ref="C14:U14"/>
    <mergeCell ref="C12:U12"/>
    <mergeCell ref="R2:U4"/>
    <mergeCell ref="C8:U8"/>
    <mergeCell ref="C9:U9"/>
    <mergeCell ref="C10:U10"/>
    <mergeCell ref="C11:U11"/>
  </mergeCells>
  <printOptions horizontalCentered="1" verticalCentered="1"/>
  <pageMargins left="0" right="0" top="0.25" bottom="0.25" header="0.3" footer="0.3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F394E96EF104991EE2F223D0EFCFA" ma:contentTypeVersion="15" ma:contentTypeDescription="Create a new document." ma:contentTypeScope="" ma:versionID="db9cb4d4f591613904919db75533c672">
  <xsd:schema xmlns:xsd="http://www.w3.org/2001/XMLSchema" xmlns:xs="http://www.w3.org/2001/XMLSchema" xmlns:p="http://schemas.microsoft.com/office/2006/metadata/properties" xmlns:ns2="d80eff1a-1ca6-41d4-813c-e41dc29035b1" xmlns:ns3="adcd26be-5437-400d-a5cb-fcf6d4d26b60" targetNamespace="http://schemas.microsoft.com/office/2006/metadata/properties" ma:root="true" ma:fieldsID="589943fdafcb5ee18e83e6fb202df38a" ns2:_="" ns3:_="">
    <xsd:import namespace="d80eff1a-1ca6-41d4-813c-e41dc29035b1"/>
    <xsd:import namespace="adcd26be-5437-400d-a5cb-fcf6d4d26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eff1a-1ca6-41d4-813c-e41dc29035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c2506c3-735d-4e70-aa79-204d06275b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cd26be-5437-400d-a5cb-fcf6d4d26b6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f07bca8-6f39-4d39-8528-9391a044358f}" ma:internalName="TaxCatchAll" ma:showField="CatchAllData" ma:web="adcd26be-5437-400d-a5cb-fcf6d4d26b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0eff1a-1ca6-41d4-813c-e41dc29035b1">
      <Terms xmlns="http://schemas.microsoft.com/office/infopath/2007/PartnerControls"/>
    </lcf76f155ced4ddcb4097134ff3c332f>
    <TaxCatchAll xmlns="adcd26be-5437-400d-a5cb-fcf6d4d26b60" xsi:nil="true"/>
  </documentManagement>
</p:properties>
</file>

<file path=customXml/itemProps1.xml><?xml version="1.0" encoding="utf-8"?>
<ds:datastoreItem xmlns:ds="http://schemas.openxmlformats.org/officeDocument/2006/customXml" ds:itemID="{98C93EE9-F45C-400B-8FCF-AE496888A5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F99A1C-2EF0-4352-9C2B-2960C72C0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0eff1a-1ca6-41d4-813c-e41dc29035b1"/>
    <ds:schemaRef ds:uri="adcd26be-5437-400d-a5cb-fcf6d4d26b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76192D-A3F1-4C3D-86CF-40994644EEE5}">
  <ds:schemaRefs>
    <ds:schemaRef ds:uri="http://schemas.microsoft.com/office/2006/metadata/properties"/>
    <ds:schemaRef ds:uri="http://schemas.microsoft.com/office/infopath/2007/PartnerControls"/>
    <ds:schemaRef ds:uri="d80eff1a-1ca6-41d4-813c-e41dc29035b1"/>
    <ds:schemaRef ds:uri="adcd26be-5437-400d-a5cb-fcf6d4d26b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115</vt:i4>
      </vt:variant>
    </vt:vector>
  </HeadingPairs>
  <TitlesOfParts>
    <vt:vector size="129" baseType="lpstr">
      <vt:lpstr>info</vt:lpstr>
      <vt:lpstr>Sheet2</vt:lpstr>
      <vt:lpstr>cs 1</vt:lpstr>
      <vt:lpstr>cs 2</vt:lpstr>
      <vt:lpstr>cs 3</vt:lpstr>
      <vt:lpstr>cs 4</vt:lpstr>
      <vt:lpstr>cs 5</vt:lpstr>
      <vt:lpstr>cs 6</vt:lpstr>
      <vt:lpstr>cs total</vt:lpstr>
      <vt:lpstr>tracs data</vt:lpstr>
      <vt:lpstr>tables</vt:lpstr>
      <vt:lpstr>depts</vt:lpstr>
      <vt:lpstr>sponsors</vt:lpstr>
      <vt:lpstr>rates</vt:lpstr>
      <vt:lpstr>'cs 2'!budtypes</vt:lpstr>
      <vt:lpstr>'cs 3'!budtypes</vt:lpstr>
      <vt:lpstr>'cs 4'!budtypes</vt:lpstr>
      <vt:lpstr>'cs 5'!budtypes</vt:lpstr>
      <vt:lpstr>'cs 6'!budtypes</vt:lpstr>
      <vt:lpstr>'cs total'!budtypes</vt:lpstr>
      <vt:lpstr>budtypes</vt:lpstr>
      <vt:lpstr>'cs 2'!cats</vt:lpstr>
      <vt:lpstr>'cs 3'!cats</vt:lpstr>
      <vt:lpstr>'cs 4'!cats</vt:lpstr>
      <vt:lpstr>'cs 5'!cats</vt:lpstr>
      <vt:lpstr>'cs 6'!cats</vt:lpstr>
      <vt:lpstr>'cs total'!cats</vt:lpstr>
      <vt:lpstr>cats</vt:lpstr>
      <vt:lpstr>college</vt:lpstr>
      <vt:lpstr>costsharetype</vt:lpstr>
      <vt:lpstr>'cs 2'!cscats</vt:lpstr>
      <vt:lpstr>'cs 3'!cscats</vt:lpstr>
      <vt:lpstr>'cs 4'!cscats</vt:lpstr>
      <vt:lpstr>'cs 5'!cscats</vt:lpstr>
      <vt:lpstr>'cs 6'!cscats</vt:lpstr>
      <vt:lpstr>'cs total'!cscats</vt:lpstr>
      <vt:lpstr>cscats</vt:lpstr>
      <vt:lpstr>'cs 2'!cstypes</vt:lpstr>
      <vt:lpstr>'cs 3'!cstypes</vt:lpstr>
      <vt:lpstr>'cs 4'!cstypes</vt:lpstr>
      <vt:lpstr>'cs 5'!cstypes</vt:lpstr>
      <vt:lpstr>'cs 6'!cstypes</vt:lpstr>
      <vt:lpstr>'cs total'!cstypes</vt:lpstr>
      <vt:lpstr>cstypes</vt:lpstr>
      <vt:lpstr>currentfy</vt:lpstr>
      <vt:lpstr>'cs 2'!departments</vt:lpstr>
      <vt:lpstr>'cs 3'!departments</vt:lpstr>
      <vt:lpstr>'cs 4'!departments</vt:lpstr>
      <vt:lpstr>'cs 5'!departments</vt:lpstr>
      <vt:lpstr>'cs 6'!departments</vt:lpstr>
      <vt:lpstr>'cs total'!departments</vt:lpstr>
      <vt:lpstr>departments</vt:lpstr>
      <vt:lpstr>DEPT</vt:lpstr>
      <vt:lpstr>'cs 2'!depts</vt:lpstr>
      <vt:lpstr>'cs 3'!depts</vt:lpstr>
      <vt:lpstr>'cs 4'!depts</vt:lpstr>
      <vt:lpstr>'cs 5'!depts</vt:lpstr>
      <vt:lpstr>'cs 6'!depts</vt:lpstr>
      <vt:lpstr>'cs total'!depts</vt:lpstr>
      <vt:lpstr>depts</vt:lpstr>
      <vt:lpstr>DUDE</vt:lpstr>
      <vt:lpstr>'cs 2'!fizzy</vt:lpstr>
      <vt:lpstr>'cs 3'!fizzy</vt:lpstr>
      <vt:lpstr>'cs 4'!fizzy</vt:lpstr>
      <vt:lpstr>'cs 5'!fizzy</vt:lpstr>
      <vt:lpstr>'cs 6'!fizzy</vt:lpstr>
      <vt:lpstr>'cs total'!fizzy</vt:lpstr>
      <vt:lpstr>fizzy</vt:lpstr>
      <vt:lpstr>fullfb</vt:lpstr>
      <vt:lpstr>fyttouse</vt:lpstr>
      <vt:lpstr>grad</vt:lpstr>
      <vt:lpstr>gradrate</vt:lpstr>
      <vt:lpstr>'cs 2'!months</vt:lpstr>
      <vt:lpstr>'cs 3'!months</vt:lpstr>
      <vt:lpstr>'cs 4'!months</vt:lpstr>
      <vt:lpstr>'cs 5'!months</vt:lpstr>
      <vt:lpstr>'cs 6'!months</vt:lpstr>
      <vt:lpstr>'cs total'!months</vt:lpstr>
      <vt:lpstr>months</vt:lpstr>
      <vt:lpstr>'cs 2'!orgs</vt:lpstr>
      <vt:lpstr>'cs 3'!orgs</vt:lpstr>
      <vt:lpstr>'cs 4'!orgs</vt:lpstr>
      <vt:lpstr>'cs 5'!orgs</vt:lpstr>
      <vt:lpstr>'cs 6'!orgs</vt:lpstr>
      <vt:lpstr>'cs total'!orgs</vt:lpstr>
      <vt:lpstr>orgs</vt:lpstr>
      <vt:lpstr>principal</vt:lpstr>
      <vt:lpstr>'cs 1'!Print_Area</vt:lpstr>
      <vt:lpstr>'cs 2'!Print_Area</vt:lpstr>
      <vt:lpstr>'cs 3'!Print_Area</vt:lpstr>
      <vt:lpstr>'cs 4'!Print_Area</vt:lpstr>
      <vt:lpstr>'cs 5'!Print_Area</vt:lpstr>
      <vt:lpstr>'cs 6'!Print_Area</vt:lpstr>
      <vt:lpstr>'cs total'!Print_Area</vt:lpstr>
      <vt:lpstr>info!Print_Area</vt:lpstr>
      <vt:lpstr>'tracs data'!Print_Area</vt:lpstr>
      <vt:lpstr>ratelist</vt:lpstr>
      <vt:lpstr>rater</vt:lpstr>
      <vt:lpstr>'cs 2'!ratetypes</vt:lpstr>
      <vt:lpstr>'cs 3'!ratetypes</vt:lpstr>
      <vt:lpstr>'cs 4'!ratetypes</vt:lpstr>
      <vt:lpstr>'cs 5'!ratetypes</vt:lpstr>
      <vt:lpstr>'cs 6'!ratetypes</vt:lpstr>
      <vt:lpstr>'cs total'!ratetypes</vt:lpstr>
      <vt:lpstr>ratetypes</vt:lpstr>
      <vt:lpstr>RFP</vt:lpstr>
      <vt:lpstr>'cs 2'!rts</vt:lpstr>
      <vt:lpstr>'cs 3'!rts</vt:lpstr>
      <vt:lpstr>'cs 4'!rts</vt:lpstr>
      <vt:lpstr>'cs 5'!rts</vt:lpstr>
      <vt:lpstr>'cs 6'!rts</vt:lpstr>
      <vt:lpstr>'cs total'!rts</vt:lpstr>
      <vt:lpstr>rts</vt:lpstr>
      <vt:lpstr>selection</vt:lpstr>
      <vt:lpstr>sponn</vt:lpstr>
      <vt:lpstr>sponny</vt:lpstr>
      <vt:lpstr>'cs 2'!sponsors</vt:lpstr>
      <vt:lpstr>'cs 3'!sponsors</vt:lpstr>
      <vt:lpstr>'cs 4'!sponsors</vt:lpstr>
      <vt:lpstr>'cs 5'!sponsors</vt:lpstr>
      <vt:lpstr>'cs 6'!sponsors</vt:lpstr>
      <vt:lpstr>'cs total'!sponsors</vt:lpstr>
      <vt:lpstr>sponsors</vt:lpstr>
      <vt:lpstr>start</vt:lpstr>
      <vt:lpstr>SUBS</vt:lpstr>
      <vt:lpstr>todd</vt:lpstr>
      <vt:lpstr>traction</vt:lpstr>
      <vt:lpstr>trrate</vt:lpstr>
      <vt:lpstr>ttl</vt:lpstr>
    </vt:vector>
  </TitlesOfParts>
  <Company>Georgia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Rusty</dc:creator>
  <cp:lastModifiedBy>Cross, Kelly E</cp:lastModifiedBy>
  <cp:lastPrinted>2024-12-11T18:20:31Z</cp:lastPrinted>
  <dcterms:created xsi:type="dcterms:W3CDTF">2024-09-20T11:39:27Z</dcterms:created>
  <dcterms:modified xsi:type="dcterms:W3CDTF">2025-02-21T15:04:55Z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0x01010046BF394E96EF104991EE2F223D0EFCFA</vt:lpwstr>
  </property>
</Properties>
</file>